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emf" ContentType="image/x-emf"/>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4" firstSheet="44" activeTab="48"/>
  </bookViews>
  <sheets>
    <sheet name="eniwhv" sheetId="77" state="hidden" r:id="rId1"/>
    <sheet name="Sheet1" sheetId="147" state="hidden" r:id="rId2"/>
    <sheet name="索引目录" sheetId="106" state="hidden" r:id="rId3"/>
    <sheet name="填表说明" sheetId="107" state="hidden" r:id="rId4"/>
    <sheet name="基本情况" sheetId="108" state="hidden" r:id="rId5"/>
    <sheet name="资产负债表" sheetId="109" state="hidden" r:id="rId6"/>
    <sheet name="审定数" sheetId="137" state="hidden" r:id="rId7"/>
    <sheet name="流动汇总" sheetId="3" state="hidden" r:id="rId8"/>
    <sheet name="现金" sheetId="4" state="hidden" r:id="rId9"/>
    <sheet name="银行存款" sheetId="5" state="hidden" r:id="rId10"/>
    <sheet name="其他货币资金" sheetId="6" state="hidden" r:id="rId11"/>
    <sheet name="交易性金融资产汇总" sheetId="7" state="hidden" r:id="rId12"/>
    <sheet name="交易性-股票" sheetId="8" state="hidden" r:id="rId13"/>
    <sheet name="交易性-债券" sheetId="9" state="hidden" r:id="rId14"/>
    <sheet name="交易性-基金" sheetId="121" state="hidden" r:id="rId15"/>
    <sheet name="应收票据" sheetId="98" state="hidden" r:id="rId16"/>
    <sheet name="应收账款" sheetId="11" state="hidden" r:id="rId17"/>
    <sheet name="预付账款" sheetId="14" state="hidden" r:id="rId18"/>
    <sheet name="应收利息" sheetId="13" state="hidden" r:id="rId19"/>
    <sheet name="应收股利（利润）" sheetId="12" state="hidden" r:id="rId20"/>
    <sheet name="其他应收款" sheetId="16" state="hidden" r:id="rId21"/>
    <sheet name="存货汇总" sheetId="17" state="hidden" r:id="rId22"/>
    <sheet name="材料采购（在途物资）" sheetId="19" state="hidden" r:id="rId23"/>
    <sheet name="原材料" sheetId="18" state="hidden" r:id="rId24"/>
    <sheet name="在库周转材料" sheetId="20" state="hidden" r:id="rId25"/>
    <sheet name="委托加工物资" sheetId="100" state="hidden" r:id="rId26"/>
    <sheet name="产成品（库存商品）" sheetId="23" state="hidden" r:id="rId27"/>
    <sheet name="在产品（自制半成品）" sheetId="99" state="hidden" r:id="rId28"/>
    <sheet name="发出商品" sheetId="116" state="hidden" r:id="rId29"/>
    <sheet name="在用周转材料" sheetId="26" state="hidden" r:id="rId30"/>
    <sheet name="一年到期非流动资产" sheetId="31" state="hidden" r:id="rId31"/>
    <sheet name="其他流动资产" sheetId="32" state="hidden" r:id="rId32"/>
    <sheet name="可供出售金融资产汇总" sheetId="33" state="hidden" r:id="rId33"/>
    <sheet name="可出售-股票" sheetId="34" state="hidden" r:id="rId34"/>
    <sheet name="可出售-债券" sheetId="35" state="hidden" r:id="rId35"/>
    <sheet name="可出售-其他" sheetId="123" state="hidden" r:id="rId36"/>
    <sheet name="持有到期投资" sheetId="124" state="hidden" r:id="rId37"/>
    <sheet name="长期应收" sheetId="127" state="hidden" r:id="rId38"/>
    <sheet name="股权投资" sheetId="36" state="hidden" r:id="rId39"/>
    <sheet name="4-5-1投资性房地产" sheetId="138" state="hidden" r:id="rId40"/>
    <sheet name="4-5-2投资性房地产" sheetId="139" state="hidden" r:id="rId41"/>
    <sheet name="4-5-3投资性地产" sheetId="140" state="hidden" r:id="rId42"/>
    <sheet name="4-5-4投资性地产" sheetId="141" state="hidden" r:id="rId43"/>
    <sheet name="工程建设其他费用表" sheetId="146" state="hidden" r:id="rId44"/>
    <sheet name="房屋建筑物" sheetId="38" r:id="rId45"/>
    <sheet name="房屋建筑物打分法成新率" sheetId="148" state="hidden" r:id="rId46"/>
    <sheet name="构筑物" sheetId="39" r:id="rId47"/>
    <sheet name="管道沟槽" sheetId="40" state="hidden" r:id="rId48"/>
    <sheet name="机器设备" sheetId="41" r:id="rId49"/>
    <sheet name="机器设备综合成新率" sheetId="150" state="hidden" r:id="rId50"/>
    <sheet name="园林绿化" sheetId="42" r:id="rId51"/>
    <sheet name="车辆现场勘查成新率" sheetId="149" state="hidden" r:id="rId52"/>
    <sheet name="电子设备" sheetId="43" r:id="rId53"/>
    <sheet name="土地" sheetId="120" r:id="rId54"/>
    <sheet name="在建（土建）" sheetId="45" r:id="rId55"/>
    <sheet name="在建（设备）" sheetId="46" state="hidden" r:id="rId56"/>
    <sheet name="工程物资" sheetId="44" state="hidden" r:id="rId57"/>
    <sheet name="固定资产清理" sheetId="47" state="hidden" r:id="rId58"/>
    <sheet name="生产性生物资产" sheetId="129" state="hidden" r:id="rId59"/>
    <sheet name="油气资产" sheetId="130" state="hidden" r:id="rId60"/>
    <sheet name="无形-矿业权" sheetId="142" state="hidden" r:id="rId61"/>
    <sheet name="开发支出" sheetId="132" state="hidden" r:id="rId62"/>
    <sheet name="商誉" sheetId="133" state="hidden" r:id="rId63"/>
    <sheet name="长期待摊费用" sheetId="52" state="hidden" r:id="rId64"/>
    <sheet name="递延所得税资产" sheetId="54" state="hidden" r:id="rId65"/>
    <sheet name="其他非流动资产" sheetId="53" state="hidden" r:id="rId66"/>
    <sheet name="无形资产汇总" sheetId="131" state="hidden" r:id="rId67"/>
    <sheet name="无形-其他" sheetId="145" state="hidden" r:id="rId68"/>
    <sheet name="无形-土地" sheetId="49" state="hidden" r:id="rId69"/>
    <sheet name="流动负债汇总" sheetId="55" state="hidden" r:id="rId70"/>
    <sheet name="短期借款" sheetId="56" state="hidden" r:id="rId71"/>
    <sheet name="交易性金融负债" sheetId="134" state="hidden" r:id="rId72"/>
    <sheet name="应付票据" sheetId="57" state="hidden" r:id="rId73"/>
    <sheet name="应付账款" sheetId="58" state="hidden" r:id="rId74"/>
    <sheet name="预收账款" sheetId="59" state="hidden" r:id="rId75"/>
    <sheet name="职工薪酬" sheetId="62" state="hidden" r:id="rId76"/>
    <sheet name="应交税费" sheetId="64" state="hidden" r:id="rId77"/>
    <sheet name="应付利息" sheetId="135" state="hidden" r:id="rId78"/>
    <sheet name="应付股利（利润）" sheetId="65" state="hidden" r:id="rId79"/>
    <sheet name="其他应付款" sheetId="61" state="hidden" r:id="rId80"/>
    <sheet name="一年到期非流动负债" sheetId="68" state="hidden" r:id="rId81"/>
    <sheet name="其他流动负债" sheetId="69" state="hidden" r:id="rId82"/>
    <sheet name="非流动负债汇总 " sheetId="70" state="hidden" r:id="rId83"/>
    <sheet name="长期借款" sheetId="71" state="hidden" r:id="rId84"/>
    <sheet name="应付债券" sheetId="110" state="hidden" r:id="rId85"/>
    <sheet name="长期应付款" sheetId="73" state="hidden" r:id="rId86"/>
    <sheet name="专项应付款" sheetId="111" state="hidden" r:id="rId87"/>
    <sheet name="预计负债" sheetId="136" state="hidden" r:id="rId88"/>
    <sheet name="递延所得税负债" sheetId="76" state="hidden" r:id="rId89"/>
    <sheet name="其他非流动负债" sheetId="96" state="hidden" r:id="rId90"/>
    <sheet name="00000000" sheetId="78" state="hidden" r:id="rId91"/>
  </sheets>
  <externalReferences>
    <externalReference r:id="rId94"/>
    <externalReference r:id="rId95"/>
    <externalReference r:id="rId96"/>
  </externalReferences>
  <definedNames>
    <definedName name="_xlnm._FilterDatabase" localSheetId="16" hidden="1">应收账款!$A$5:$S$137</definedName>
    <definedName name="_xlnm._FilterDatabase" localSheetId="17" hidden="1">预付账款!$A$5:$K$73</definedName>
    <definedName name="_xlnm._FilterDatabase" localSheetId="20" hidden="1">其他应收款!$A$5:$S$46</definedName>
    <definedName name="_xlnm._FilterDatabase" localSheetId="23" hidden="1">原材料!$A$6:$IQ$1235</definedName>
    <definedName name="_xlnm._FilterDatabase" localSheetId="27" hidden="1">'在产品（自制半成品）'!$A$6:$IM$2173</definedName>
    <definedName name="_xlnm._FilterDatabase" localSheetId="48" hidden="1">机器设备!$A$6:$L$39</definedName>
    <definedName name="_xlnm._FilterDatabase" localSheetId="52" hidden="1">电子设备!$A$6:$L$24</definedName>
    <definedName name="_xlnm._FilterDatabase" localSheetId="26" hidden="1">'产成品（库存商品）'!$A$6:$HI$100</definedName>
    <definedName name="_xlnm._FilterDatabase" localSheetId="44" hidden="1">房屋建筑物!$A$6:$K$35</definedName>
    <definedName name="_xlnm._FilterDatabase" localSheetId="46" hidden="1">构筑物!$A$6:$H$33</definedName>
    <definedName name="_xlnm._FilterDatabase" localSheetId="29" hidden="1">在用周转材料!$A$6:$Y$117</definedName>
    <definedName name="_Key1" hidden="1">#REF!</definedName>
    <definedName name="_Order1" hidden="1">255</definedName>
    <definedName name="_Sort" hidden="1">#REF!</definedName>
    <definedName name="a">#REF!</definedName>
    <definedName name="aa">#REF!</definedName>
    <definedName name="cost">#REF!</definedName>
    <definedName name="eve" localSheetId="43">[1]try!$C$39</definedName>
    <definedName name="eve">[1]XL4Poppy!$C$39</definedName>
    <definedName name="PRCGAAP">#REF!</definedName>
    <definedName name="PRCGAAP2">#REF!</definedName>
    <definedName name="_xlnm.Print_Area" localSheetId="26">'产成品（库存商品）'!$A$2:$N$2043</definedName>
    <definedName name="_xlnm.Print_Area" localSheetId="21">存货汇总!$A$2:$G$30</definedName>
    <definedName name="_xlnm.Print_Area" localSheetId="44">房屋建筑物!$A$2:$I$31</definedName>
    <definedName name="_xlnm.Print_Area" localSheetId="46">构筑物!$A$2:$H$33</definedName>
    <definedName name="_xlnm.Print_Area" localSheetId="48">机器设备!$A$2:$K$39</definedName>
    <definedName name="_xlnm.Print_Area" localSheetId="7">流动汇总!$A$2:$I$29</definedName>
    <definedName name="_xlnm.Print_Area" localSheetId="29">在用周转材料!$A$2:$P$121</definedName>
    <definedName name="_xlnm.Print_Area" hidden="1">#REF!</definedName>
    <definedName name="Print_Area_MI" localSheetId="4">#REF!</definedName>
    <definedName name="Print_Area_MI" localSheetId="5">#REF!</definedName>
    <definedName name="Print_Area_MI">#REF!</definedName>
    <definedName name="_xlnm.Print_Titles" localSheetId="26">'产成品（库存商品）'!$2:$6</definedName>
    <definedName name="_xlnm.Print_Titles" localSheetId="46">构筑物!$2:$6</definedName>
    <definedName name="_xlnm.Print_Titles" localSheetId="48">机器设备!$2:$6</definedName>
    <definedName name="_xlnm.Print_Titles" localSheetId="29">在用周转材料!$2:$6</definedName>
    <definedName name="Work_Program_By_Area_List">#REF!</definedName>
    <definedName name="wrn.12." hidden="1">{#N/A,#N/A,FALSE,"现金"}</definedName>
    <definedName name="年初短期投资">#REF!</definedName>
    <definedName name="年初货币资金">#REF!</definedName>
    <definedName name="年初应收票据">#REF!</definedName>
    <definedName name="전" localSheetId="4">#REF!</definedName>
    <definedName name="전" localSheetId="5">#REF!</definedName>
    <definedName name="전">#REF!</definedName>
    <definedName name="주택사업본부" localSheetId="4">#REF!</definedName>
    <definedName name="주택사업본부" localSheetId="5">#REF!</definedName>
    <definedName name="주택사업본부">#REF!</definedName>
    <definedName name="철구사업본부" localSheetId="4">#REF!</definedName>
    <definedName name="철구사업본부" localSheetId="5">#REF!</definedName>
    <definedName name="철구사업본부">#REF!</definedName>
    <definedName name="_xlnm.Print_Area" localSheetId="50">园林绿化!$A$2:$L$25</definedName>
    <definedName name="_xlnm.Print_Area" localSheetId="52">电子设备!$A$2:$L$24</definedName>
    <definedName name="_xlnm.Print_Area" localSheetId="53">土地!$A$2:$L$22</definedName>
    <definedName name="_xlnm.Print_Area" localSheetId="54">'在建（土建）'!$A$2:$O$36</definedName>
  </definedNames>
  <calcPr calcId="144525" fullPrecision="0"/>
</workbook>
</file>

<file path=xl/comments1.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如：鞍山信托、民生银行等、天鸿宝业等</t>
        </r>
      </text>
    </comment>
    <comment ref="D6" authorId="0">
      <text>
        <r>
          <rPr>
            <sz val="9"/>
            <rFont val="宋体"/>
            <charset val="134"/>
          </rPr>
          <t>chenjie:
购买日</t>
        </r>
      </text>
    </comment>
  </commentList>
</comments>
</file>

<file path=xl/comments10.xml><?xml version="1.0" encoding="utf-8"?>
<comments xmlns="http://schemas.openxmlformats.org/spreadsheetml/2006/main">
  <authors>
    <author>chenjie</author>
  </authors>
  <commentList>
    <comment ref="O7" authorId="0">
      <text>
        <r>
          <rPr>
            <sz val="9"/>
            <rFont val="宋体"/>
            <charset val="134"/>
          </rPr>
          <t>chenjie:
(1)注1；(2)负数余额产生的原因。</t>
        </r>
      </text>
    </comment>
  </commentList>
</comments>
</file>

<file path=xl/comments11.xml><?xml version="1.0" encoding="utf-8"?>
<comments xmlns="http://schemas.openxmlformats.org/spreadsheetml/2006/main">
  <authors>
    <author>chenjie</author>
  </authors>
  <commentList>
    <comment ref="N7" authorId="0">
      <text>
        <r>
          <rPr>
            <sz val="9"/>
            <rFont val="宋体"/>
            <charset val="134"/>
          </rPr>
          <t>chenjie:
(1)注1；(2)负数余额产生的原因。</t>
        </r>
      </text>
    </comment>
  </commentList>
</comments>
</file>

<file path=xl/comments12.xml><?xml version="1.0" encoding="utf-8"?>
<comments xmlns="http://schemas.openxmlformats.org/spreadsheetml/2006/main">
  <authors>
    <author>Administrator</author>
  </authors>
  <commentList>
    <comment ref="B110" authorId="0">
      <text>
        <r>
          <rPr>
            <b/>
            <sz val="9"/>
            <rFont val="Tahoma"/>
            <charset val="134"/>
          </rPr>
          <t>Administrator:</t>
        </r>
        <r>
          <rPr>
            <sz val="9"/>
            <rFont val="Tahoma"/>
            <charset val="134"/>
          </rPr>
          <t xml:space="preserve">
</t>
        </r>
        <r>
          <rPr>
            <sz val="9"/>
            <rFont val="宋体"/>
            <charset val="134"/>
          </rPr>
          <t>宿舍用床</t>
        </r>
      </text>
    </comment>
    <comment ref="B111" authorId="0">
      <text>
        <r>
          <rPr>
            <b/>
            <sz val="9"/>
            <rFont val="Tahoma"/>
            <charset val="134"/>
          </rPr>
          <t>Administrator:</t>
        </r>
        <r>
          <rPr>
            <sz val="9"/>
            <rFont val="Tahoma"/>
            <charset val="134"/>
          </rPr>
          <t xml:space="preserve">
</t>
        </r>
        <r>
          <rPr>
            <sz val="9"/>
            <rFont val="宋体"/>
            <charset val="134"/>
          </rPr>
          <t>宿舍用床</t>
        </r>
      </text>
    </comment>
    <comment ref="B112" authorId="0">
      <text>
        <r>
          <rPr>
            <b/>
            <sz val="9"/>
            <rFont val="Tahoma"/>
            <charset val="134"/>
          </rPr>
          <t>Administrator:</t>
        </r>
        <r>
          <rPr>
            <sz val="9"/>
            <rFont val="Tahoma"/>
            <charset val="134"/>
          </rPr>
          <t xml:space="preserve">
</t>
        </r>
        <r>
          <rPr>
            <sz val="9"/>
            <rFont val="宋体"/>
            <charset val="134"/>
          </rPr>
          <t>宿舍</t>
        </r>
      </text>
    </comment>
  </commentList>
</comments>
</file>

<file path=xl/comments13.xml><?xml version="1.0" encoding="utf-8"?>
<comments xmlns="http://schemas.openxmlformats.org/spreadsheetml/2006/main">
  <authors>
    <author>chenjie</author>
  </authors>
  <commentList>
    <comment ref="B6" authorId="0">
      <text>
        <r>
          <rPr>
            <sz val="9"/>
            <rFont val="宋体"/>
            <charset val="134"/>
          </rPr>
          <t>chenjie:
填入债券名称如：“3年期国库券”、“5年期电力基金债券”等</t>
        </r>
      </text>
    </comment>
    <comment ref="C6" authorId="0">
      <text>
        <r>
          <rPr>
            <sz val="9"/>
            <rFont val="宋体"/>
            <charset val="134"/>
          </rPr>
          <t>chenjie:
购买日</t>
        </r>
      </text>
    </comment>
    <comment ref="J6" authorId="0">
      <text>
        <r>
          <rPr>
            <sz val="9"/>
            <rFont val="宋体"/>
            <charset val="134"/>
          </rPr>
          <t>chenjie:
设定抵押的债券应标明</t>
        </r>
      </text>
    </comment>
  </commentList>
</comments>
</file>

<file path=xl/comments14.xml><?xml version="1.0" encoding="utf-8"?>
<comments xmlns="http://schemas.openxmlformats.org/spreadsheetml/2006/main">
  <authors>
    <author>chenjie</author>
  </authors>
  <commentList>
    <comment ref="B6" authorId="0">
      <text>
        <r>
          <rPr>
            <sz val="9"/>
            <rFont val="宋体"/>
            <charset val="134"/>
          </rPr>
          <t>chenjie:
根据具体资产内容填写</t>
        </r>
      </text>
    </comment>
    <comment ref="J6" authorId="0">
      <text>
        <r>
          <rPr>
            <sz val="9"/>
            <rFont val="宋体"/>
            <charset val="134"/>
          </rPr>
          <t>chenjie:
因特殊原因转入的资产，应在备注栏简要说明原因，有可能发生损失的项目，应提供相关文件资料</t>
        </r>
      </text>
    </comment>
  </commentList>
</comments>
</file>

<file path=xl/comments15.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指国家股、法人股、流通股等</t>
        </r>
      </text>
    </comment>
    <comment ref="D6" authorId="0">
      <text>
        <r>
          <rPr>
            <sz val="9"/>
            <rFont val="宋体"/>
            <charset val="134"/>
          </rPr>
          <t>chenjie:
指购买日或以其他方式（如非货币性交易换入、以债权换入等）取得股权的协议转让日</t>
        </r>
      </text>
    </comment>
    <comment ref="E6" authorId="0">
      <text>
        <r>
          <rPr>
            <sz val="9"/>
            <rFont val="宋体"/>
            <charset val="134"/>
          </rPr>
          <t>chenjie:
与股权证一致</t>
        </r>
      </text>
    </comment>
    <comment ref="F6" authorId="0">
      <text>
        <r>
          <rPr>
            <sz val="9"/>
            <rFont val="宋体"/>
            <charset val="134"/>
          </rPr>
          <t>chenjie:
与股权证一致</t>
        </r>
      </text>
    </comment>
    <comment ref="G6" authorId="0">
      <text>
        <r>
          <rPr>
            <sz val="9"/>
            <rFont val="宋体"/>
            <charset val="134"/>
          </rPr>
          <t>chenjie:
指基准日收盘价</t>
        </r>
      </text>
    </comment>
  </commentList>
</comments>
</file>

<file path=xl/comments16.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如：XXXXX基金</t>
        </r>
      </text>
    </comment>
    <comment ref="D6" authorId="0">
      <text>
        <r>
          <rPr>
            <sz val="9"/>
            <rFont val="宋体"/>
            <charset val="134"/>
          </rPr>
          <t>chenjie:
指购买日或以其他方式（如非货币性交易换入、以债权换入等）取得股权的协议转让日</t>
        </r>
      </text>
    </comment>
    <comment ref="E6" authorId="0">
      <text>
        <r>
          <rPr>
            <sz val="9"/>
            <rFont val="宋体"/>
            <charset val="134"/>
          </rPr>
          <t>chenjie:
与股权证一致</t>
        </r>
      </text>
    </comment>
    <comment ref="F6" authorId="0">
      <text>
        <r>
          <rPr>
            <sz val="9"/>
            <rFont val="宋体"/>
            <charset val="134"/>
          </rPr>
          <t>chenjie:
指基准日收盘价</t>
        </r>
      </text>
    </comment>
  </commentList>
</comments>
</file>

<file path=xl/comments17.xml><?xml version="1.0" encoding="utf-8"?>
<comments xmlns="http://schemas.openxmlformats.org/spreadsheetml/2006/main">
  <authors>
    <author>chenjie</author>
  </authors>
  <commentList>
    <comment ref="B6" authorId="0">
      <text>
        <r>
          <rPr>
            <sz val="9"/>
            <rFont val="宋体"/>
            <charset val="134"/>
          </rPr>
          <t>chenjie:
债务单位名称应填列全称，不应以地名或不明确的简称或业务内容代替</t>
        </r>
      </text>
    </comment>
    <comment ref="C6" authorId="0">
      <text>
        <r>
          <rPr>
            <sz val="9"/>
            <rFont val="宋体"/>
            <charset val="134"/>
          </rPr>
          <t>chenjie:
如：“租赁XXXXXX”等</t>
        </r>
      </text>
    </comment>
    <comment ref="D6" authorId="0">
      <text>
        <r>
          <rPr>
            <sz val="9"/>
            <rFont val="宋体"/>
            <charset val="134"/>
          </rPr>
          <t>chenjie:
填列最后一笔借方发生额的日期；
日期填写形式(半角状态下)如：2002-6又如2001-11</t>
        </r>
      </text>
    </comment>
    <comment ref="J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8.xml><?xml version="1.0" encoding="utf-8"?>
<comments xmlns="http://schemas.openxmlformats.org/spreadsheetml/2006/main">
  <authors>
    <author>chenjie</author>
  </authors>
  <commentList>
    <comment ref="B8" authorId="0">
      <text>
        <r>
          <rPr>
            <sz val="9"/>
            <rFont val="宋体"/>
            <charset val="134"/>
          </rPr>
          <t>chenjie:
填写房产证编号,无证不填</t>
        </r>
      </text>
    </comment>
    <comment ref="E8" authorId="0">
      <text>
        <r>
          <rPr>
            <sz val="9"/>
            <rFont val="宋体"/>
            <charset val="134"/>
          </rPr>
          <t>chenjie:
如：“砖混、钢混、框架、砖木、简易”等，各类型结构的定义参见填表说明。</t>
        </r>
      </text>
    </comment>
    <comment ref="F8" authorId="0">
      <text>
        <r>
          <rPr>
            <sz val="9"/>
            <rFont val="宋体"/>
            <charset val="134"/>
          </rPr>
          <t>chenjie:
指竣工日期</t>
        </r>
      </text>
    </comment>
    <comment ref="G8" authorId="0">
      <text>
        <r>
          <rPr>
            <sz val="9"/>
            <rFont val="宋体"/>
            <charset val="134"/>
          </rPr>
          <t>chenjie:
m2或m3</t>
        </r>
      </text>
    </comment>
    <comment ref="H8" authorId="0">
      <text>
        <r>
          <rPr>
            <sz val="9"/>
            <rFont val="宋体"/>
            <charset val="134"/>
          </rPr>
          <t>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值未入帐，应同时在备注中注明未入帐部分的建筑面积。</t>
        </r>
      </text>
    </comment>
    <comment ref="U8" authorId="0">
      <text>
        <r>
          <rPr>
            <sz val="9"/>
            <rFont val="宋体"/>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9.xml><?xml version="1.0" encoding="utf-8"?>
<comments xmlns="http://schemas.openxmlformats.org/spreadsheetml/2006/main">
  <authors>
    <author>chenjie</author>
  </authors>
  <commentList>
    <comment ref="B8" authorId="0">
      <text>
        <r>
          <rPr>
            <sz val="9"/>
            <rFont val="宋体"/>
            <charset val="134"/>
          </rPr>
          <t>chenjie:
填写房产证编号,无证不填</t>
        </r>
      </text>
    </comment>
    <comment ref="E8" authorId="0">
      <text>
        <r>
          <rPr>
            <sz val="9"/>
            <rFont val="宋体"/>
            <charset val="134"/>
          </rPr>
          <t>chenjie:
如：“砖混、钢混、框架、砖木、简易”等，各类型结构的定义参见填表说明。</t>
        </r>
      </text>
    </comment>
    <comment ref="F8" authorId="0">
      <text>
        <r>
          <rPr>
            <sz val="9"/>
            <rFont val="宋体"/>
            <charset val="134"/>
          </rPr>
          <t>chenjie:
指竣工日期</t>
        </r>
      </text>
    </comment>
    <comment ref="G8" authorId="0">
      <text>
        <r>
          <rPr>
            <sz val="9"/>
            <rFont val="宋体"/>
            <charset val="134"/>
          </rPr>
          <t>chenjie:
m2或m3</t>
        </r>
      </text>
    </comment>
    <comment ref="H8" authorId="0">
      <text>
        <r>
          <rPr>
            <sz val="9"/>
            <rFont val="宋体"/>
            <charset val="134"/>
          </rPr>
          <t>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值未入帐，应同时在备注中注明未入帐部分的建筑面积。</t>
        </r>
      </text>
    </comment>
    <comment ref="R8" authorId="0">
      <text>
        <r>
          <rPr>
            <sz val="9"/>
            <rFont val="宋体"/>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2.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如：国库券、电力债券
    ＊＊公司债券</t>
        </r>
      </text>
    </comment>
  </commentList>
</comments>
</file>

<file path=xl/comments20.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 ref="I7" authorId="0">
      <text>
        <r>
          <rPr>
            <sz val="9"/>
            <rFont val="宋体"/>
            <charset val="134"/>
          </rPr>
          <t>chenjie:
所填内容应与土地证记录相符</t>
        </r>
      </text>
    </comment>
  </commentList>
</comments>
</file>

<file path=xl/comments21.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 ref="I7" authorId="0">
      <text>
        <r>
          <rPr>
            <sz val="9"/>
            <rFont val="宋体"/>
            <charset val="134"/>
          </rPr>
          <t>chenjie:
所填内容应与土地证记录相符</t>
        </r>
      </text>
    </comment>
  </commentList>
</comments>
</file>

<file path=xl/comments22.xml><?xml version="1.0" encoding="utf-8"?>
<comments xmlns="http://schemas.openxmlformats.org/spreadsheetml/2006/main">
  <authors>
    <author>作者</author>
  </authors>
  <commentList>
    <comment ref="F7" authorId="0">
      <text>
        <r>
          <rPr>
            <b/>
            <sz val="9"/>
            <rFont val="宋体"/>
            <charset val="134"/>
          </rPr>
          <t>作者:</t>
        </r>
        <r>
          <rPr>
            <sz val="9"/>
            <rFont val="宋体"/>
            <charset val="134"/>
          </rPr>
          <t xml:space="preserve">
㎡、m³、座、口（井）、m、个等等</t>
        </r>
      </text>
    </comment>
  </commentList>
</comments>
</file>

<file path=xl/comments23.xml><?xml version="1.0" encoding="utf-8"?>
<comments xmlns="http://schemas.openxmlformats.org/spreadsheetml/2006/main">
  <authors>
    <author>作者</author>
    <author>chenjie</author>
  </authors>
  <commentList>
    <comment ref="B7" authorId="0">
      <text>
        <r>
          <rPr>
            <b/>
            <sz val="9"/>
            <rFont val="宋体"/>
            <charset val="134"/>
          </rPr>
          <t>作者:</t>
        </r>
        <r>
          <rPr>
            <sz val="9"/>
            <rFont val="宋体"/>
            <charset val="134"/>
          </rPr>
          <t xml:space="preserve">
填写构筑物或其他辅助设施的全称</t>
        </r>
      </text>
    </comment>
    <comment ref="C7" authorId="0">
      <text>
        <r>
          <rPr>
            <b/>
            <sz val="9"/>
            <rFont val="宋体"/>
            <charset val="134"/>
          </rPr>
          <t>作者:</t>
        </r>
        <r>
          <rPr>
            <sz val="9"/>
            <rFont val="宋体"/>
            <charset val="134"/>
          </rPr>
          <t xml:space="preserve">
如“砖、钢筋砼、钢结构、砖铁栏杆、砼地面、沥青地面、砖地面”等，详见填表说明</t>
        </r>
      </text>
    </comment>
    <comment ref="D7" authorId="0">
      <text>
        <r>
          <rPr>
            <b/>
            <sz val="9"/>
            <rFont val="宋体"/>
            <charset val="134"/>
          </rPr>
          <t>作者:</t>
        </r>
        <r>
          <rPr>
            <sz val="9"/>
            <rFont val="宋体"/>
            <charset val="134"/>
          </rPr>
          <t xml:space="preserve">
指竣工验收日，填写格式如：2012-6-30</t>
        </r>
      </text>
    </comment>
    <comment ref="E7" authorId="0">
      <text>
        <r>
          <rPr>
            <b/>
            <sz val="9"/>
            <rFont val="宋体"/>
            <charset val="134"/>
          </rPr>
          <t>作者:</t>
        </r>
        <r>
          <rPr>
            <sz val="9"/>
            <rFont val="宋体"/>
            <charset val="134"/>
          </rPr>
          <t xml:space="preserve">
㎡、m³、座、口（井）、m、个等等</t>
        </r>
      </text>
    </comment>
    <comment ref="H7" authorId="1">
      <text>
        <r>
          <rPr>
            <sz val="9"/>
            <rFont val="宋体"/>
            <charset val="134"/>
          </rPr>
          <t>chenjie:
备注中须说明的事项：(1)对因改扩建已改变了原有建筑面积的；(2)改扩建增加的相应价值未入帐的，注明未入帐部分的建筑面积。(3)盘盈资产及非正常状态下的资产，如：“已拆除、待报废”等(5)负数余额</t>
        </r>
      </text>
    </comment>
    <comment ref="C10" authorId="0">
      <text>
        <r>
          <rPr>
            <b/>
            <sz val="9"/>
            <rFont val="宋体"/>
            <charset val="134"/>
          </rPr>
          <t>作者:</t>
        </r>
        <r>
          <rPr>
            <sz val="9"/>
            <rFont val="宋体"/>
            <charset val="134"/>
          </rPr>
          <t xml:space="preserve">
如“砖、钢筋砼、钢结构、砖铁栏杆、砼地面、沥青地面、砖地面”等，详见填表说明</t>
        </r>
      </text>
    </comment>
    <comment ref="E10" authorId="0">
      <text>
        <r>
          <rPr>
            <b/>
            <sz val="9"/>
            <rFont val="宋体"/>
            <charset val="134"/>
          </rPr>
          <t>作者:</t>
        </r>
        <r>
          <rPr>
            <sz val="9"/>
            <rFont val="宋体"/>
            <charset val="134"/>
          </rPr>
          <t xml:space="preserve">
㎡、m³、座、口（井）、m、个等等</t>
        </r>
      </text>
    </comment>
    <comment ref="E12" authorId="0">
      <text>
        <r>
          <rPr>
            <b/>
            <sz val="9"/>
            <rFont val="宋体"/>
            <charset val="134"/>
          </rPr>
          <t>作者:</t>
        </r>
        <r>
          <rPr>
            <sz val="9"/>
            <rFont val="宋体"/>
            <charset val="134"/>
          </rPr>
          <t xml:space="preserve">
㎡、m³、座、口（井）、m、个等等</t>
        </r>
      </text>
    </comment>
    <comment ref="E15" authorId="0">
      <text>
        <r>
          <rPr>
            <b/>
            <sz val="9"/>
            <rFont val="宋体"/>
            <charset val="134"/>
          </rPr>
          <t>作者:</t>
        </r>
        <r>
          <rPr>
            <sz val="9"/>
            <rFont val="宋体"/>
            <charset val="134"/>
          </rPr>
          <t xml:space="preserve">
㎡、m³、座、口（井）、m、个等等</t>
        </r>
      </text>
    </comment>
  </commentList>
</comments>
</file>

<file path=xl/comments24.xml><?xml version="1.0" encoding="utf-8"?>
<comments xmlns="http://schemas.openxmlformats.org/spreadsheetml/2006/main">
  <authors>
    <author>作者</author>
    <author>chenjie</author>
  </authors>
  <commentList>
    <comment ref="U6" authorId="0">
      <text>
        <r>
          <rPr>
            <sz val="9"/>
            <rFont val="宋体"/>
            <charset val="134"/>
          </rPr>
          <t>作者:
建筑安装工程费用按单方造价输入,确定单方造价的依据或特殊方法在评估计算依据及有关说明中列示,单位为元/平方米</t>
        </r>
      </text>
    </comment>
    <comment ref="Z6" authorId="0">
      <text>
        <r>
          <rPr>
            <sz val="9"/>
            <rFont val="宋体"/>
            <charset val="134"/>
          </rPr>
          <t xml:space="preserve">作者:
参照工期定额和合理的建设单位管理时间(从建设项目筹建到办理竣工财务决算为止)确定建设期即资金成本工期
2个月=0.1667年
3个月=0.25年
5个月=0.4167年
6个月=0.5年
8个月=0.6667年
9个月=0.75年
10个月=0.8333年
</t>
        </r>
      </text>
    </comment>
    <comment ref="AA6" authorId="0">
      <text>
        <r>
          <rPr>
            <sz val="9"/>
            <rFont val="宋体"/>
            <charset val="134"/>
          </rPr>
          <t>作者:
按评估基准日实行的贷款基准利率,2011年4月6日调整为:
半年(含)  5.85%
1年(含)   6.31%
1-3年(含) 6.4%</t>
        </r>
      </text>
    </comment>
    <comment ref="B7" authorId="1">
      <text>
        <r>
          <rPr>
            <sz val="9"/>
            <rFont val="宋体"/>
            <charset val="134"/>
          </rPr>
          <t>chenjie:
填写管道和沟槽的全称</t>
        </r>
      </text>
    </comment>
    <comment ref="F7" authorId="1">
      <text>
        <r>
          <rPr>
            <sz val="9"/>
            <rFont val="宋体"/>
            <charset val="134"/>
          </rPr>
          <t>chenjie:
长度、槽深、沟宽*沟厚管径*壁厚、材质、绝缘方式等应按图纸准确填写</t>
        </r>
      </text>
    </comment>
    <comment ref="G7" authorId="1">
      <text>
        <r>
          <rPr>
            <sz val="9"/>
            <rFont val="宋体"/>
            <charset val="134"/>
          </rPr>
          <t>chenjie:
如”砖、砼、钢管、砼管”等</t>
        </r>
      </text>
    </comment>
    <comment ref="I7" authorId="1">
      <text>
        <r>
          <rPr>
            <sz val="9"/>
            <rFont val="宋体"/>
            <charset val="134"/>
          </rPr>
          <t>chenjie:
指竣工日期</t>
        </r>
      </text>
    </comment>
    <comment ref="T7" authorId="1">
      <text>
        <r>
          <rPr>
            <sz val="9"/>
            <rFont val="宋体"/>
            <charset val="134"/>
          </rPr>
          <t>chenjie:
备注中须说明的事项：(1)对因改扩建已改变了原有记录的；(2)改扩建增加的相应价值未入帐的，注明未入帐部分的尺寸规格等。(3)盘盈资产及非正常状态下的资产，如：“已拆除、待报废”等(5)负数余额</t>
        </r>
      </text>
    </comment>
    <comment ref="AD7" authorId="0">
      <text>
        <r>
          <rPr>
            <sz val="9"/>
            <rFont val="宋体"/>
            <charset val="134"/>
          </rPr>
          <t>作者:
计算公式以构筑物整体建安费为单位设定,若以长度/高度/深度/面积等为单位计算时,需调整计算公式,</t>
        </r>
      </text>
    </comment>
    <comment ref="AD8" authorId="0">
      <text>
        <r>
          <rPr>
            <sz val="9"/>
            <rFont val="宋体"/>
            <charset val="134"/>
          </rPr>
          <t>作者:
计算公式以构筑物整体建安费为单位设定,若以长度/高度/深度/面积等为单位计算时,需调整计算公式,</t>
        </r>
      </text>
    </comment>
    <comment ref="AD9" authorId="0">
      <text>
        <r>
          <rPr>
            <sz val="9"/>
            <rFont val="宋体"/>
            <charset val="134"/>
          </rPr>
          <t>作者:
计算公式以构筑物整体建安费为单位设定,若以长度/高度/深度/面积等为单位计算时,需调整计算公式,</t>
        </r>
      </text>
    </comment>
    <comment ref="AD10" authorId="0">
      <text>
        <r>
          <rPr>
            <sz val="9"/>
            <rFont val="宋体"/>
            <charset val="134"/>
          </rPr>
          <t>作者:
计算公式以构筑物整体建安费为单位设定,若以长度/高度/深度/面积等为单位计算时,需调整计算公式,</t>
        </r>
      </text>
    </comment>
    <comment ref="AD11" authorId="0">
      <text>
        <r>
          <rPr>
            <sz val="9"/>
            <rFont val="宋体"/>
            <charset val="134"/>
          </rPr>
          <t>作者:
计算公式以构筑物整体建安费为单位设定,若以长度/高度/深度/面积等为单位计算时,需调整计算公式,</t>
        </r>
      </text>
    </comment>
    <comment ref="AD12" authorId="0">
      <text>
        <r>
          <rPr>
            <sz val="9"/>
            <rFont val="宋体"/>
            <charset val="134"/>
          </rPr>
          <t>作者:
计算公式以构筑物整体建安费为单位设定,若以长度/高度/深度/面积等为单位计算时,需调整计算公式,</t>
        </r>
      </text>
    </comment>
    <comment ref="AD13" authorId="0">
      <text>
        <r>
          <rPr>
            <sz val="9"/>
            <rFont val="宋体"/>
            <charset val="134"/>
          </rPr>
          <t>作者:
计算公式以构筑物整体建安费为单位设定,若以长度/高度/深度/面积等为单位计算时,需调整计算公式,</t>
        </r>
      </text>
    </comment>
    <comment ref="AD14" authorId="0">
      <text>
        <r>
          <rPr>
            <sz val="9"/>
            <rFont val="宋体"/>
            <charset val="134"/>
          </rPr>
          <t>作者:
计算公式以构筑物整体建安费为单位设定,若以长度/高度/深度/面积等为单位计算时,需调整计算公式,</t>
        </r>
      </text>
    </comment>
    <comment ref="AD15" authorId="0">
      <text>
        <r>
          <rPr>
            <sz val="9"/>
            <rFont val="宋体"/>
            <charset val="134"/>
          </rPr>
          <t>作者:
计算公式以构筑物整体建安费为单位设定,若以长度/高度/深度/面积等为单位计算时,需调整计算公式,</t>
        </r>
      </text>
    </comment>
    <comment ref="AD16" authorId="0">
      <text>
        <r>
          <rPr>
            <sz val="9"/>
            <rFont val="宋体"/>
            <charset val="134"/>
          </rPr>
          <t>作者:
计算公式以构筑物整体建安费为单位设定,若以长度/高度/深度/面积等为单位计算时,需调整计算公式,</t>
        </r>
      </text>
    </comment>
    <comment ref="AD17" authorId="0">
      <text>
        <r>
          <rPr>
            <sz val="9"/>
            <rFont val="宋体"/>
            <charset val="134"/>
          </rPr>
          <t>作者:
计算公式以构筑物整体建安费为单位设定,若以长度/高度/深度/面积等为单位计算时,需调整计算公式,</t>
        </r>
      </text>
    </comment>
    <comment ref="AD18" authorId="0">
      <text>
        <r>
          <rPr>
            <sz val="9"/>
            <rFont val="宋体"/>
            <charset val="134"/>
          </rPr>
          <t>作者:
计算公式以构筑物整体建安费为单位设定,若以长度/高度/深度/面积等为单位计算时,需调整计算公式,</t>
        </r>
      </text>
    </comment>
    <comment ref="AD19" authorId="0">
      <text>
        <r>
          <rPr>
            <sz val="9"/>
            <rFont val="宋体"/>
            <charset val="134"/>
          </rPr>
          <t>作者:
计算公式以构筑物整体建安费为单位设定,若以长度/高度/深度/面积等为单位计算时,需调整计算公式,</t>
        </r>
      </text>
    </comment>
    <comment ref="AD20" authorId="0">
      <text>
        <r>
          <rPr>
            <sz val="9"/>
            <rFont val="宋体"/>
            <charset val="134"/>
          </rPr>
          <t>作者:
计算公式以构筑物整体建安费为单位设定,若以长度/高度/深度/面积等为单位计算时,需调整计算公式,</t>
        </r>
      </text>
    </comment>
    <comment ref="AD21" authorId="0">
      <text>
        <r>
          <rPr>
            <sz val="9"/>
            <rFont val="宋体"/>
            <charset val="134"/>
          </rPr>
          <t>作者:
计算公式以构筑物整体建安费为单位设定,若以长度/高度/深度/面积等为单位计算时,需调整计算公式,</t>
        </r>
      </text>
    </comment>
    <comment ref="AD22" authorId="0">
      <text>
        <r>
          <rPr>
            <sz val="9"/>
            <rFont val="宋体"/>
            <charset val="134"/>
          </rPr>
          <t>作者:
计算公式以构筑物整体建安费为单位设定,若以长度/高度/深度/面积等为单位计算时,需调整计算公式,</t>
        </r>
      </text>
    </comment>
    <comment ref="AD23" authorId="0">
      <text>
        <r>
          <rPr>
            <sz val="9"/>
            <rFont val="宋体"/>
            <charset val="134"/>
          </rPr>
          <t>作者:
计算公式以构筑物整体建安费为单位设定,若以长度/高度/深度/面积等为单位计算时,需调整计算公式,</t>
        </r>
      </text>
    </comment>
    <comment ref="AD24" authorId="0">
      <text>
        <r>
          <rPr>
            <sz val="9"/>
            <rFont val="宋体"/>
            <charset val="134"/>
          </rPr>
          <t>作者:
计算公式以构筑物整体建安费为单位设定,若以长度/高度/深度/面积等为单位计算时,需调整计算公式,</t>
        </r>
      </text>
    </comment>
    <comment ref="AD25" authorId="0">
      <text>
        <r>
          <rPr>
            <sz val="9"/>
            <rFont val="宋体"/>
            <charset val="134"/>
          </rPr>
          <t>作者:
计算公式以构筑物整体建安费为单位设定,若以长度/高度/深度/面积等为单位计算时,需调整计算公式,</t>
        </r>
      </text>
    </comment>
    <comment ref="AD26" authorId="0">
      <text>
        <r>
          <rPr>
            <sz val="9"/>
            <rFont val="宋体"/>
            <charset val="134"/>
          </rPr>
          <t>作者:
计算公式以构筑物整体建安费为单位设定,若以长度/高度/深度/面积等为单位计算时,需调整计算公式,</t>
        </r>
      </text>
    </comment>
    <comment ref="AD27" authorId="0">
      <text>
        <r>
          <rPr>
            <sz val="9"/>
            <rFont val="宋体"/>
            <charset val="134"/>
          </rPr>
          <t>作者:
计算公式以构筑物整体建安费为单位设定,若以长度/高度/深度/面积等为单位计算时,需调整计算公式,</t>
        </r>
      </text>
    </comment>
    <comment ref="AD28" authorId="0">
      <text>
        <r>
          <rPr>
            <sz val="9"/>
            <rFont val="宋体"/>
            <charset val="134"/>
          </rPr>
          <t>作者:
计算公式以构筑物整体建安费为单位设定,若以长度/高度/深度/面积等为单位计算时,需调整计算公式,</t>
        </r>
      </text>
    </comment>
    <comment ref="AD29" authorId="0">
      <text>
        <r>
          <rPr>
            <sz val="9"/>
            <rFont val="宋体"/>
            <charset val="134"/>
          </rPr>
          <t>作者:
计算公式以构筑物整体建安费为单位设定,若以长度/高度/深度/面积等为单位计算时,需调整计算公式,</t>
        </r>
      </text>
    </comment>
    <comment ref="AD30" authorId="0">
      <text>
        <r>
          <rPr>
            <sz val="9"/>
            <rFont val="宋体"/>
            <charset val="134"/>
          </rPr>
          <t>作者:
计算公式以构筑物整体建安费为单位设定,若以长度/高度/深度/面积等为单位计算时,需调整计算公式,</t>
        </r>
      </text>
    </comment>
    <comment ref="AD31" authorId="0">
      <text>
        <r>
          <rPr>
            <sz val="9"/>
            <rFont val="宋体"/>
            <charset val="134"/>
          </rPr>
          <t>作者:
计算公式以构筑物整体建安费为单位设定,若以长度/高度/深度/面积等为单位计算时,需调整计算公式,</t>
        </r>
      </text>
    </comment>
    <comment ref="AD32" authorId="0">
      <text>
        <r>
          <rPr>
            <sz val="9"/>
            <rFont val="宋体"/>
            <charset val="134"/>
          </rPr>
          <t>作者:
计算公式以构筑物整体建安费为单位设定,若以长度/高度/深度/面积等为单位计算时,需调整计算公式,</t>
        </r>
      </text>
    </comment>
    <comment ref="AD33" authorId="0">
      <text>
        <r>
          <rPr>
            <sz val="9"/>
            <rFont val="宋体"/>
            <charset val="134"/>
          </rPr>
          <t>作者:
计算公式以构筑物整体建安费为单位设定,若以长度/高度/深度/面积等为单位计算时,需调整计算公式,</t>
        </r>
      </text>
    </comment>
    <comment ref="AD34" authorId="0">
      <text>
        <r>
          <rPr>
            <sz val="9"/>
            <rFont val="宋体"/>
            <charset val="134"/>
          </rPr>
          <t>作者:
计算公式以构筑物整体建安费为单位设定,若以长度/高度/深度/面积等为单位计算时,需调整计算公式,</t>
        </r>
      </text>
    </comment>
    <comment ref="AD35" authorId="0">
      <text>
        <r>
          <rPr>
            <sz val="9"/>
            <rFont val="宋体"/>
            <charset val="134"/>
          </rPr>
          <t>作者:
计算公式以构筑物整体建安费为单位设定,若以长度/高度/深度/面积等为单位计算时,需调整计算公式,</t>
        </r>
      </text>
    </comment>
    <comment ref="AD36" authorId="0">
      <text>
        <r>
          <rPr>
            <sz val="9"/>
            <rFont val="宋体"/>
            <charset val="134"/>
          </rPr>
          <t>作者:
计算公式以构筑物整体建安费为单位设定,若以长度/高度/深度/面积等为单位计算时,需调整计算公式,</t>
        </r>
      </text>
    </comment>
    <comment ref="AD37" authorId="0">
      <text>
        <r>
          <rPr>
            <sz val="9"/>
            <rFont val="宋体"/>
            <charset val="134"/>
          </rPr>
          <t>作者:
计算公式以构筑物整体建安费为单位设定,若以长度/高度/深度/面积等为单位计算时,需调整计算公式,</t>
        </r>
      </text>
    </comment>
    <comment ref="AD38" authorId="0">
      <text>
        <r>
          <rPr>
            <sz val="9"/>
            <rFont val="宋体"/>
            <charset val="134"/>
          </rPr>
          <t>作者:
计算公式以构筑物整体建安费为单位设定,若以长度/高度/深度/面积等为单位计算时,需调整计算公式,</t>
        </r>
      </text>
    </comment>
    <comment ref="AD39" authorId="0">
      <text>
        <r>
          <rPr>
            <sz val="9"/>
            <rFont val="宋体"/>
            <charset val="134"/>
          </rPr>
          <t>作者:
计算公式以构筑物整体建安费为单位设定,若以长度/高度/深度/面积等为单位计算时,需调整计算公式,</t>
        </r>
      </text>
    </comment>
    <comment ref="AD40" authorId="0">
      <text>
        <r>
          <rPr>
            <sz val="9"/>
            <rFont val="宋体"/>
            <charset val="134"/>
          </rPr>
          <t>作者:
计算公式以构筑物整体建安费为单位设定,若以长度/高度/深度/面积等为单位计算时,需调整计算公式,</t>
        </r>
      </text>
    </comment>
    <comment ref="AD41" authorId="0">
      <text>
        <r>
          <rPr>
            <sz val="9"/>
            <rFont val="宋体"/>
            <charset val="134"/>
          </rPr>
          <t>作者:
计算公式以构筑物整体建安费为单位设定,若以长度/高度/深度/面积等为单位计算时,需调整计算公式,</t>
        </r>
      </text>
    </comment>
    <comment ref="AD42" authorId="0">
      <text>
        <r>
          <rPr>
            <sz val="9"/>
            <rFont val="宋体"/>
            <charset val="134"/>
          </rPr>
          <t>作者:
计算公式以构筑物整体建安费为单位设定,若以长度/高度/深度/面积等为单位计算时,需调整计算公式,</t>
        </r>
      </text>
    </comment>
    <comment ref="AD43" authorId="0">
      <text>
        <r>
          <rPr>
            <sz val="9"/>
            <rFont val="宋体"/>
            <charset val="134"/>
          </rPr>
          <t>作者:
计算公式以构筑物整体建安费为单位设定,若以长度/高度/深度/面积等为单位计算时,需调整计算公式,</t>
        </r>
      </text>
    </comment>
    <comment ref="AD44" authorId="0">
      <text>
        <r>
          <rPr>
            <sz val="9"/>
            <rFont val="宋体"/>
            <charset val="134"/>
          </rPr>
          <t>作者:
计算公式以构筑物整体建安费为单位设定,若以长度/高度/深度/面积等为单位计算时,需调整计算公式,</t>
        </r>
      </text>
    </comment>
    <comment ref="AD45" authorId="0">
      <text>
        <r>
          <rPr>
            <sz val="9"/>
            <rFont val="宋体"/>
            <charset val="134"/>
          </rPr>
          <t>作者:
计算公式以构筑物整体建安费为单位设定,若以长度/高度/深度/面积等为单位计算时,需调整计算公式,</t>
        </r>
      </text>
    </comment>
    <comment ref="AD46" authorId="0">
      <text>
        <r>
          <rPr>
            <sz val="9"/>
            <rFont val="宋体"/>
            <charset val="134"/>
          </rPr>
          <t>作者:
计算公式以构筑物整体建安费为单位设定,若以长度/高度/深度/面积等为单位计算时,需调整计算公式,</t>
        </r>
      </text>
    </comment>
    <comment ref="AD47" authorId="0">
      <text>
        <r>
          <rPr>
            <sz val="9"/>
            <rFont val="宋体"/>
            <charset val="134"/>
          </rPr>
          <t>作者:
计算公式以构筑物整体建安费为单位设定,若以长度/高度/深度/面积等为单位计算时,需调整计算公式,</t>
        </r>
      </text>
    </comment>
    <comment ref="AD48" authorId="0">
      <text>
        <r>
          <rPr>
            <sz val="9"/>
            <rFont val="宋体"/>
            <charset val="134"/>
          </rPr>
          <t>作者:
计算公式以构筑物整体建安费为单位设定,若以长度/高度/深度/面积等为单位计算时,需调整计算公式,</t>
        </r>
      </text>
    </comment>
    <comment ref="AD49" authorId="0">
      <text>
        <r>
          <rPr>
            <sz val="9"/>
            <rFont val="宋体"/>
            <charset val="134"/>
          </rPr>
          <t>作者:
计算公式以构筑物整体建安费为单位设定,若以长度/高度/深度/面积等为单位计算时,需调整计算公式,</t>
        </r>
      </text>
    </comment>
    <comment ref="AD50" authorId="0">
      <text>
        <r>
          <rPr>
            <sz val="9"/>
            <rFont val="宋体"/>
            <charset val="134"/>
          </rPr>
          <t>作者:
计算公式以构筑物整体建安费为单位设定,若以长度/高度/深度/面积等为单位计算时,需调整计算公式,</t>
        </r>
      </text>
    </comment>
    <comment ref="AD51" authorId="0">
      <text>
        <r>
          <rPr>
            <sz val="9"/>
            <rFont val="宋体"/>
            <charset val="134"/>
          </rPr>
          <t>作者:
计算公式以构筑物整体建安费为单位设定,若以长度/高度/深度/面积等为单位计算时,需调整计算公式,</t>
        </r>
      </text>
    </comment>
    <comment ref="AD52" authorId="0">
      <text>
        <r>
          <rPr>
            <sz val="9"/>
            <rFont val="宋体"/>
            <charset val="134"/>
          </rPr>
          <t>作者:
计算公式以构筑物整体建安费为单位设定,若以长度/高度/深度/面积等为单位计算时,需调整计算公式,</t>
        </r>
      </text>
    </comment>
    <comment ref="AD53" authorId="0">
      <text>
        <r>
          <rPr>
            <sz val="9"/>
            <rFont val="宋体"/>
            <charset val="134"/>
          </rPr>
          <t>作者:
计算公式以构筑物整体建安费为单位设定,若以长度/高度/深度/面积等为单位计算时,需调整计算公式,</t>
        </r>
      </text>
    </comment>
    <comment ref="AD54" authorId="0">
      <text>
        <r>
          <rPr>
            <sz val="9"/>
            <rFont val="宋体"/>
            <charset val="134"/>
          </rPr>
          <t>作者:
计算公式以构筑物整体建安费为单位设定,若以长度/高度/深度/面积等为单位计算时,需调整计算公式,</t>
        </r>
      </text>
    </comment>
    <comment ref="AD55" authorId="0">
      <text>
        <r>
          <rPr>
            <sz val="9"/>
            <rFont val="宋体"/>
            <charset val="134"/>
          </rPr>
          <t>作者:
计算公式以构筑物整体建安费为单位设定,若以长度/高度/深度/面积等为单位计算时,需调整计算公式,</t>
        </r>
      </text>
    </comment>
    <comment ref="AD56" authorId="0">
      <text>
        <r>
          <rPr>
            <sz val="9"/>
            <rFont val="宋体"/>
            <charset val="134"/>
          </rPr>
          <t>作者:
计算公式以构筑物整体建安费为单位设定,若以长度/高度/深度/面积等为单位计算时,需调整计算公式,</t>
        </r>
      </text>
    </comment>
    <comment ref="AD57" authorId="0">
      <text>
        <r>
          <rPr>
            <sz val="9"/>
            <rFont val="宋体"/>
            <charset val="134"/>
          </rPr>
          <t>作者:
计算公式以构筑物整体建安费为单位设定,若以长度/高度/深度/面积等为单位计算时,需调整计算公式,</t>
        </r>
      </text>
    </comment>
    <comment ref="AD58" authorId="0">
      <text>
        <r>
          <rPr>
            <sz val="9"/>
            <rFont val="宋体"/>
            <charset val="134"/>
          </rPr>
          <t>作者:
计算公式以构筑物整体建安费为单位设定,若以长度/高度/深度/面积等为单位计算时,需调整计算公式,</t>
        </r>
      </text>
    </comment>
    <comment ref="AD59" authorId="0">
      <text>
        <r>
          <rPr>
            <sz val="9"/>
            <rFont val="宋体"/>
            <charset val="134"/>
          </rPr>
          <t>作者:
计算公式以构筑物整体建安费为单位设定,若以长度/高度/深度/面积等为单位计算时,需调整计算公式,</t>
        </r>
      </text>
    </comment>
    <comment ref="AD60" authorId="0">
      <text>
        <r>
          <rPr>
            <sz val="9"/>
            <rFont val="宋体"/>
            <charset val="134"/>
          </rPr>
          <t>作者:
计算公式以构筑物整体建安费为单位设定,若以长度/高度/深度/面积等为单位计算时,需调整计算公式,</t>
        </r>
      </text>
    </comment>
    <comment ref="AD61" authorId="0">
      <text>
        <r>
          <rPr>
            <sz val="9"/>
            <rFont val="宋体"/>
            <charset val="134"/>
          </rPr>
          <t>作者:
计算公式以构筑物整体建安费为单位设定,若以长度/高度/深度/面积等为单位计算时,需调整计算公式,</t>
        </r>
      </text>
    </comment>
    <comment ref="AD62" authorId="0">
      <text>
        <r>
          <rPr>
            <sz val="9"/>
            <rFont val="宋体"/>
            <charset val="134"/>
          </rPr>
          <t>作者:
计算公式以构筑物整体建安费为单位设定,若以长度/高度/深度/面积等为单位计算时,需调整计算公式,</t>
        </r>
      </text>
    </comment>
    <comment ref="AD63" authorId="0">
      <text>
        <r>
          <rPr>
            <sz val="9"/>
            <rFont val="宋体"/>
            <charset val="134"/>
          </rPr>
          <t>作者:
计算公式以构筑物整体建安费为单位设定,若以长度/高度/深度/面积等为单位计算时,需调整计算公式,</t>
        </r>
      </text>
    </comment>
    <comment ref="AD64" authorId="0">
      <text>
        <r>
          <rPr>
            <sz val="9"/>
            <rFont val="宋体"/>
            <charset val="134"/>
          </rPr>
          <t>作者:
计算公式以构筑物整体建安费为单位设定,若以长度/高度/深度/面积等为单位计算时,需调整计算公式,</t>
        </r>
      </text>
    </comment>
    <comment ref="AD65" authorId="0">
      <text>
        <r>
          <rPr>
            <sz val="9"/>
            <rFont val="宋体"/>
            <charset val="134"/>
          </rPr>
          <t>作者:
计算公式以构筑物整体建安费为单位设定,若以长度/高度/深度/面积等为单位计算时,需调整计算公式,</t>
        </r>
      </text>
    </comment>
    <comment ref="AD66" authorId="0">
      <text>
        <r>
          <rPr>
            <sz val="9"/>
            <rFont val="宋体"/>
            <charset val="134"/>
          </rPr>
          <t>作者:
计算公式以构筑物整体建安费为单位设定,若以长度/高度/深度/面积等为单位计算时,需调整计算公式,</t>
        </r>
      </text>
    </comment>
    <comment ref="AD67" authorId="0">
      <text>
        <r>
          <rPr>
            <sz val="9"/>
            <rFont val="宋体"/>
            <charset val="134"/>
          </rPr>
          <t>作者:
计算公式以构筑物整体建安费为单位设定,若以长度/高度/深度/面积等为单位计算时,需调整计算公式,</t>
        </r>
      </text>
    </comment>
    <comment ref="AD68" authorId="0">
      <text>
        <r>
          <rPr>
            <sz val="9"/>
            <rFont val="宋体"/>
            <charset val="134"/>
          </rPr>
          <t>作者:
计算公式以构筑物整体建安费为单位设定,若以长度/高度/深度/面积等为单位计算时,需调整计算公式,</t>
        </r>
      </text>
    </comment>
    <comment ref="AD69" authorId="0">
      <text>
        <r>
          <rPr>
            <sz val="9"/>
            <rFont val="宋体"/>
            <charset val="134"/>
          </rPr>
          <t>作者:
计算公式以构筑物整体建安费为单位设定,若以长度/高度/深度/面积等为单位计算时,需调整计算公式,</t>
        </r>
      </text>
    </comment>
    <comment ref="AD70" authorId="0">
      <text>
        <r>
          <rPr>
            <sz val="9"/>
            <rFont val="宋体"/>
            <charset val="134"/>
          </rPr>
          <t>作者:
计算公式以构筑物整体建安费为单位设定,若以长度/高度/深度/面积等为单位计算时,需调整计算公式,</t>
        </r>
      </text>
    </comment>
    <comment ref="AD71" authorId="0">
      <text>
        <r>
          <rPr>
            <sz val="9"/>
            <rFont val="宋体"/>
            <charset val="134"/>
          </rPr>
          <t>作者:
计算公式以构筑物整体建安费为单位设定,若以长度/高度/深度/面积等为单位计算时,需调整计算公式,</t>
        </r>
      </text>
    </comment>
    <comment ref="AD72" authorId="0">
      <text>
        <r>
          <rPr>
            <sz val="9"/>
            <rFont val="宋体"/>
            <charset val="134"/>
          </rPr>
          <t>作者:
计算公式以构筑物整体建安费为单位设定,若以长度/高度/深度/面积等为单位计算时,需调整计算公式,</t>
        </r>
      </text>
    </comment>
    <comment ref="AD73" authorId="0">
      <text>
        <r>
          <rPr>
            <sz val="9"/>
            <rFont val="宋体"/>
            <charset val="134"/>
          </rPr>
          <t>作者:
计算公式以构筑物整体建安费为单位设定,若以长度/高度/深度/面积等为单位计算时,需调整计算公式,</t>
        </r>
      </text>
    </comment>
    <comment ref="AD74" authorId="0">
      <text>
        <r>
          <rPr>
            <sz val="9"/>
            <rFont val="宋体"/>
            <charset val="134"/>
          </rPr>
          <t>作者:
计算公式以构筑物整体建安费为单位设定,若以长度/高度/深度/面积等为单位计算时,需调整计算公式,</t>
        </r>
      </text>
    </comment>
    <comment ref="AD75" authorId="0">
      <text>
        <r>
          <rPr>
            <sz val="9"/>
            <rFont val="宋体"/>
            <charset val="134"/>
          </rPr>
          <t>作者:
计算公式以构筑物整体建安费为单位设定,若以长度/高度/深度/面积等为单位计算时,需调整计算公式,</t>
        </r>
      </text>
    </comment>
    <comment ref="AD76" authorId="0">
      <text>
        <r>
          <rPr>
            <sz val="9"/>
            <rFont val="宋体"/>
            <charset val="134"/>
          </rPr>
          <t>作者:
计算公式以构筑物整体建安费为单位设定,若以长度/高度/深度/面积等为单位计算时,需调整计算公式,</t>
        </r>
      </text>
    </comment>
    <comment ref="AD77" authorId="0">
      <text>
        <r>
          <rPr>
            <sz val="9"/>
            <rFont val="宋体"/>
            <charset val="134"/>
          </rPr>
          <t>作者:
计算公式以构筑物整体建安费为单位设定,若以长度/高度/深度/面积等为单位计算时,需调整计算公式,</t>
        </r>
      </text>
    </comment>
    <comment ref="AD78" authorId="0">
      <text>
        <r>
          <rPr>
            <sz val="9"/>
            <rFont val="宋体"/>
            <charset val="134"/>
          </rPr>
          <t>作者:
计算公式以构筑物整体建安费为单位设定,若以长度/高度/深度/面积等为单位计算时,需调整计算公式,</t>
        </r>
      </text>
    </comment>
    <comment ref="AD79" authorId="0">
      <text>
        <r>
          <rPr>
            <sz val="9"/>
            <rFont val="宋体"/>
            <charset val="134"/>
          </rPr>
          <t>作者:
计算公式以构筑物整体建安费为单位设定,若以长度/高度/深度/面积等为单位计算时,需调整计算公式,</t>
        </r>
      </text>
    </comment>
    <comment ref="AD80" authorId="0">
      <text>
        <r>
          <rPr>
            <sz val="9"/>
            <rFont val="宋体"/>
            <charset val="134"/>
          </rPr>
          <t>作者:
计算公式以构筑物整体建安费为单位设定,若以长度/高度/深度/面积等为单位计算时,需调整计算公式,</t>
        </r>
      </text>
    </comment>
    <comment ref="AD81" authorId="0">
      <text>
        <r>
          <rPr>
            <sz val="9"/>
            <rFont val="宋体"/>
            <charset val="134"/>
          </rPr>
          <t>作者:
计算公式以构筑物整体建安费为单位设定,若以长度/高度/深度/面积等为单位计算时,需调整计算公式,</t>
        </r>
      </text>
    </comment>
    <comment ref="AD82" authorId="0">
      <text>
        <r>
          <rPr>
            <sz val="9"/>
            <rFont val="宋体"/>
            <charset val="134"/>
          </rPr>
          <t>作者:
计算公式以构筑物整体建安费为单位设定,若以长度/高度/深度/面积等为单位计算时,需调整计算公式,</t>
        </r>
      </text>
    </comment>
    <comment ref="AD83" authorId="0">
      <text>
        <r>
          <rPr>
            <sz val="9"/>
            <rFont val="宋体"/>
            <charset val="134"/>
          </rPr>
          <t>作者:
计算公式以构筑物整体建安费为单位设定,若以长度/高度/深度/面积等为单位计算时,需调整计算公式,</t>
        </r>
      </text>
    </comment>
    <comment ref="AD84" authorId="0">
      <text>
        <r>
          <rPr>
            <sz val="9"/>
            <rFont val="宋体"/>
            <charset val="134"/>
          </rPr>
          <t>作者:
计算公式以构筑物整体建安费为单位设定,若以长度/高度/深度/面积等为单位计算时,需调整计算公式,</t>
        </r>
      </text>
    </comment>
    <comment ref="AD85" authorId="0">
      <text>
        <r>
          <rPr>
            <sz val="9"/>
            <rFont val="宋体"/>
            <charset val="134"/>
          </rPr>
          <t>作者:
计算公式以构筑物整体建安费为单位设定,若以长度/高度/深度/面积等为单位计算时,需调整计算公式,</t>
        </r>
      </text>
    </comment>
    <comment ref="AD86" authorId="0">
      <text>
        <r>
          <rPr>
            <sz val="9"/>
            <rFont val="宋体"/>
            <charset val="134"/>
          </rPr>
          <t>作者:
计算公式以构筑物整体建安费为单位设定,若以长度/高度/深度/面积等为单位计算时,需调整计算公式,</t>
        </r>
      </text>
    </comment>
    <comment ref="AD87" authorId="0">
      <text>
        <r>
          <rPr>
            <sz val="9"/>
            <rFont val="宋体"/>
            <charset val="134"/>
          </rPr>
          <t>作者:
计算公式以构筑物整体建安费为单位设定,若以长度/高度/深度/面积等为单位计算时,需调整计算公式,</t>
        </r>
      </text>
    </comment>
    <comment ref="AD88" authorId="0">
      <text>
        <r>
          <rPr>
            <sz val="9"/>
            <rFont val="宋体"/>
            <charset val="134"/>
          </rPr>
          <t>作者:
计算公式以构筑物整体建安费为单位设定,若以长度/高度/深度/面积等为单位计算时,需调整计算公式,</t>
        </r>
      </text>
    </comment>
    <comment ref="AD89" authorId="0">
      <text>
        <r>
          <rPr>
            <sz val="9"/>
            <rFont val="宋体"/>
            <charset val="134"/>
          </rPr>
          <t>作者:
计算公式以构筑物整体建安费为单位设定,若以长度/高度/深度/面积等为单位计算时,需调整计算公式,</t>
        </r>
      </text>
    </comment>
    <comment ref="AD90" authorId="0">
      <text>
        <r>
          <rPr>
            <sz val="9"/>
            <rFont val="宋体"/>
            <charset val="134"/>
          </rPr>
          <t>作者:
计算公式以构筑物整体建安费为单位设定,若以长度/高度/深度/面积等为单位计算时,需调整计算公式,</t>
        </r>
      </text>
    </comment>
    <comment ref="AD91" authorId="0">
      <text>
        <r>
          <rPr>
            <sz val="9"/>
            <rFont val="宋体"/>
            <charset val="134"/>
          </rPr>
          <t>作者:
计算公式以构筑物整体建安费为单位设定,若以长度/高度/深度/面积等为单位计算时,需调整计算公式,</t>
        </r>
      </text>
    </comment>
    <comment ref="AD92" authorId="0">
      <text>
        <r>
          <rPr>
            <sz val="9"/>
            <rFont val="宋体"/>
            <charset val="134"/>
          </rPr>
          <t>作者:
计算公式以构筑物整体建安费为单位设定,若以长度/高度/深度/面积等为单位计算时,需调整计算公式,</t>
        </r>
      </text>
    </comment>
    <comment ref="AD93" authorId="0">
      <text>
        <r>
          <rPr>
            <sz val="9"/>
            <rFont val="宋体"/>
            <charset val="134"/>
          </rPr>
          <t>作者:
计算公式以构筑物整体建安费为单位设定,若以长度/高度/深度/面积等为单位计算时,需调整计算公式,</t>
        </r>
      </text>
    </comment>
    <comment ref="AD94" authorId="0">
      <text>
        <r>
          <rPr>
            <sz val="9"/>
            <rFont val="宋体"/>
            <charset val="134"/>
          </rPr>
          <t>作者:
计算公式以构筑物整体建安费为单位设定,若以长度/高度/深度/面积等为单位计算时,需调整计算公式,</t>
        </r>
      </text>
    </comment>
    <comment ref="AD95" authorId="0">
      <text>
        <r>
          <rPr>
            <sz val="9"/>
            <rFont val="宋体"/>
            <charset val="134"/>
          </rPr>
          <t>作者:
计算公式以构筑物整体建安费为单位设定,若以长度/高度/深度/面积等为单位计算时,需调整计算公式,</t>
        </r>
      </text>
    </comment>
    <comment ref="AD96" authorId="0">
      <text>
        <r>
          <rPr>
            <sz val="9"/>
            <rFont val="宋体"/>
            <charset val="134"/>
          </rPr>
          <t>作者:
计算公式以构筑物整体建安费为单位设定,若以长度/高度/深度/面积等为单位计算时,需调整计算公式,</t>
        </r>
      </text>
    </comment>
    <comment ref="AD97" authorId="0">
      <text>
        <r>
          <rPr>
            <sz val="9"/>
            <rFont val="宋体"/>
            <charset val="134"/>
          </rPr>
          <t>作者:
计算公式以构筑物整体建安费为单位设定,若以长度/高度/深度/面积等为单位计算时,需调整计算公式,</t>
        </r>
      </text>
    </comment>
    <comment ref="AD98" authorId="0">
      <text>
        <r>
          <rPr>
            <sz val="9"/>
            <rFont val="宋体"/>
            <charset val="134"/>
          </rPr>
          <t>作者:
计算公式以构筑物整体建安费为单位设定,若以长度/高度/深度/面积等为单位计算时,需调整计算公式,</t>
        </r>
      </text>
    </comment>
    <comment ref="AD99" authorId="0">
      <text>
        <r>
          <rPr>
            <sz val="9"/>
            <rFont val="宋体"/>
            <charset val="134"/>
          </rPr>
          <t>作者:
计算公式以构筑物整体建安费为单位设定,若以长度/高度/深度/面积等为单位计算时,需调整计算公式,</t>
        </r>
      </text>
    </comment>
    <comment ref="AD100" authorId="0">
      <text>
        <r>
          <rPr>
            <sz val="9"/>
            <rFont val="宋体"/>
            <charset val="134"/>
          </rPr>
          <t>作者:
计算公式以构筑物整体建安费为单位设定,若以长度/高度/深度/面积等为单位计算时,需调整计算公式,</t>
        </r>
      </text>
    </comment>
    <comment ref="AD101" authorId="0">
      <text>
        <r>
          <rPr>
            <sz val="9"/>
            <rFont val="宋体"/>
            <charset val="134"/>
          </rPr>
          <t>作者:
计算公式以构筑物整体建安费为单位设定,若以长度/高度/深度/面积等为单位计算时,需调整计算公式,</t>
        </r>
      </text>
    </comment>
    <comment ref="AD102" authorId="0">
      <text>
        <r>
          <rPr>
            <sz val="9"/>
            <rFont val="宋体"/>
            <charset val="134"/>
          </rPr>
          <t>作者:
计算公式以构筑物整体建安费为单位设定,若以长度/高度/深度/面积等为单位计算时,需调整计算公式,</t>
        </r>
      </text>
    </comment>
    <comment ref="AD103" authorId="0">
      <text>
        <r>
          <rPr>
            <sz val="9"/>
            <rFont val="宋体"/>
            <charset val="134"/>
          </rPr>
          <t>作者:
计算公式以构筑物整体建安费为单位设定,若以长度/高度/深度/面积等为单位计算时,需调整计算公式,</t>
        </r>
      </text>
    </comment>
    <comment ref="AD104" authorId="0">
      <text>
        <r>
          <rPr>
            <sz val="9"/>
            <rFont val="宋体"/>
            <charset val="134"/>
          </rPr>
          <t>作者:
计算公式以构筑物整体建安费为单位设定,若以长度/高度/深度/面积等为单位计算时,需调整计算公式,</t>
        </r>
      </text>
    </comment>
    <comment ref="AD105" authorId="0">
      <text>
        <r>
          <rPr>
            <sz val="9"/>
            <rFont val="宋体"/>
            <charset val="134"/>
          </rPr>
          <t>作者:
计算公式以构筑物整体建安费为单位设定,若以长度/高度/深度/面积等为单位计算时,需调整计算公式,</t>
        </r>
      </text>
    </comment>
    <comment ref="AD106" authorId="0">
      <text>
        <r>
          <rPr>
            <sz val="9"/>
            <rFont val="宋体"/>
            <charset val="134"/>
          </rPr>
          <t>作者:
计算公式以构筑物整体建安费为单位设定,若以长度/高度/深度/面积等为单位计算时,需调整计算公式,</t>
        </r>
      </text>
    </comment>
    <comment ref="AD107" authorId="0">
      <text>
        <r>
          <rPr>
            <sz val="9"/>
            <rFont val="宋体"/>
            <charset val="134"/>
          </rPr>
          <t>作者:
计算公式以构筑物整体建安费为单位设定,若以长度/高度/深度/面积等为单位计算时,需调整计算公式,</t>
        </r>
      </text>
    </comment>
    <comment ref="AD108" authorId="0">
      <text>
        <r>
          <rPr>
            <sz val="9"/>
            <rFont val="宋体"/>
            <charset val="134"/>
          </rPr>
          <t>作者:
计算公式以构筑物整体建安费为单位设定,若以长度/高度/深度/面积等为单位计算时,需调整计算公式,</t>
        </r>
      </text>
    </comment>
    <comment ref="AD109" authorId="0">
      <text>
        <r>
          <rPr>
            <sz val="9"/>
            <rFont val="宋体"/>
            <charset val="134"/>
          </rPr>
          <t>作者:
计算公式以构筑物整体建安费为单位设定,若以长度/高度/深度/面积等为单位计算时,需调整计算公式,</t>
        </r>
      </text>
    </comment>
    <comment ref="AD110" authorId="0">
      <text>
        <r>
          <rPr>
            <sz val="9"/>
            <rFont val="宋体"/>
            <charset val="134"/>
          </rPr>
          <t>作者:
计算公式以构筑物整体建安费为单位设定,若以长度/高度/深度/面积等为单位计算时,需调整计算公式,</t>
        </r>
      </text>
    </comment>
    <comment ref="AD111" authorId="0">
      <text>
        <r>
          <rPr>
            <sz val="9"/>
            <rFont val="宋体"/>
            <charset val="134"/>
          </rPr>
          <t>作者:
计算公式以构筑物整体建安费为单位设定,若以长度/高度/深度/面积等为单位计算时,需调整计算公式,</t>
        </r>
      </text>
    </comment>
    <comment ref="AD112" authorId="0">
      <text>
        <r>
          <rPr>
            <sz val="9"/>
            <rFont val="宋体"/>
            <charset val="134"/>
          </rPr>
          <t>作者:
计算公式以构筑物整体建安费为单位设定,若以长度/高度/深度/面积等为单位计算时,需调整计算公式,</t>
        </r>
      </text>
    </comment>
    <comment ref="AD113" authorId="0">
      <text>
        <r>
          <rPr>
            <sz val="9"/>
            <rFont val="宋体"/>
            <charset val="134"/>
          </rPr>
          <t>作者:
计算公式以构筑物整体建安费为单位设定,若以长度/高度/深度/面积等为单位计算时,需调整计算公式,</t>
        </r>
      </text>
    </comment>
    <comment ref="AD114" authorId="0">
      <text>
        <r>
          <rPr>
            <sz val="9"/>
            <rFont val="宋体"/>
            <charset val="134"/>
          </rPr>
          <t>作者:
计算公式以构筑物整体建安费为单位设定,若以长度/高度/深度/面积等为单位计算时,需调整计算公式,</t>
        </r>
      </text>
    </comment>
    <comment ref="AD115" authorId="0">
      <text>
        <r>
          <rPr>
            <sz val="9"/>
            <rFont val="宋体"/>
            <charset val="134"/>
          </rPr>
          <t>作者:
计算公式以构筑物整体建安费为单位设定,若以长度/高度/深度/面积等为单位计算时,需调整计算公式,</t>
        </r>
      </text>
    </comment>
    <comment ref="AD116" authorId="0">
      <text>
        <r>
          <rPr>
            <sz val="9"/>
            <rFont val="宋体"/>
            <charset val="134"/>
          </rPr>
          <t>作者:
计算公式以构筑物整体建安费为单位设定,若以长度/高度/深度/面积等为单位计算时,需调整计算公式,</t>
        </r>
      </text>
    </comment>
    <comment ref="AD117" authorId="0">
      <text>
        <r>
          <rPr>
            <sz val="9"/>
            <rFont val="宋体"/>
            <charset val="134"/>
          </rPr>
          <t>作者:
计算公式以构筑物整体建安费为单位设定,若以长度/高度/深度/面积等为单位计算时,需调整计算公式,</t>
        </r>
      </text>
    </comment>
    <comment ref="AD118" authorId="0">
      <text>
        <r>
          <rPr>
            <sz val="9"/>
            <rFont val="宋体"/>
            <charset val="134"/>
          </rPr>
          <t>作者:
计算公式以构筑物整体建安费为单位设定,若以长度/高度/深度/面积等为单位计算时,需调整计算公式,</t>
        </r>
      </text>
    </comment>
    <comment ref="AD119" authorId="0">
      <text>
        <r>
          <rPr>
            <sz val="9"/>
            <rFont val="宋体"/>
            <charset val="134"/>
          </rPr>
          <t>作者:
计算公式以构筑物整体建安费为单位设定,若以长度/高度/深度/面积等为单位计算时,需调整计算公式,</t>
        </r>
      </text>
    </comment>
    <comment ref="AD120" authorId="0">
      <text>
        <r>
          <rPr>
            <sz val="9"/>
            <rFont val="宋体"/>
            <charset val="134"/>
          </rPr>
          <t>作者:
计算公式以构筑物整体建安费为单位设定,若以长度/高度/深度/面积等为单位计算时,需调整计算公式,</t>
        </r>
      </text>
    </comment>
    <comment ref="AD121" authorId="0">
      <text>
        <r>
          <rPr>
            <sz val="9"/>
            <rFont val="宋体"/>
            <charset val="134"/>
          </rPr>
          <t>作者:
计算公式以构筑物整体建安费为单位设定,若以长度/高度/深度/面积等为单位计算时,需调整计算公式,</t>
        </r>
      </text>
    </comment>
    <comment ref="AD122" authorId="0">
      <text>
        <r>
          <rPr>
            <sz val="9"/>
            <rFont val="宋体"/>
            <charset val="134"/>
          </rPr>
          <t>作者:
计算公式以构筑物整体建安费为单位设定,若以长度/高度/深度/面积等为单位计算时,需调整计算公式,</t>
        </r>
      </text>
    </comment>
    <comment ref="AD123" authorId="0">
      <text>
        <r>
          <rPr>
            <sz val="9"/>
            <rFont val="宋体"/>
            <charset val="134"/>
          </rPr>
          <t>作者:
计算公式以构筑物整体建安费为单位设定,若以长度/高度/深度/面积等为单位计算时,需调整计算公式,</t>
        </r>
      </text>
    </comment>
    <comment ref="AD124" authorId="0">
      <text>
        <r>
          <rPr>
            <sz val="9"/>
            <rFont val="宋体"/>
            <charset val="134"/>
          </rPr>
          <t>作者:
计算公式以构筑物整体建安费为单位设定,若以长度/高度/深度/面积等为单位计算时,需调整计算公式,</t>
        </r>
      </text>
    </comment>
    <comment ref="AD125" authorId="0">
      <text>
        <r>
          <rPr>
            <sz val="9"/>
            <rFont val="宋体"/>
            <charset val="134"/>
          </rPr>
          <t>作者:
计算公式以构筑物整体建安费为单位设定,若以长度/高度/深度/面积等为单位计算时,需调整计算公式,</t>
        </r>
      </text>
    </comment>
    <comment ref="AD126" authorId="0">
      <text>
        <r>
          <rPr>
            <sz val="9"/>
            <rFont val="宋体"/>
            <charset val="134"/>
          </rPr>
          <t>作者:
计算公式以构筑物整体建安费为单位设定,若以长度/高度/深度/面积等为单位计算时,需调整计算公式,</t>
        </r>
      </text>
    </comment>
    <comment ref="AD127" authorId="0">
      <text>
        <r>
          <rPr>
            <sz val="9"/>
            <rFont val="宋体"/>
            <charset val="134"/>
          </rPr>
          <t>作者:
计算公式以构筑物整体建安费为单位设定,若以长度/高度/深度/面积等为单位计算时,需调整计算公式,</t>
        </r>
      </text>
    </comment>
    <comment ref="AD128" authorId="0">
      <text>
        <r>
          <rPr>
            <sz val="9"/>
            <rFont val="宋体"/>
            <charset val="134"/>
          </rPr>
          <t>作者:
计算公式以构筑物整体建安费为单位设定,若以长度/高度/深度/面积等为单位计算时,需调整计算公式,</t>
        </r>
      </text>
    </comment>
    <comment ref="AD129" authorId="0">
      <text>
        <r>
          <rPr>
            <sz val="9"/>
            <rFont val="宋体"/>
            <charset val="134"/>
          </rPr>
          <t>作者:
计算公式以构筑物整体建安费为单位设定,若以长度/高度/深度/面积等为单位计算时,需调整计算公式,</t>
        </r>
      </text>
    </comment>
    <comment ref="AD130" authorId="0">
      <text>
        <r>
          <rPr>
            <sz val="9"/>
            <rFont val="宋体"/>
            <charset val="134"/>
          </rPr>
          <t>作者:
计算公式以构筑物整体建安费为单位设定,若以长度/高度/深度/面积等为单位计算时,需调整计算公式,</t>
        </r>
      </text>
    </comment>
    <comment ref="AD131" authorId="0">
      <text>
        <r>
          <rPr>
            <sz val="9"/>
            <rFont val="宋体"/>
            <charset val="134"/>
          </rPr>
          <t>作者:
计算公式以构筑物整体建安费为单位设定,若以长度/高度/深度/面积等为单位计算时,需调整计算公式,</t>
        </r>
      </text>
    </comment>
    <comment ref="AD132" authorId="0">
      <text>
        <r>
          <rPr>
            <sz val="9"/>
            <rFont val="宋体"/>
            <charset val="134"/>
          </rPr>
          <t>作者:
计算公式以构筑物整体建安费为单位设定,若以长度/高度/深度/面积等为单位计算时,需调整计算公式,</t>
        </r>
      </text>
    </comment>
    <comment ref="AD133" authorId="0">
      <text>
        <r>
          <rPr>
            <sz val="9"/>
            <rFont val="宋体"/>
            <charset val="134"/>
          </rPr>
          <t>作者:
计算公式以构筑物整体建安费为单位设定,若以长度/高度/深度/面积等为单位计算时,需调整计算公式,</t>
        </r>
      </text>
    </comment>
    <comment ref="AD134" authorId="0">
      <text>
        <r>
          <rPr>
            <sz val="9"/>
            <rFont val="宋体"/>
            <charset val="134"/>
          </rPr>
          <t>作者:
计算公式以构筑物整体建安费为单位设定,若以长度/高度/深度/面积等为单位计算时,需调整计算公式,</t>
        </r>
      </text>
    </comment>
    <comment ref="AD135" authorId="0">
      <text>
        <r>
          <rPr>
            <sz val="9"/>
            <rFont val="宋体"/>
            <charset val="134"/>
          </rPr>
          <t>作者:
计算公式以构筑物整体建安费为单位设定,若以长度/高度/深度/面积等为单位计算时,需调整计算公式,</t>
        </r>
      </text>
    </comment>
    <comment ref="AD136" authorId="0">
      <text>
        <r>
          <rPr>
            <sz val="9"/>
            <rFont val="宋体"/>
            <charset val="134"/>
          </rPr>
          <t>作者:
计算公式以构筑物整体建安费为单位设定,若以长度/高度/深度/面积等为单位计算时,需调整计算公式,</t>
        </r>
      </text>
    </comment>
    <comment ref="AD137" authorId="0">
      <text>
        <r>
          <rPr>
            <sz val="9"/>
            <rFont val="宋体"/>
            <charset val="134"/>
          </rPr>
          <t>作者:
计算公式以构筑物整体建安费为单位设定,若以长度/高度/深度/面积等为单位计算时,需调整计算公式,</t>
        </r>
      </text>
    </comment>
    <comment ref="AD138" authorId="0">
      <text>
        <r>
          <rPr>
            <sz val="9"/>
            <rFont val="宋体"/>
            <charset val="134"/>
          </rPr>
          <t>作者:
计算公式以构筑物整体建安费为单位设定,若以长度/高度/深度/面积等为单位计算时,需调整计算公式,</t>
        </r>
      </text>
    </comment>
    <comment ref="AD139" authorId="0">
      <text>
        <r>
          <rPr>
            <sz val="9"/>
            <rFont val="宋体"/>
            <charset val="134"/>
          </rPr>
          <t>作者:
计算公式以构筑物整体建安费为单位设定,若以长度/高度/深度/面积等为单位计算时,需调整计算公式,</t>
        </r>
      </text>
    </comment>
    <comment ref="AD140" authorId="0">
      <text>
        <r>
          <rPr>
            <sz val="9"/>
            <rFont val="宋体"/>
            <charset val="134"/>
          </rPr>
          <t>作者:
计算公式以构筑物整体建安费为单位设定,若以长度/高度/深度/面积等为单位计算时,需调整计算公式,</t>
        </r>
      </text>
    </comment>
    <comment ref="AD141" authorId="0">
      <text>
        <r>
          <rPr>
            <sz val="9"/>
            <rFont val="宋体"/>
            <charset val="134"/>
          </rPr>
          <t>作者:
计算公式以构筑物整体建安费为单位设定,若以长度/高度/深度/面积等为单位计算时,需调整计算公式,</t>
        </r>
      </text>
    </comment>
    <comment ref="AD142" authorId="0">
      <text>
        <r>
          <rPr>
            <sz val="9"/>
            <rFont val="宋体"/>
            <charset val="134"/>
          </rPr>
          <t>作者:
计算公式以构筑物整体建安费为单位设定,若以长度/高度/深度/面积等为单位计算时,需调整计算公式,</t>
        </r>
      </text>
    </comment>
    <comment ref="AD143" authorId="0">
      <text>
        <r>
          <rPr>
            <sz val="9"/>
            <rFont val="宋体"/>
            <charset val="134"/>
          </rPr>
          <t>作者:
计算公式以构筑物整体建安费为单位设定,若以长度/高度/深度/面积等为单位计算时,需调整计算公式,</t>
        </r>
      </text>
    </comment>
    <comment ref="AD144" authorId="0">
      <text>
        <r>
          <rPr>
            <sz val="9"/>
            <rFont val="宋体"/>
            <charset val="134"/>
          </rPr>
          <t>作者:
计算公式以构筑物整体建安费为单位设定,若以长度/高度/深度/面积等为单位计算时,需调整计算公式,</t>
        </r>
      </text>
    </comment>
    <comment ref="AD145" authorId="0">
      <text>
        <r>
          <rPr>
            <sz val="9"/>
            <rFont val="宋体"/>
            <charset val="134"/>
          </rPr>
          <t>作者:
计算公式以构筑物整体建安费为单位设定,若以长度/高度/深度/面积等为单位计算时,需调整计算公式,</t>
        </r>
      </text>
    </comment>
    <comment ref="AD146" authorId="0">
      <text>
        <r>
          <rPr>
            <sz val="9"/>
            <rFont val="宋体"/>
            <charset val="134"/>
          </rPr>
          <t>作者:
计算公式以构筑物整体建安费为单位设定,若以长度/高度/深度/面积等为单位计算时,需调整计算公式,</t>
        </r>
      </text>
    </comment>
    <comment ref="AD147" authorId="0">
      <text>
        <r>
          <rPr>
            <sz val="9"/>
            <rFont val="宋体"/>
            <charset val="134"/>
          </rPr>
          <t>作者:
计算公式以构筑物整体建安费为单位设定,若以长度/高度/深度/面积等为单位计算时,需调整计算公式,</t>
        </r>
      </text>
    </comment>
    <comment ref="AD148" authorId="0">
      <text>
        <r>
          <rPr>
            <sz val="9"/>
            <rFont val="宋体"/>
            <charset val="134"/>
          </rPr>
          <t>作者:
计算公式以构筑物整体建安费为单位设定,若以长度/高度/深度/面积等为单位计算时,需调整计算公式,</t>
        </r>
      </text>
    </comment>
    <comment ref="AD149" authorId="0">
      <text>
        <r>
          <rPr>
            <sz val="9"/>
            <rFont val="宋体"/>
            <charset val="134"/>
          </rPr>
          <t>作者:
计算公式以构筑物整体建安费为单位设定,若以长度/高度/深度/面积等为单位计算时,需调整计算公式,</t>
        </r>
      </text>
    </comment>
    <comment ref="AD150" authorId="0">
      <text>
        <r>
          <rPr>
            <sz val="9"/>
            <rFont val="宋体"/>
            <charset val="134"/>
          </rPr>
          <t>作者:
计算公式以构筑物整体建安费为单位设定,若以长度/高度/深度/面积等为单位计算时,需调整计算公式,</t>
        </r>
      </text>
    </comment>
    <comment ref="AD151" authorId="0">
      <text>
        <r>
          <rPr>
            <sz val="9"/>
            <rFont val="宋体"/>
            <charset val="134"/>
          </rPr>
          <t>作者:
计算公式以构筑物整体建安费为单位设定,若以长度/高度/深度/面积等为单位计算时,需调整计算公式,</t>
        </r>
      </text>
    </comment>
    <comment ref="AD152" authorId="0">
      <text>
        <r>
          <rPr>
            <sz val="9"/>
            <rFont val="宋体"/>
            <charset val="134"/>
          </rPr>
          <t>作者:
计算公式以构筑物整体建安费为单位设定,若以长度/高度/深度/面积等为单位计算时,需调整计算公式,</t>
        </r>
      </text>
    </comment>
    <comment ref="AD153" authorId="0">
      <text>
        <r>
          <rPr>
            <sz val="9"/>
            <rFont val="宋体"/>
            <charset val="134"/>
          </rPr>
          <t>作者:
计算公式以构筑物整体建安费为单位设定,若以长度/高度/深度/面积等为单位计算时,需调整计算公式,</t>
        </r>
      </text>
    </comment>
    <comment ref="AD154" authorId="0">
      <text>
        <r>
          <rPr>
            <sz val="9"/>
            <rFont val="宋体"/>
            <charset val="134"/>
          </rPr>
          <t>作者:
计算公式以构筑物整体建安费为单位设定,若以长度/高度/深度/面积等为单位计算时,需调整计算公式,</t>
        </r>
      </text>
    </comment>
    <comment ref="AD155" authorId="0">
      <text>
        <r>
          <rPr>
            <sz val="9"/>
            <rFont val="宋体"/>
            <charset val="134"/>
          </rPr>
          <t>作者:
计算公式以构筑物整体建安费为单位设定,若以长度/高度/深度/面积等为单位计算时,需调整计算公式,</t>
        </r>
      </text>
    </comment>
    <comment ref="AD156" authorId="0">
      <text>
        <r>
          <rPr>
            <sz val="9"/>
            <rFont val="宋体"/>
            <charset val="134"/>
          </rPr>
          <t>作者:
计算公式以构筑物整体建安费为单位设定,若以长度/高度/深度/面积等为单位计算时,需调整计算公式,</t>
        </r>
      </text>
    </comment>
    <comment ref="AD157" authorId="0">
      <text>
        <r>
          <rPr>
            <sz val="9"/>
            <rFont val="宋体"/>
            <charset val="134"/>
          </rPr>
          <t>作者:
计算公式以构筑物整体建安费为单位设定,若以长度/高度/深度/面积等为单位计算时,需调整计算公式,</t>
        </r>
      </text>
    </comment>
    <comment ref="AD158" authorId="0">
      <text>
        <r>
          <rPr>
            <sz val="9"/>
            <rFont val="宋体"/>
            <charset val="134"/>
          </rPr>
          <t>作者:
计算公式以构筑物整体建安费为单位设定,若以长度/高度/深度/面积等为单位计算时,需调整计算公式,</t>
        </r>
      </text>
    </comment>
    <comment ref="AD159" authorId="0">
      <text>
        <r>
          <rPr>
            <sz val="9"/>
            <rFont val="宋体"/>
            <charset val="134"/>
          </rPr>
          <t>作者:
计算公式以构筑物整体建安费为单位设定,若以长度/高度/深度/面积等为单位计算时,需调整计算公式,</t>
        </r>
      </text>
    </comment>
    <comment ref="AD160" authorId="0">
      <text>
        <r>
          <rPr>
            <sz val="9"/>
            <rFont val="宋体"/>
            <charset val="134"/>
          </rPr>
          <t>作者:
计算公式以构筑物整体建安费为单位设定,若以长度/高度/深度/面积等为单位计算时,需调整计算公式,</t>
        </r>
      </text>
    </comment>
    <comment ref="AD161" authorId="0">
      <text>
        <r>
          <rPr>
            <sz val="9"/>
            <rFont val="宋体"/>
            <charset val="134"/>
          </rPr>
          <t>作者:
计算公式以构筑物整体建安费为单位设定,若以长度/高度/深度/面积等为单位计算时,需调整计算公式,</t>
        </r>
      </text>
    </comment>
    <comment ref="AD162" authorId="0">
      <text>
        <r>
          <rPr>
            <sz val="9"/>
            <rFont val="宋体"/>
            <charset val="134"/>
          </rPr>
          <t>作者:
计算公式以构筑物整体建安费为单位设定,若以长度/高度/深度/面积等为单位计算时,需调整计算公式,</t>
        </r>
      </text>
    </comment>
    <comment ref="AD163" authorId="0">
      <text>
        <r>
          <rPr>
            <sz val="9"/>
            <rFont val="宋体"/>
            <charset val="134"/>
          </rPr>
          <t>作者:
计算公式以构筑物整体建安费为单位设定,若以长度/高度/深度/面积等为单位计算时,需调整计算公式,</t>
        </r>
      </text>
    </comment>
    <comment ref="AD164" authorId="0">
      <text>
        <r>
          <rPr>
            <sz val="9"/>
            <rFont val="宋体"/>
            <charset val="134"/>
          </rPr>
          <t>作者:
计算公式以构筑物整体建安费为单位设定,若以长度/高度/深度/面积等为单位计算时,需调整计算公式,</t>
        </r>
      </text>
    </comment>
    <comment ref="AD165" authorId="0">
      <text>
        <r>
          <rPr>
            <sz val="9"/>
            <rFont val="宋体"/>
            <charset val="134"/>
          </rPr>
          <t>作者:
计算公式以构筑物整体建安费为单位设定,若以长度/高度/深度/面积等为单位计算时,需调整计算公式,</t>
        </r>
      </text>
    </comment>
    <comment ref="AD166" authorId="0">
      <text>
        <r>
          <rPr>
            <sz val="9"/>
            <rFont val="宋体"/>
            <charset val="134"/>
          </rPr>
          <t>作者:
计算公式以构筑物整体建安费为单位设定,若以长度/高度/深度/面积等为单位计算时,需调整计算公式,</t>
        </r>
      </text>
    </comment>
    <comment ref="AD167" authorId="0">
      <text>
        <r>
          <rPr>
            <sz val="9"/>
            <rFont val="宋体"/>
            <charset val="134"/>
          </rPr>
          <t>作者:
计算公式以构筑物整体建安费为单位设定,若以长度/高度/深度/面积等为单位计算时,需调整计算公式,</t>
        </r>
      </text>
    </comment>
    <comment ref="AD168" authorId="0">
      <text>
        <r>
          <rPr>
            <sz val="9"/>
            <rFont val="宋体"/>
            <charset val="134"/>
          </rPr>
          <t>作者:
计算公式以构筑物整体建安费为单位设定,若以长度/高度/深度/面积等为单位计算时,需调整计算公式,</t>
        </r>
      </text>
    </comment>
    <comment ref="AD169" authorId="0">
      <text>
        <r>
          <rPr>
            <sz val="9"/>
            <rFont val="宋体"/>
            <charset val="134"/>
          </rPr>
          <t>作者:
计算公式以构筑物整体建安费为单位设定,若以长度/高度/深度/面积等为单位计算时,需调整计算公式,</t>
        </r>
      </text>
    </comment>
    <comment ref="AD170" authorId="0">
      <text>
        <r>
          <rPr>
            <sz val="9"/>
            <rFont val="宋体"/>
            <charset val="134"/>
          </rPr>
          <t>作者:
计算公式以构筑物整体建安费为单位设定,若以长度/高度/深度/面积等为单位计算时,需调整计算公式,</t>
        </r>
      </text>
    </comment>
    <comment ref="AD171" authorId="0">
      <text>
        <r>
          <rPr>
            <sz val="9"/>
            <rFont val="宋体"/>
            <charset val="134"/>
          </rPr>
          <t>作者:
计算公式以构筑物整体建安费为单位设定,若以长度/高度/深度/面积等为单位计算时,需调整计算公式,</t>
        </r>
      </text>
    </comment>
    <comment ref="AD172" authorId="0">
      <text>
        <r>
          <rPr>
            <sz val="9"/>
            <rFont val="宋体"/>
            <charset val="134"/>
          </rPr>
          <t>作者:
计算公式以构筑物整体建安费为单位设定,若以长度/高度/深度/面积等为单位计算时,需调整计算公式,</t>
        </r>
      </text>
    </comment>
    <comment ref="AD173" authorId="0">
      <text>
        <r>
          <rPr>
            <sz val="9"/>
            <rFont val="宋体"/>
            <charset val="134"/>
          </rPr>
          <t>作者:
计算公式以构筑物整体建安费为单位设定,若以长度/高度/深度/面积等为单位计算时,需调整计算公式,</t>
        </r>
      </text>
    </comment>
    <comment ref="AD174" authorId="0">
      <text>
        <r>
          <rPr>
            <sz val="9"/>
            <rFont val="宋体"/>
            <charset val="134"/>
          </rPr>
          <t>作者:
计算公式以构筑物整体建安费为单位设定,若以长度/高度/深度/面积等为单位计算时,需调整计算公式,</t>
        </r>
      </text>
    </comment>
    <comment ref="AD175" authorId="0">
      <text>
        <r>
          <rPr>
            <sz val="9"/>
            <rFont val="宋体"/>
            <charset val="134"/>
          </rPr>
          <t>作者:
计算公式以构筑物整体建安费为单位设定,若以长度/高度/深度/面积等为单位计算时,需调整计算公式,</t>
        </r>
      </text>
    </comment>
    <comment ref="AD176" authorId="0">
      <text>
        <r>
          <rPr>
            <sz val="9"/>
            <rFont val="宋体"/>
            <charset val="134"/>
          </rPr>
          <t>作者:
计算公式以构筑物整体建安费为单位设定,若以长度/高度/深度/面积等为单位计算时,需调整计算公式,</t>
        </r>
      </text>
    </comment>
    <comment ref="AD177" authorId="0">
      <text>
        <r>
          <rPr>
            <sz val="9"/>
            <rFont val="宋体"/>
            <charset val="134"/>
          </rPr>
          <t>作者:
计算公式以构筑物整体建安费为单位设定,若以长度/高度/深度/面积等为单位计算时,需调整计算公式,</t>
        </r>
      </text>
    </comment>
    <comment ref="AD178" authorId="0">
      <text>
        <r>
          <rPr>
            <sz val="9"/>
            <rFont val="宋体"/>
            <charset val="134"/>
          </rPr>
          <t>作者:
计算公式以构筑物整体建安费为单位设定,若以长度/高度/深度/面积等为单位计算时,需调整计算公式,</t>
        </r>
      </text>
    </comment>
    <comment ref="AD179" authorId="0">
      <text>
        <r>
          <rPr>
            <sz val="9"/>
            <rFont val="宋体"/>
            <charset val="134"/>
          </rPr>
          <t>作者:
计算公式以构筑物整体建安费为单位设定,若以长度/高度/深度/面积等为单位计算时,需调整计算公式,</t>
        </r>
      </text>
    </comment>
    <comment ref="AD180" authorId="0">
      <text>
        <r>
          <rPr>
            <sz val="9"/>
            <rFont val="宋体"/>
            <charset val="134"/>
          </rPr>
          <t>作者:
计算公式以构筑物整体建安费为单位设定,若以长度/高度/深度/面积等为单位计算时,需调整计算公式,</t>
        </r>
      </text>
    </comment>
    <comment ref="AD181" authorId="0">
      <text>
        <r>
          <rPr>
            <sz val="9"/>
            <rFont val="宋体"/>
            <charset val="134"/>
          </rPr>
          <t>作者:
计算公式以构筑物整体建安费为单位设定,若以长度/高度/深度/面积等为单位计算时,需调整计算公式,</t>
        </r>
      </text>
    </comment>
    <comment ref="AD182" authorId="0">
      <text>
        <r>
          <rPr>
            <sz val="9"/>
            <rFont val="宋体"/>
            <charset val="134"/>
          </rPr>
          <t>作者:
计算公式以构筑物整体建安费为单位设定,若以长度/高度/深度/面积等为单位计算时,需调整计算公式,</t>
        </r>
      </text>
    </comment>
    <comment ref="AD183" authorId="0">
      <text>
        <r>
          <rPr>
            <sz val="9"/>
            <rFont val="宋体"/>
            <charset val="134"/>
          </rPr>
          <t>作者:
计算公式以构筑物整体建安费为单位设定,若以长度/高度/深度/面积等为单位计算时,需调整计算公式,</t>
        </r>
      </text>
    </comment>
    <comment ref="AD184" authorId="0">
      <text>
        <r>
          <rPr>
            <sz val="9"/>
            <rFont val="宋体"/>
            <charset val="134"/>
          </rPr>
          <t>作者:
计算公式以构筑物整体建安费为单位设定,若以长度/高度/深度/面积等为单位计算时,需调整计算公式,</t>
        </r>
      </text>
    </comment>
    <comment ref="AD185" authorId="0">
      <text>
        <r>
          <rPr>
            <sz val="9"/>
            <rFont val="宋体"/>
            <charset val="134"/>
          </rPr>
          <t>作者:
计算公式以构筑物整体建安费为单位设定,若以长度/高度/深度/面积等为单位计算时,需调整计算公式,</t>
        </r>
      </text>
    </comment>
    <comment ref="AD186" authorId="0">
      <text>
        <r>
          <rPr>
            <sz val="9"/>
            <rFont val="宋体"/>
            <charset val="134"/>
          </rPr>
          <t>作者:
计算公式以构筑物整体建安费为单位设定,若以长度/高度/深度/面积等为单位计算时,需调整计算公式,</t>
        </r>
      </text>
    </comment>
    <comment ref="AD187" authorId="0">
      <text>
        <r>
          <rPr>
            <sz val="9"/>
            <rFont val="宋体"/>
            <charset val="134"/>
          </rPr>
          <t>作者:
计算公式以构筑物整体建安费为单位设定,若以长度/高度/深度/面积等为单位计算时,需调整计算公式,</t>
        </r>
      </text>
    </comment>
    <comment ref="AD188" authorId="0">
      <text>
        <r>
          <rPr>
            <sz val="9"/>
            <rFont val="宋体"/>
            <charset val="134"/>
          </rPr>
          <t>作者:
计算公式以构筑物整体建安费为单位设定,若以长度/高度/深度/面积等为单位计算时,需调整计算公式,</t>
        </r>
      </text>
    </comment>
    <comment ref="AD189" authorId="0">
      <text>
        <r>
          <rPr>
            <sz val="9"/>
            <rFont val="宋体"/>
            <charset val="134"/>
          </rPr>
          <t>作者:
计算公式以构筑物整体建安费为单位设定,若以长度/高度/深度/面积等为单位计算时,需调整计算公式,</t>
        </r>
      </text>
    </comment>
    <comment ref="AD190" authorId="0">
      <text>
        <r>
          <rPr>
            <sz val="9"/>
            <rFont val="宋体"/>
            <charset val="134"/>
          </rPr>
          <t>作者:
计算公式以构筑物整体建安费为单位设定,若以长度/高度/深度/面积等为单位计算时,需调整计算公式,</t>
        </r>
      </text>
    </comment>
    <comment ref="AD191" authorId="0">
      <text>
        <r>
          <rPr>
            <sz val="9"/>
            <rFont val="宋体"/>
            <charset val="134"/>
          </rPr>
          <t>作者:
计算公式以构筑物整体建安费为单位设定,若以长度/高度/深度/面积等为单位计算时,需调整计算公式,</t>
        </r>
      </text>
    </comment>
    <comment ref="AD192" authorId="0">
      <text>
        <r>
          <rPr>
            <sz val="9"/>
            <rFont val="宋体"/>
            <charset val="134"/>
          </rPr>
          <t>作者:
计算公式以构筑物整体建安费为单位设定,若以长度/高度/深度/面积等为单位计算时,需调整计算公式,</t>
        </r>
      </text>
    </comment>
    <comment ref="AD193" authorId="0">
      <text>
        <r>
          <rPr>
            <sz val="9"/>
            <rFont val="宋体"/>
            <charset val="134"/>
          </rPr>
          <t>作者:
计算公式以构筑物整体建安费为单位设定,若以长度/高度/深度/面积等为单位计算时,需调整计算公式,</t>
        </r>
      </text>
    </comment>
    <comment ref="AD194" authorId="0">
      <text>
        <r>
          <rPr>
            <sz val="9"/>
            <rFont val="宋体"/>
            <charset val="134"/>
          </rPr>
          <t>作者:
计算公式以构筑物整体建安费为单位设定,若以长度/高度/深度/面积等为单位计算时,需调整计算公式,</t>
        </r>
      </text>
    </comment>
    <comment ref="AD195" authorId="0">
      <text>
        <r>
          <rPr>
            <sz val="9"/>
            <rFont val="宋体"/>
            <charset val="134"/>
          </rPr>
          <t>作者:
计算公式以构筑物整体建安费为单位设定,若以长度/高度/深度/面积等为单位计算时,需调整计算公式,</t>
        </r>
      </text>
    </comment>
    <comment ref="AD196" authorId="0">
      <text>
        <r>
          <rPr>
            <sz val="9"/>
            <rFont val="宋体"/>
            <charset val="134"/>
          </rPr>
          <t>作者:
计算公式以构筑物整体建安费为单位设定,若以长度/高度/深度/面积等为单位计算时,需调整计算公式,</t>
        </r>
      </text>
    </comment>
    <comment ref="AD197" authorId="0">
      <text>
        <r>
          <rPr>
            <sz val="9"/>
            <rFont val="宋体"/>
            <charset val="134"/>
          </rPr>
          <t>作者:
计算公式以构筑物整体建安费为单位设定,若以长度/高度/深度/面积等为单位计算时,需调整计算公式,</t>
        </r>
      </text>
    </comment>
    <comment ref="AD198" authorId="0">
      <text>
        <r>
          <rPr>
            <sz val="9"/>
            <rFont val="宋体"/>
            <charset val="134"/>
          </rPr>
          <t>作者:
计算公式以构筑物整体建安费为单位设定,若以长度/高度/深度/面积等为单位计算时,需调整计算公式,</t>
        </r>
      </text>
    </comment>
    <comment ref="AD199" authorId="0">
      <text>
        <r>
          <rPr>
            <sz val="9"/>
            <rFont val="宋体"/>
            <charset val="134"/>
          </rPr>
          <t>作者:
计算公式以构筑物整体建安费为单位设定,若以长度/高度/深度/面积等为单位计算时,需调整计算公式,</t>
        </r>
      </text>
    </comment>
    <comment ref="AD200" authorId="0">
      <text>
        <r>
          <rPr>
            <sz val="9"/>
            <rFont val="宋体"/>
            <charset val="134"/>
          </rPr>
          <t>作者:
计算公式以构筑物整体建安费为单位设定,若以长度/高度/深度/面积等为单位计算时,需调整计算公式,</t>
        </r>
      </text>
    </comment>
    <comment ref="AD201" authorId="0">
      <text>
        <r>
          <rPr>
            <sz val="9"/>
            <rFont val="宋体"/>
            <charset val="134"/>
          </rPr>
          <t>作者:
计算公式以构筑物整体建安费为单位设定,若以长度/高度/深度/面积等为单位计算时,需调整计算公式,</t>
        </r>
      </text>
    </comment>
    <comment ref="AD202" authorId="0">
      <text>
        <r>
          <rPr>
            <sz val="9"/>
            <rFont val="宋体"/>
            <charset val="134"/>
          </rPr>
          <t>作者:
计算公式以构筑物整体建安费为单位设定,若以长度/高度/深度/面积等为单位计算时,需调整计算公式,</t>
        </r>
      </text>
    </comment>
    <comment ref="AD203" authorId="0">
      <text>
        <r>
          <rPr>
            <sz val="9"/>
            <rFont val="宋体"/>
            <charset val="134"/>
          </rPr>
          <t>作者:
计算公式以构筑物整体建安费为单位设定,若以长度/高度/深度/面积等为单位计算时,需调整计算公式,</t>
        </r>
      </text>
    </comment>
    <comment ref="AD204" authorId="0">
      <text>
        <r>
          <rPr>
            <sz val="9"/>
            <rFont val="宋体"/>
            <charset val="134"/>
          </rPr>
          <t>作者:
计算公式以构筑物整体建安费为单位设定,若以长度/高度/深度/面积等为单位计算时,需调整计算公式,</t>
        </r>
      </text>
    </comment>
    <comment ref="AD205" authorId="0">
      <text>
        <r>
          <rPr>
            <sz val="9"/>
            <rFont val="宋体"/>
            <charset val="134"/>
          </rPr>
          <t>作者:
计算公式以构筑物整体建安费为单位设定,若以长度/高度/深度/面积等为单位计算时,需调整计算公式,</t>
        </r>
      </text>
    </comment>
    <comment ref="AD206" authorId="0">
      <text>
        <r>
          <rPr>
            <sz val="9"/>
            <rFont val="宋体"/>
            <charset val="134"/>
          </rPr>
          <t>作者:
计算公式以构筑物整体建安费为单位设定,若以长度/高度/深度/面积等为单位计算时,需调整计算公式,</t>
        </r>
      </text>
    </comment>
    <comment ref="AD207" authorId="0">
      <text>
        <r>
          <rPr>
            <sz val="9"/>
            <rFont val="宋体"/>
            <charset val="134"/>
          </rPr>
          <t>作者:
计算公式以构筑物整体建安费为单位设定,若以长度/高度/深度/面积等为单位计算时,需调整计算公式,</t>
        </r>
      </text>
    </comment>
    <comment ref="AD208" authorId="0">
      <text>
        <r>
          <rPr>
            <sz val="9"/>
            <rFont val="宋体"/>
            <charset val="134"/>
          </rPr>
          <t>作者:
计算公式以构筑物整体建安费为单位设定,若以长度/高度/深度/面积等为单位计算时,需调整计算公式,</t>
        </r>
      </text>
    </comment>
    <comment ref="AD209" authorId="0">
      <text>
        <r>
          <rPr>
            <sz val="9"/>
            <rFont val="宋体"/>
            <charset val="134"/>
          </rPr>
          <t>作者:
计算公式以构筑物整体建安费为单位设定,若以长度/高度/深度/面积等为单位计算时,需调整计算公式,</t>
        </r>
      </text>
    </comment>
    <comment ref="AD210" authorId="0">
      <text>
        <r>
          <rPr>
            <sz val="9"/>
            <rFont val="宋体"/>
            <charset val="134"/>
          </rPr>
          <t>作者:
计算公式以构筑物整体建安费为单位设定,若以长度/高度/深度/面积等为单位计算时,需调整计算公式,</t>
        </r>
      </text>
    </comment>
    <comment ref="AD211" authorId="0">
      <text>
        <r>
          <rPr>
            <sz val="9"/>
            <rFont val="宋体"/>
            <charset val="134"/>
          </rPr>
          <t>作者:
计算公式以构筑物整体建安费为单位设定,若以长度/高度/深度/面积等为单位计算时,需调整计算公式,</t>
        </r>
      </text>
    </comment>
    <comment ref="AD212" authorId="0">
      <text>
        <r>
          <rPr>
            <sz val="9"/>
            <rFont val="宋体"/>
            <charset val="134"/>
          </rPr>
          <t>作者:
计算公式以构筑物整体建安费为单位设定,若以长度/高度/深度/面积等为单位计算时,需调整计算公式,</t>
        </r>
      </text>
    </comment>
    <comment ref="AD213" authorId="0">
      <text>
        <r>
          <rPr>
            <sz val="9"/>
            <rFont val="宋体"/>
            <charset val="134"/>
          </rPr>
          <t>作者:
计算公式以构筑物整体建安费为单位设定,若以长度/高度/深度/面积等为单位计算时,需调整计算公式,</t>
        </r>
      </text>
    </comment>
    <comment ref="AD214" authorId="0">
      <text>
        <r>
          <rPr>
            <sz val="9"/>
            <rFont val="宋体"/>
            <charset val="134"/>
          </rPr>
          <t>作者:
计算公式以构筑物整体建安费为单位设定,若以长度/高度/深度/面积等为单位计算时,需调整计算公式,</t>
        </r>
      </text>
    </comment>
    <comment ref="AD215" authorId="0">
      <text>
        <r>
          <rPr>
            <sz val="9"/>
            <rFont val="宋体"/>
            <charset val="134"/>
          </rPr>
          <t>作者:
计算公式以构筑物整体建安费为单位设定,若以长度/高度/深度/面积等为单位计算时,需调整计算公式,</t>
        </r>
      </text>
    </comment>
    <comment ref="AD216" authorId="0">
      <text>
        <r>
          <rPr>
            <sz val="9"/>
            <rFont val="宋体"/>
            <charset val="134"/>
          </rPr>
          <t>作者:
计算公式以构筑物整体建安费为单位设定,若以长度/高度/深度/面积等为单位计算时,需调整计算公式,</t>
        </r>
      </text>
    </comment>
    <comment ref="AD217" authorId="0">
      <text>
        <r>
          <rPr>
            <sz val="9"/>
            <rFont val="宋体"/>
            <charset val="134"/>
          </rPr>
          <t>作者:
计算公式以构筑物整体建安费为单位设定,若以长度/高度/深度/面积等为单位计算时,需调整计算公式,</t>
        </r>
      </text>
    </comment>
    <comment ref="AD218" authorId="0">
      <text>
        <r>
          <rPr>
            <sz val="9"/>
            <rFont val="宋体"/>
            <charset val="134"/>
          </rPr>
          <t>作者:
计算公式以构筑物整体建安费为单位设定,若以长度/高度/深度/面积等为单位计算时,需调整计算公式,</t>
        </r>
      </text>
    </comment>
    <comment ref="AD219" authorId="0">
      <text>
        <r>
          <rPr>
            <sz val="9"/>
            <rFont val="宋体"/>
            <charset val="134"/>
          </rPr>
          <t>作者:
计算公式以构筑物整体建安费为单位设定,若以长度/高度/深度/面积等为单位计算时,需调整计算公式,</t>
        </r>
      </text>
    </comment>
    <comment ref="AD220" authorId="0">
      <text>
        <r>
          <rPr>
            <sz val="9"/>
            <rFont val="宋体"/>
            <charset val="134"/>
          </rPr>
          <t>作者:
计算公式以构筑物整体建安费为单位设定,若以长度/高度/深度/面积等为单位计算时,需调整计算公式,</t>
        </r>
      </text>
    </comment>
    <comment ref="AD221" authorId="0">
      <text>
        <r>
          <rPr>
            <sz val="9"/>
            <rFont val="宋体"/>
            <charset val="134"/>
          </rPr>
          <t>作者:
计算公式以构筑物整体建安费为单位设定,若以长度/高度/深度/面积等为单位计算时,需调整计算公式,</t>
        </r>
      </text>
    </comment>
    <comment ref="AD222" authorId="0">
      <text>
        <r>
          <rPr>
            <sz val="9"/>
            <rFont val="宋体"/>
            <charset val="134"/>
          </rPr>
          <t>作者:
计算公式以构筑物整体建安费为单位设定,若以长度/高度/深度/面积等为单位计算时,需调整计算公式,</t>
        </r>
      </text>
    </comment>
    <comment ref="AD223" authorId="0">
      <text>
        <r>
          <rPr>
            <sz val="9"/>
            <rFont val="宋体"/>
            <charset val="134"/>
          </rPr>
          <t>作者:
计算公式以构筑物整体建安费为单位设定,若以长度/高度/深度/面积等为单位计算时,需调整计算公式,</t>
        </r>
      </text>
    </comment>
    <comment ref="AD224" authorId="0">
      <text>
        <r>
          <rPr>
            <sz val="9"/>
            <rFont val="宋体"/>
            <charset val="134"/>
          </rPr>
          <t>作者:
计算公式以构筑物整体建安费为单位设定,若以长度/高度/深度/面积等为单位计算时,需调整计算公式,</t>
        </r>
      </text>
    </comment>
    <comment ref="AD225" authorId="0">
      <text>
        <r>
          <rPr>
            <sz val="9"/>
            <rFont val="宋体"/>
            <charset val="134"/>
          </rPr>
          <t>作者:
计算公式以构筑物整体建安费为单位设定,若以长度/高度/深度/面积等为单位计算时,需调整计算公式,</t>
        </r>
      </text>
    </comment>
    <comment ref="AD226" authorId="0">
      <text>
        <r>
          <rPr>
            <sz val="9"/>
            <rFont val="宋体"/>
            <charset val="134"/>
          </rPr>
          <t>作者:
计算公式以构筑物整体建安费为单位设定,若以长度/高度/深度/面积等为单位计算时,需调整计算公式,</t>
        </r>
      </text>
    </comment>
    <comment ref="AD227" authorId="0">
      <text>
        <r>
          <rPr>
            <sz val="9"/>
            <rFont val="宋体"/>
            <charset val="134"/>
          </rPr>
          <t>作者:
计算公式以构筑物整体建安费为单位设定,若以长度/高度/深度/面积等为单位计算时,需调整计算公式,</t>
        </r>
      </text>
    </comment>
    <comment ref="AD228" authorId="0">
      <text>
        <r>
          <rPr>
            <sz val="9"/>
            <rFont val="宋体"/>
            <charset val="134"/>
          </rPr>
          <t>作者:
计算公式以构筑物整体建安费为单位设定,若以长度/高度/深度/面积等为单位计算时,需调整计算公式,</t>
        </r>
      </text>
    </comment>
    <comment ref="AD229" authorId="0">
      <text>
        <r>
          <rPr>
            <sz val="9"/>
            <rFont val="宋体"/>
            <charset val="134"/>
          </rPr>
          <t>作者:
计算公式以构筑物整体建安费为单位设定,若以长度/高度/深度/面积等为单位计算时,需调整计算公式,</t>
        </r>
      </text>
    </comment>
    <comment ref="AD230" authorId="0">
      <text>
        <r>
          <rPr>
            <sz val="9"/>
            <rFont val="宋体"/>
            <charset val="134"/>
          </rPr>
          <t>作者:
计算公式以构筑物整体建安费为单位设定,若以长度/高度/深度/面积等为单位计算时,需调整计算公式,</t>
        </r>
      </text>
    </comment>
    <comment ref="AD231" authorId="0">
      <text>
        <r>
          <rPr>
            <sz val="9"/>
            <rFont val="宋体"/>
            <charset val="134"/>
          </rPr>
          <t>作者:
计算公式以构筑物整体建安费为单位设定,若以长度/高度/深度/面积等为单位计算时,需调整计算公式,</t>
        </r>
      </text>
    </comment>
    <comment ref="AD232" authorId="0">
      <text>
        <r>
          <rPr>
            <sz val="9"/>
            <rFont val="宋体"/>
            <charset val="134"/>
          </rPr>
          <t>作者:
计算公式以构筑物整体建安费为单位设定,若以长度/高度/深度/面积等为单位计算时,需调整计算公式,</t>
        </r>
      </text>
    </comment>
    <comment ref="AD233" authorId="0">
      <text>
        <r>
          <rPr>
            <sz val="9"/>
            <rFont val="宋体"/>
            <charset val="134"/>
          </rPr>
          <t>作者:
计算公式以构筑物整体建安费为单位设定,若以长度/高度/深度/面积等为单位计算时,需调整计算公式,</t>
        </r>
      </text>
    </comment>
    <comment ref="AD234" authorId="0">
      <text>
        <r>
          <rPr>
            <sz val="9"/>
            <rFont val="宋体"/>
            <charset val="134"/>
          </rPr>
          <t>作者:
计算公式以构筑物整体建安费为单位设定,若以长度/高度/深度/面积等为单位计算时,需调整计算公式,</t>
        </r>
      </text>
    </comment>
    <comment ref="AD235" authorId="0">
      <text>
        <r>
          <rPr>
            <sz val="9"/>
            <rFont val="宋体"/>
            <charset val="134"/>
          </rPr>
          <t>作者:
计算公式以构筑物整体建安费为单位设定,若以长度/高度/深度/面积等为单位计算时,需调整计算公式,</t>
        </r>
      </text>
    </comment>
    <comment ref="AD236" authorId="0">
      <text>
        <r>
          <rPr>
            <sz val="9"/>
            <rFont val="宋体"/>
            <charset val="134"/>
          </rPr>
          <t>作者:
计算公式以构筑物整体建安费为单位设定,若以长度/高度/深度/面积等为单位计算时,需调整计算公式,</t>
        </r>
      </text>
    </comment>
    <comment ref="AD237" authorId="0">
      <text>
        <r>
          <rPr>
            <sz val="9"/>
            <rFont val="宋体"/>
            <charset val="134"/>
          </rPr>
          <t>作者:
计算公式以构筑物整体建安费为单位设定,若以长度/高度/深度/面积等为单位计算时,需调整计算公式,</t>
        </r>
      </text>
    </comment>
    <comment ref="AD238" authorId="0">
      <text>
        <r>
          <rPr>
            <sz val="9"/>
            <rFont val="宋体"/>
            <charset val="134"/>
          </rPr>
          <t>作者:
计算公式以构筑物整体建安费为单位设定,若以长度/高度/深度/面积等为单位计算时,需调整计算公式,</t>
        </r>
      </text>
    </comment>
    <comment ref="AD239" authorId="0">
      <text>
        <r>
          <rPr>
            <sz val="9"/>
            <rFont val="宋体"/>
            <charset val="134"/>
          </rPr>
          <t>作者:
计算公式以构筑物整体建安费为单位设定,若以长度/高度/深度/面积等为单位计算时,需调整计算公式,</t>
        </r>
      </text>
    </comment>
    <comment ref="AD240" authorId="0">
      <text>
        <r>
          <rPr>
            <sz val="9"/>
            <rFont val="宋体"/>
            <charset val="134"/>
          </rPr>
          <t>作者:
计算公式以构筑物整体建安费为单位设定,若以长度/高度/深度/面积等为单位计算时,需调整计算公式,</t>
        </r>
      </text>
    </comment>
    <comment ref="AD241" authorId="0">
      <text>
        <r>
          <rPr>
            <sz val="9"/>
            <rFont val="宋体"/>
            <charset val="134"/>
          </rPr>
          <t>作者:
计算公式以构筑物整体建安费为单位设定,若以长度/高度/深度/面积等为单位计算时,需调整计算公式,</t>
        </r>
      </text>
    </comment>
    <comment ref="AD242" authorId="0">
      <text>
        <r>
          <rPr>
            <sz val="9"/>
            <rFont val="宋体"/>
            <charset val="134"/>
          </rPr>
          <t>作者:
计算公式以构筑物整体建安费为单位设定,若以长度/高度/深度/面积等为单位计算时,需调整计算公式,</t>
        </r>
      </text>
    </comment>
    <comment ref="AD243" authorId="0">
      <text>
        <r>
          <rPr>
            <sz val="9"/>
            <rFont val="宋体"/>
            <charset val="134"/>
          </rPr>
          <t>作者:
计算公式以构筑物整体建安费为单位设定,若以长度/高度/深度/面积等为单位计算时,需调整计算公式,</t>
        </r>
      </text>
    </comment>
    <comment ref="AD244" authorId="0">
      <text>
        <r>
          <rPr>
            <sz val="9"/>
            <rFont val="宋体"/>
            <charset val="134"/>
          </rPr>
          <t>作者:
计算公式以构筑物整体建安费为单位设定,若以长度/高度/深度/面积等为单位计算时,需调整计算公式,</t>
        </r>
      </text>
    </comment>
    <comment ref="AD245" authorId="0">
      <text>
        <r>
          <rPr>
            <sz val="9"/>
            <rFont val="宋体"/>
            <charset val="134"/>
          </rPr>
          <t>作者:
计算公式以构筑物整体建安费为单位设定,若以长度/高度/深度/面积等为单位计算时,需调整计算公式,</t>
        </r>
      </text>
    </comment>
    <comment ref="AD246" authorId="0">
      <text>
        <r>
          <rPr>
            <sz val="9"/>
            <rFont val="宋体"/>
            <charset val="134"/>
          </rPr>
          <t>作者:
计算公式以构筑物整体建安费为单位设定,若以长度/高度/深度/面积等为单位计算时,需调整计算公式,</t>
        </r>
      </text>
    </comment>
    <comment ref="AD247" authorId="0">
      <text>
        <r>
          <rPr>
            <sz val="9"/>
            <rFont val="宋体"/>
            <charset val="134"/>
          </rPr>
          <t>作者:
计算公式以构筑物整体建安费为单位设定,若以长度/高度/深度/面积等为单位计算时,需调整计算公式,</t>
        </r>
      </text>
    </comment>
    <comment ref="AD248" authorId="0">
      <text>
        <r>
          <rPr>
            <sz val="9"/>
            <rFont val="宋体"/>
            <charset val="134"/>
          </rPr>
          <t>作者:
计算公式以构筑物整体建安费为单位设定,若以长度/高度/深度/面积等为单位计算时,需调整计算公式,</t>
        </r>
      </text>
    </comment>
    <comment ref="AD249" authorId="0">
      <text>
        <r>
          <rPr>
            <sz val="9"/>
            <rFont val="宋体"/>
            <charset val="134"/>
          </rPr>
          <t>作者:
计算公式以构筑物整体建安费为单位设定,若以长度/高度/深度/面积等为单位计算时,需调整计算公式,</t>
        </r>
      </text>
    </comment>
    <comment ref="AD250" authorId="0">
      <text>
        <r>
          <rPr>
            <sz val="9"/>
            <rFont val="宋体"/>
            <charset val="134"/>
          </rPr>
          <t>作者:
计算公式以构筑物整体建安费为单位设定,若以长度/高度/深度/面积等为单位计算时,需调整计算公式,</t>
        </r>
      </text>
    </comment>
    <comment ref="AD251" authorId="0">
      <text>
        <r>
          <rPr>
            <sz val="9"/>
            <rFont val="宋体"/>
            <charset val="134"/>
          </rPr>
          <t>作者:
计算公式以构筑物整体建安费为单位设定,若以长度/高度/深度/面积等为单位计算时,需调整计算公式,</t>
        </r>
      </text>
    </comment>
    <comment ref="AD252" authorId="0">
      <text>
        <r>
          <rPr>
            <sz val="9"/>
            <rFont val="宋体"/>
            <charset val="134"/>
          </rPr>
          <t>作者:
计算公式以构筑物整体建安费为单位设定,若以长度/高度/深度/面积等为单位计算时,需调整计算公式,</t>
        </r>
      </text>
    </comment>
    <comment ref="AD253" authorId="0">
      <text>
        <r>
          <rPr>
            <sz val="9"/>
            <rFont val="宋体"/>
            <charset val="134"/>
          </rPr>
          <t>作者:
计算公式以构筑物整体建安费为单位设定,若以长度/高度/深度/面积等为单位计算时,需调整计算公式,</t>
        </r>
      </text>
    </comment>
    <comment ref="AD254" authorId="0">
      <text>
        <r>
          <rPr>
            <sz val="9"/>
            <rFont val="宋体"/>
            <charset val="134"/>
          </rPr>
          <t>作者:
计算公式以构筑物整体建安费为单位设定,若以长度/高度/深度/面积等为单位计算时,需调整计算公式,</t>
        </r>
      </text>
    </comment>
    <comment ref="AD255" authorId="0">
      <text>
        <r>
          <rPr>
            <sz val="9"/>
            <rFont val="宋体"/>
            <charset val="134"/>
          </rPr>
          <t>作者:
计算公式以构筑物整体建安费为单位设定,若以长度/高度/深度/面积等为单位计算时,需调整计算公式,</t>
        </r>
      </text>
    </comment>
    <comment ref="AD256" authorId="0">
      <text>
        <r>
          <rPr>
            <sz val="9"/>
            <rFont val="宋体"/>
            <charset val="134"/>
          </rPr>
          <t>作者:
计算公式以构筑物整体建安费为单位设定,若以长度/高度/深度/面积等为单位计算时,需调整计算公式,</t>
        </r>
      </text>
    </comment>
    <comment ref="AD257" authorId="0">
      <text>
        <r>
          <rPr>
            <sz val="9"/>
            <rFont val="宋体"/>
            <charset val="134"/>
          </rPr>
          <t>作者:
计算公式以构筑物整体建安费为单位设定,若以长度/高度/深度/面积等为单位计算时,需调整计算公式,</t>
        </r>
      </text>
    </comment>
    <comment ref="AD258" authorId="0">
      <text>
        <r>
          <rPr>
            <sz val="9"/>
            <rFont val="宋体"/>
            <charset val="134"/>
          </rPr>
          <t>作者:
计算公式以构筑物整体建安费为单位设定,若以长度/高度/深度/面积等为单位计算时,需调整计算公式,</t>
        </r>
      </text>
    </comment>
    <comment ref="AD259" authorId="0">
      <text>
        <r>
          <rPr>
            <sz val="9"/>
            <rFont val="宋体"/>
            <charset val="134"/>
          </rPr>
          <t>作者:
计算公式以构筑物整体建安费为单位设定,若以长度/高度/深度/面积等为单位计算时,需调整计算公式,</t>
        </r>
      </text>
    </comment>
    <comment ref="AD260" authorId="0">
      <text>
        <r>
          <rPr>
            <sz val="9"/>
            <rFont val="宋体"/>
            <charset val="134"/>
          </rPr>
          <t>作者:
计算公式以构筑物整体建安费为单位设定,若以长度/高度/深度/面积等为单位计算时,需调整计算公式,</t>
        </r>
      </text>
    </comment>
    <comment ref="AD261" authorId="0">
      <text>
        <r>
          <rPr>
            <sz val="9"/>
            <rFont val="宋体"/>
            <charset val="134"/>
          </rPr>
          <t>作者:
计算公式以构筑物整体建安费为单位设定,若以长度/高度/深度/面积等为单位计算时,需调整计算公式,</t>
        </r>
      </text>
    </comment>
    <comment ref="AD262" authorId="0">
      <text>
        <r>
          <rPr>
            <sz val="9"/>
            <rFont val="宋体"/>
            <charset val="134"/>
          </rPr>
          <t>作者:
计算公式以构筑物整体建安费为单位设定,若以长度/高度/深度/面积等为单位计算时,需调整计算公式,</t>
        </r>
      </text>
    </comment>
    <comment ref="AD263" authorId="0">
      <text>
        <r>
          <rPr>
            <sz val="9"/>
            <rFont val="宋体"/>
            <charset val="134"/>
          </rPr>
          <t>作者:
计算公式以构筑物整体建安费为单位设定,若以长度/高度/深度/面积等为单位计算时,需调整计算公式,</t>
        </r>
      </text>
    </comment>
    <comment ref="AD264" authorId="0">
      <text>
        <r>
          <rPr>
            <sz val="9"/>
            <rFont val="宋体"/>
            <charset val="134"/>
          </rPr>
          <t>作者:
计算公式以构筑物整体建安费为单位设定,若以长度/高度/深度/面积等为单位计算时,需调整计算公式,</t>
        </r>
      </text>
    </comment>
    <comment ref="AD265" authorId="0">
      <text>
        <r>
          <rPr>
            <sz val="9"/>
            <rFont val="宋体"/>
            <charset val="134"/>
          </rPr>
          <t>作者:
计算公式以构筑物整体建安费为单位设定,若以长度/高度/深度/面积等为单位计算时,需调整计算公式,</t>
        </r>
      </text>
    </comment>
    <comment ref="AD266" authorId="0">
      <text>
        <r>
          <rPr>
            <sz val="9"/>
            <rFont val="宋体"/>
            <charset val="134"/>
          </rPr>
          <t>作者:
计算公式以构筑物整体建安费为单位设定,若以长度/高度/深度/面积等为单位计算时,需调整计算公式,</t>
        </r>
      </text>
    </comment>
    <comment ref="AD267" authorId="0">
      <text>
        <r>
          <rPr>
            <sz val="9"/>
            <rFont val="宋体"/>
            <charset val="134"/>
          </rPr>
          <t>作者:
计算公式以构筑物整体建安费为单位设定,若以长度/高度/深度/面积等为单位计算时,需调整计算公式,</t>
        </r>
      </text>
    </comment>
    <comment ref="AD268" authorId="0">
      <text>
        <r>
          <rPr>
            <sz val="9"/>
            <rFont val="宋体"/>
            <charset val="134"/>
          </rPr>
          <t>作者:
计算公式以构筑物整体建安费为单位设定,若以长度/高度/深度/面积等为单位计算时,需调整计算公式,</t>
        </r>
      </text>
    </comment>
    <comment ref="AD269" authorId="0">
      <text>
        <r>
          <rPr>
            <sz val="9"/>
            <rFont val="宋体"/>
            <charset val="134"/>
          </rPr>
          <t>作者:
计算公式以构筑物整体建安费为单位设定,若以长度/高度/深度/面积等为单位计算时,需调整计算公式,</t>
        </r>
      </text>
    </comment>
    <comment ref="AD270" authorId="0">
      <text>
        <r>
          <rPr>
            <sz val="9"/>
            <rFont val="宋体"/>
            <charset val="134"/>
          </rPr>
          <t>作者:
计算公式以构筑物整体建安费为单位设定,若以长度/高度/深度/面积等为单位计算时,需调整计算公式,</t>
        </r>
      </text>
    </comment>
    <comment ref="AD271" authorId="0">
      <text>
        <r>
          <rPr>
            <sz val="9"/>
            <rFont val="宋体"/>
            <charset val="134"/>
          </rPr>
          <t>作者:
计算公式以构筑物整体建安费为单位设定,若以长度/高度/深度/面积等为单位计算时,需调整计算公式,</t>
        </r>
      </text>
    </comment>
    <comment ref="AD272" authorId="0">
      <text>
        <r>
          <rPr>
            <sz val="9"/>
            <rFont val="宋体"/>
            <charset val="134"/>
          </rPr>
          <t>作者:
计算公式以构筑物整体建安费为单位设定,若以长度/高度/深度/面积等为单位计算时,需调整计算公式,</t>
        </r>
      </text>
    </comment>
    <comment ref="AD273" authorId="0">
      <text>
        <r>
          <rPr>
            <sz val="9"/>
            <rFont val="宋体"/>
            <charset val="134"/>
          </rPr>
          <t>作者:
计算公式以构筑物整体建安费为单位设定,若以长度/高度/深度/面积等为单位计算时,需调整计算公式,</t>
        </r>
      </text>
    </comment>
    <comment ref="AD274" authorId="0">
      <text>
        <r>
          <rPr>
            <sz val="9"/>
            <rFont val="宋体"/>
            <charset val="134"/>
          </rPr>
          <t>作者:
计算公式以构筑物整体建安费为单位设定,若以长度/高度/深度/面积等为单位计算时,需调整计算公式,</t>
        </r>
      </text>
    </comment>
    <comment ref="AD275" authorId="0">
      <text>
        <r>
          <rPr>
            <sz val="9"/>
            <rFont val="宋体"/>
            <charset val="134"/>
          </rPr>
          <t>作者:
计算公式以构筑物整体建安费为单位设定,若以长度/高度/深度/面积等为单位计算时,需调整计算公式,</t>
        </r>
      </text>
    </comment>
    <comment ref="AD276" authorId="0">
      <text>
        <r>
          <rPr>
            <sz val="9"/>
            <rFont val="宋体"/>
            <charset val="134"/>
          </rPr>
          <t>作者:
计算公式以构筑物整体建安费为单位设定,若以长度/高度/深度/面积等为单位计算时,需调整计算公式,</t>
        </r>
      </text>
    </comment>
    <comment ref="AD277" authorId="0">
      <text>
        <r>
          <rPr>
            <sz val="9"/>
            <rFont val="宋体"/>
            <charset val="134"/>
          </rPr>
          <t>作者:
计算公式以构筑物整体建安费为单位设定,若以长度/高度/深度/面积等为单位计算时,需调整计算公式,</t>
        </r>
      </text>
    </comment>
    <comment ref="AD278" authorId="0">
      <text>
        <r>
          <rPr>
            <sz val="9"/>
            <rFont val="宋体"/>
            <charset val="134"/>
          </rPr>
          <t>作者:
计算公式以构筑物整体建安费为单位设定,若以长度/高度/深度/面积等为单位计算时,需调整计算公式,</t>
        </r>
      </text>
    </comment>
    <comment ref="AD279" authorId="0">
      <text>
        <r>
          <rPr>
            <sz val="9"/>
            <rFont val="宋体"/>
            <charset val="134"/>
          </rPr>
          <t>作者:
计算公式以构筑物整体建安费为单位设定,若以长度/高度/深度/面积等为单位计算时,需调整计算公式,</t>
        </r>
      </text>
    </comment>
    <comment ref="AD280" authorId="0">
      <text>
        <r>
          <rPr>
            <sz val="9"/>
            <rFont val="宋体"/>
            <charset val="134"/>
          </rPr>
          <t>作者:
计算公式以构筑物整体建安费为单位设定,若以长度/高度/深度/面积等为单位计算时,需调整计算公式,</t>
        </r>
      </text>
    </comment>
    <comment ref="AD281" authorId="0">
      <text>
        <r>
          <rPr>
            <sz val="9"/>
            <rFont val="宋体"/>
            <charset val="134"/>
          </rPr>
          <t>作者:
计算公式以构筑物整体建安费为单位设定,若以长度/高度/深度/面积等为单位计算时,需调整计算公式,</t>
        </r>
      </text>
    </comment>
    <comment ref="AD282" authorId="0">
      <text>
        <r>
          <rPr>
            <sz val="9"/>
            <rFont val="宋体"/>
            <charset val="134"/>
          </rPr>
          <t>作者:
计算公式以构筑物整体建安费为单位设定,若以长度/高度/深度/面积等为单位计算时,需调整计算公式,</t>
        </r>
      </text>
    </comment>
    <comment ref="AD283" authorId="0">
      <text>
        <r>
          <rPr>
            <sz val="9"/>
            <rFont val="宋体"/>
            <charset val="134"/>
          </rPr>
          <t>作者:
计算公式以构筑物整体建安费为单位设定,若以长度/高度/深度/面积等为单位计算时,需调整计算公式,</t>
        </r>
      </text>
    </comment>
    <comment ref="AD284" authorId="0">
      <text>
        <r>
          <rPr>
            <sz val="9"/>
            <rFont val="宋体"/>
            <charset val="134"/>
          </rPr>
          <t>作者:
计算公式以构筑物整体建安费为单位设定,若以长度/高度/深度/面积等为单位计算时,需调整计算公式,</t>
        </r>
      </text>
    </comment>
    <comment ref="AD285" authorId="0">
      <text>
        <r>
          <rPr>
            <sz val="9"/>
            <rFont val="宋体"/>
            <charset val="134"/>
          </rPr>
          <t>作者:
计算公式以构筑物整体建安费为单位设定,若以长度/高度/深度/面积等为单位计算时,需调整计算公式,</t>
        </r>
      </text>
    </comment>
    <comment ref="AD286" authorId="0">
      <text>
        <r>
          <rPr>
            <sz val="9"/>
            <rFont val="宋体"/>
            <charset val="134"/>
          </rPr>
          <t>作者:
计算公式以构筑物整体建安费为单位设定,若以长度/高度/深度/面积等为单位计算时,需调整计算公式,</t>
        </r>
      </text>
    </comment>
    <comment ref="AD287" authorId="0">
      <text>
        <r>
          <rPr>
            <sz val="9"/>
            <rFont val="宋体"/>
            <charset val="134"/>
          </rPr>
          <t>作者:
计算公式以构筑物整体建安费为单位设定,若以长度/高度/深度/面积等为单位计算时,需调整计算公式,</t>
        </r>
      </text>
    </comment>
    <comment ref="AD288" authorId="0">
      <text>
        <r>
          <rPr>
            <sz val="9"/>
            <rFont val="宋体"/>
            <charset val="134"/>
          </rPr>
          <t>作者:
计算公式以构筑物整体建安费为单位设定,若以长度/高度/深度/面积等为单位计算时,需调整计算公式,</t>
        </r>
      </text>
    </comment>
    <comment ref="AD289" authorId="0">
      <text>
        <r>
          <rPr>
            <sz val="9"/>
            <rFont val="宋体"/>
            <charset val="134"/>
          </rPr>
          <t>作者:
计算公式以构筑物整体建安费为单位设定,若以长度/高度/深度/面积等为单位计算时,需调整计算公式,</t>
        </r>
      </text>
    </comment>
    <comment ref="AD290" authorId="0">
      <text>
        <r>
          <rPr>
            <sz val="9"/>
            <rFont val="宋体"/>
            <charset val="134"/>
          </rPr>
          <t>作者:
计算公式以构筑物整体建安费为单位设定,若以长度/高度/深度/面积等为单位计算时,需调整计算公式,</t>
        </r>
      </text>
    </comment>
    <comment ref="AD291" authorId="0">
      <text>
        <r>
          <rPr>
            <sz val="9"/>
            <rFont val="宋体"/>
            <charset val="134"/>
          </rPr>
          <t>作者:
计算公式以构筑物整体建安费为单位设定,若以长度/高度/深度/面积等为单位计算时,需调整计算公式,</t>
        </r>
      </text>
    </comment>
    <comment ref="AD292" authorId="0">
      <text>
        <r>
          <rPr>
            <sz val="9"/>
            <rFont val="宋体"/>
            <charset val="134"/>
          </rPr>
          <t>作者:
计算公式以构筑物整体建安费为单位设定,若以长度/高度/深度/面积等为单位计算时,需调整计算公式,</t>
        </r>
      </text>
    </comment>
    <comment ref="AD293" authorId="0">
      <text>
        <r>
          <rPr>
            <sz val="9"/>
            <rFont val="宋体"/>
            <charset val="134"/>
          </rPr>
          <t>作者:
计算公式以构筑物整体建安费为单位设定,若以长度/高度/深度/面积等为单位计算时,需调整计算公式,</t>
        </r>
      </text>
    </comment>
    <comment ref="AD294" authorId="0">
      <text>
        <r>
          <rPr>
            <sz val="9"/>
            <rFont val="宋体"/>
            <charset val="134"/>
          </rPr>
          <t>作者:
计算公式以构筑物整体建安费为单位设定,若以长度/高度/深度/面积等为单位计算时,需调整计算公式,</t>
        </r>
      </text>
    </comment>
    <comment ref="AD295" authorId="0">
      <text>
        <r>
          <rPr>
            <sz val="9"/>
            <rFont val="宋体"/>
            <charset val="134"/>
          </rPr>
          <t>作者:
计算公式以构筑物整体建安费为单位设定,若以长度/高度/深度/面积等为单位计算时,需调整计算公式,</t>
        </r>
      </text>
    </comment>
    <comment ref="AD296" authorId="0">
      <text>
        <r>
          <rPr>
            <sz val="9"/>
            <rFont val="宋体"/>
            <charset val="134"/>
          </rPr>
          <t>作者:
计算公式以构筑物整体建安费为单位设定,若以长度/高度/深度/面积等为单位计算时,需调整计算公式,</t>
        </r>
      </text>
    </comment>
    <comment ref="AD297" authorId="0">
      <text>
        <r>
          <rPr>
            <sz val="9"/>
            <rFont val="宋体"/>
            <charset val="134"/>
          </rPr>
          <t>作者:
计算公式以构筑物整体建安费为单位设定,若以长度/高度/深度/面积等为单位计算时,需调整计算公式,</t>
        </r>
      </text>
    </comment>
    <comment ref="AD298" authorId="0">
      <text>
        <r>
          <rPr>
            <sz val="9"/>
            <rFont val="宋体"/>
            <charset val="134"/>
          </rPr>
          <t>作者:
计算公式以构筑物整体建安费为单位设定,若以长度/高度/深度/面积等为单位计算时,需调整计算公式,</t>
        </r>
      </text>
    </comment>
    <comment ref="AD299" authorId="0">
      <text>
        <r>
          <rPr>
            <sz val="9"/>
            <rFont val="宋体"/>
            <charset val="134"/>
          </rPr>
          <t>作者:
计算公式以构筑物整体建安费为单位设定,若以长度/高度/深度/面积等为单位计算时,需调整计算公式,</t>
        </r>
      </text>
    </comment>
    <comment ref="AD300" authorId="0">
      <text>
        <r>
          <rPr>
            <sz val="9"/>
            <rFont val="宋体"/>
            <charset val="134"/>
          </rPr>
          <t>作者:
计算公式以构筑物整体建安费为单位设定,若以长度/高度/深度/面积等为单位计算时,需调整计算公式,</t>
        </r>
      </text>
    </comment>
    <comment ref="AD301" authorId="0">
      <text>
        <r>
          <rPr>
            <sz val="9"/>
            <rFont val="宋体"/>
            <charset val="134"/>
          </rPr>
          <t>作者:
计算公式以构筑物整体建安费为单位设定,若以长度/高度/深度/面积等为单位计算时,需调整计算公式,</t>
        </r>
      </text>
    </comment>
    <comment ref="AD302" authorId="0">
      <text>
        <r>
          <rPr>
            <sz val="9"/>
            <rFont val="宋体"/>
            <charset val="134"/>
          </rPr>
          <t>作者:
计算公式以构筑物整体建安费为单位设定,若以长度/高度/深度/面积等为单位计算时,需调整计算公式,</t>
        </r>
      </text>
    </comment>
    <comment ref="AD303" authorId="0">
      <text>
        <r>
          <rPr>
            <sz val="9"/>
            <rFont val="宋体"/>
            <charset val="134"/>
          </rPr>
          <t>作者:
计算公式以构筑物整体建安费为单位设定,若以长度/高度/深度/面积等为单位计算时,需调整计算公式,</t>
        </r>
      </text>
    </comment>
    <comment ref="AD304" authorId="0">
      <text>
        <r>
          <rPr>
            <sz val="9"/>
            <rFont val="宋体"/>
            <charset val="134"/>
          </rPr>
          <t>作者:
计算公式以构筑物整体建安费为单位设定,若以长度/高度/深度/面积等为单位计算时,需调整计算公式,</t>
        </r>
      </text>
    </comment>
    <comment ref="AD305" authorId="0">
      <text>
        <r>
          <rPr>
            <sz val="9"/>
            <rFont val="宋体"/>
            <charset val="134"/>
          </rPr>
          <t>作者:
计算公式以构筑物整体建安费为单位设定,若以长度/高度/深度/面积等为单位计算时,需调整计算公式,</t>
        </r>
      </text>
    </comment>
    <comment ref="AD306" authorId="0">
      <text>
        <r>
          <rPr>
            <sz val="9"/>
            <rFont val="宋体"/>
            <charset val="134"/>
          </rPr>
          <t>作者:
计算公式以构筑物整体建安费为单位设定,若以长度/高度/深度/面积等为单位计算时,需调整计算公式,</t>
        </r>
      </text>
    </comment>
    <comment ref="AD307" authorId="0">
      <text>
        <r>
          <rPr>
            <sz val="9"/>
            <rFont val="宋体"/>
            <charset val="134"/>
          </rPr>
          <t>作者:
计算公式以构筑物整体建安费为单位设定,若以长度/高度/深度/面积等为单位计算时,需调整计算公式,</t>
        </r>
      </text>
    </comment>
    <comment ref="AD308" authorId="0">
      <text>
        <r>
          <rPr>
            <sz val="9"/>
            <rFont val="宋体"/>
            <charset val="134"/>
          </rPr>
          <t>作者:
计算公式以构筑物整体建安费为单位设定,若以长度/高度/深度/面积等为单位计算时,需调整计算公式,</t>
        </r>
      </text>
    </comment>
    <comment ref="AD309" authorId="0">
      <text>
        <r>
          <rPr>
            <sz val="9"/>
            <rFont val="宋体"/>
            <charset val="134"/>
          </rPr>
          <t>作者:
计算公式以构筑物整体建安费为单位设定,若以长度/高度/深度/面积等为单位计算时,需调整计算公式,</t>
        </r>
      </text>
    </comment>
    <comment ref="AD310" authorId="0">
      <text>
        <r>
          <rPr>
            <sz val="9"/>
            <rFont val="宋体"/>
            <charset val="134"/>
          </rPr>
          <t>作者:
计算公式以构筑物整体建安费为单位设定,若以长度/高度/深度/面积等为单位计算时,需调整计算公式,</t>
        </r>
      </text>
    </comment>
    <comment ref="AD311" authorId="0">
      <text>
        <r>
          <rPr>
            <sz val="9"/>
            <rFont val="宋体"/>
            <charset val="134"/>
          </rPr>
          <t>作者:
计算公式以构筑物整体建安费为单位设定,若以长度/高度/深度/面积等为单位计算时,需调整计算公式,</t>
        </r>
      </text>
    </comment>
    <comment ref="AD312" authorId="0">
      <text>
        <r>
          <rPr>
            <sz val="9"/>
            <rFont val="宋体"/>
            <charset val="134"/>
          </rPr>
          <t>作者:
计算公式以构筑物整体建安费为单位设定,若以长度/高度/深度/面积等为单位计算时,需调整计算公式,</t>
        </r>
      </text>
    </comment>
    <comment ref="AD313" authorId="0">
      <text>
        <r>
          <rPr>
            <sz val="9"/>
            <rFont val="宋体"/>
            <charset val="134"/>
          </rPr>
          <t>作者:
计算公式以构筑物整体建安费为单位设定,若以长度/高度/深度/面积等为单位计算时,需调整计算公式,</t>
        </r>
      </text>
    </comment>
    <comment ref="AD314" authorId="0">
      <text>
        <r>
          <rPr>
            <sz val="9"/>
            <rFont val="宋体"/>
            <charset val="134"/>
          </rPr>
          <t>作者:
计算公式以构筑物整体建安费为单位设定,若以长度/高度/深度/面积等为单位计算时,需调整计算公式,</t>
        </r>
      </text>
    </comment>
    <comment ref="AD315" authorId="0">
      <text>
        <r>
          <rPr>
            <sz val="9"/>
            <rFont val="宋体"/>
            <charset val="134"/>
          </rPr>
          <t>作者:
计算公式以构筑物整体建安费为单位设定,若以长度/高度/深度/面积等为单位计算时,需调整计算公式,</t>
        </r>
      </text>
    </comment>
    <comment ref="AD316" authorId="0">
      <text>
        <r>
          <rPr>
            <sz val="9"/>
            <rFont val="宋体"/>
            <charset val="134"/>
          </rPr>
          <t>作者:
计算公式以构筑物整体建安费为单位设定,若以长度/高度/深度/面积等为单位计算时,需调整计算公式,</t>
        </r>
      </text>
    </comment>
    <comment ref="AD317" authorId="0">
      <text>
        <r>
          <rPr>
            <sz val="9"/>
            <rFont val="宋体"/>
            <charset val="134"/>
          </rPr>
          <t>作者:
计算公式以构筑物整体建安费为单位设定,若以长度/高度/深度/面积等为单位计算时,需调整计算公式,</t>
        </r>
      </text>
    </comment>
    <comment ref="AD318" authorId="0">
      <text>
        <r>
          <rPr>
            <sz val="9"/>
            <rFont val="宋体"/>
            <charset val="134"/>
          </rPr>
          <t>作者:
计算公式以构筑物整体建安费为单位设定,若以长度/高度/深度/面积等为单位计算时,需调整计算公式,</t>
        </r>
      </text>
    </comment>
    <comment ref="AD319" authorId="0">
      <text>
        <r>
          <rPr>
            <sz val="9"/>
            <rFont val="宋体"/>
            <charset val="134"/>
          </rPr>
          <t>作者:
计算公式以构筑物整体建安费为单位设定,若以长度/高度/深度/面积等为单位计算时,需调整计算公式,</t>
        </r>
      </text>
    </comment>
    <comment ref="AD320" authorId="0">
      <text>
        <r>
          <rPr>
            <sz val="9"/>
            <rFont val="宋体"/>
            <charset val="134"/>
          </rPr>
          <t>作者:
计算公式以构筑物整体建安费为单位设定,若以长度/高度/深度/面积等为单位计算时,需调整计算公式,</t>
        </r>
      </text>
    </comment>
    <comment ref="AD321" authorId="0">
      <text>
        <r>
          <rPr>
            <sz val="9"/>
            <rFont val="宋体"/>
            <charset val="134"/>
          </rPr>
          <t>作者:
计算公式以构筑物整体建安费为单位设定,若以长度/高度/深度/面积等为单位计算时,需调整计算公式,</t>
        </r>
      </text>
    </comment>
    <comment ref="AD322" authorId="0">
      <text>
        <r>
          <rPr>
            <sz val="9"/>
            <rFont val="宋体"/>
            <charset val="134"/>
          </rPr>
          <t>作者:
计算公式以构筑物整体建安费为单位设定,若以长度/高度/深度/面积等为单位计算时,需调整计算公式,</t>
        </r>
      </text>
    </comment>
    <comment ref="AD323" authorId="0">
      <text>
        <r>
          <rPr>
            <sz val="9"/>
            <rFont val="宋体"/>
            <charset val="134"/>
          </rPr>
          <t>作者:
计算公式以构筑物整体建安费为单位设定,若以长度/高度/深度/面积等为单位计算时,需调整计算公式,</t>
        </r>
      </text>
    </comment>
    <comment ref="AD324" authorId="0">
      <text>
        <r>
          <rPr>
            <sz val="9"/>
            <rFont val="宋体"/>
            <charset val="134"/>
          </rPr>
          <t>作者:
计算公式以构筑物整体建安费为单位设定,若以长度/高度/深度/面积等为单位计算时,需调整计算公式,</t>
        </r>
      </text>
    </comment>
    <comment ref="AD325" authorId="0">
      <text>
        <r>
          <rPr>
            <sz val="9"/>
            <rFont val="宋体"/>
            <charset val="134"/>
          </rPr>
          <t>作者:
计算公式以构筑物整体建安费为单位设定,若以长度/高度/深度/面积等为单位计算时,需调整计算公式,</t>
        </r>
      </text>
    </comment>
    <comment ref="AD326" authorId="0">
      <text>
        <r>
          <rPr>
            <sz val="9"/>
            <rFont val="宋体"/>
            <charset val="134"/>
          </rPr>
          <t>作者:
计算公式以构筑物整体建安费为单位设定,若以长度/高度/深度/面积等为单位计算时,需调整计算公式,</t>
        </r>
      </text>
    </comment>
    <comment ref="AD327" authorId="0">
      <text>
        <r>
          <rPr>
            <sz val="9"/>
            <rFont val="宋体"/>
            <charset val="134"/>
          </rPr>
          <t>作者:
计算公式以构筑物整体建安费为单位设定,若以长度/高度/深度/面积等为单位计算时,需调整计算公式,</t>
        </r>
      </text>
    </comment>
    <comment ref="AD328" authorId="0">
      <text>
        <r>
          <rPr>
            <sz val="9"/>
            <rFont val="宋体"/>
            <charset val="134"/>
          </rPr>
          <t>作者:
计算公式以构筑物整体建安费为单位设定,若以长度/高度/深度/面积等为单位计算时,需调整计算公式,</t>
        </r>
      </text>
    </comment>
    <comment ref="AD329" authorId="0">
      <text>
        <r>
          <rPr>
            <sz val="9"/>
            <rFont val="宋体"/>
            <charset val="134"/>
          </rPr>
          <t>作者:
计算公式以构筑物整体建安费为单位设定,若以长度/高度/深度/面积等为单位计算时,需调整计算公式,</t>
        </r>
      </text>
    </comment>
    <comment ref="AD330" authorId="0">
      <text>
        <r>
          <rPr>
            <sz val="9"/>
            <rFont val="宋体"/>
            <charset val="134"/>
          </rPr>
          <t>作者:
计算公式以构筑物整体建安费为单位设定,若以长度/高度/深度/面积等为单位计算时,需调整计算公式,</t>
        </r>
      </text>
    </comment>
    <comment ref="AD331" authorId="0">
      <text>
        <r>
          <rPr>
            <sz val="9"/>
            <rFont val="宋体"/>
            <charset val="134"/>
          </rPr>
          <t>作者:
计算公式以构筑物整体建安费为单位设定,若以长度/高度/深度/面积等为单位计算时,需调整计算公式,</t>
        </r>
      </text>
    </comment>
    <comment ref="AD332" authorId="0">
      <text>
        <r>
          <rPr>
            <sz val="9"/>
            <rFont val="宋体"/>
            <charset val="134"/>
          </rPr>
          <t>作者:
计算公式以构筑物整体建安费为单位设定,若以长度/高度/深度/面积等为单位计算时,需调整计算公式,</t>
        </r>
      </text>
    </comment>
    <comment ref="AD333" authorId="0">
      <text>
        <r>
          <rPr>
            <sz val="9"/>
            <rFont val="宋体"/>
            <charset val="134"/>
          </rPr>
          <t>作者:
计算公式以构筑物整体建安费为单位设定,若以长度/高度/深度/面积等为单位计算时,需调整计算公式,</t>
        </r>
      </text>
    </comment>
    <comment ref="AD334" authorId="0">
      <text>
        <r>
          <rPr>
            <sz val="9"/>
            <rFont val="宋体"/>
            <charset val="134"/>
          </rPr>
          <t>作者:
计算公式以构筑物整体建安费为单位设定,若以长度/高度/深度/面积等为单位计算时,需调整计算公式,</t>
        </r>
      </text>
    </comment>
    <comment ref="AD335" authorId="0">
      <text>
        <r>
          <rPr>
            <sz val="9"/>
            <rFont val="宋体"/>
            <charset val="134"/>
          </rPr>
          <t>作者:
计算公式以构筑物整体建安费为单位设定,若以长度/高度/深度/面积等为单位计算时,需调整计算公式,</t>
        </r>
      </text>
    </comment>
    <comment ref="AD336" authorId="0">
      <text>
        <r>
          <rPr>
            <sz val="9"/>
            <rFont val="宋体"/>
            <charset val="134"/>
          </rPr>
          <t>作者:
计算公式以构筑物整体建安费为单位设定,若以长度/高度/深度/面积等为单位计算时,需调整计算公式,</t>
        </r>
      </text>
    </comment>
    <comment ref="AD337" authorId="0">
      <text>
        <r>
          <rPr>
            <sz val="9"/>
            <rFont val="宋体"/>
            <charset val="134"/>
          </rPr>
          <t>作者:
计算公式以构筑物整体建安费为单位设定,若以长度/高度/深度/面积等为单位计算时,需调整计算公式,</t>
        </r>
      </text>
    </comment>
    <comment ref="AD338" authorId="0">
      <text>
        <r>
          <rPr>
            <sz val="9"/>
            <rFont val="宋体"/>
            <charset val="134"/>
          </rPr>
          <t>作者:
计算公式以构筑物整体建安费为单位设定,若以长度/高度/深度/面积等为单位计算时,需调整计算公式,</t>
        </r>
      </text>
    </comment>
    <comment ref="AD339" authorId="0">
      <text>
        <r>
          <rPr>
            <sz val="9"/>
            <rFont val="宋体"/>
            <charset val="134"/>
          </rPr>
          <t>作者:
计算公式以构筑物整体建安费为单位设定,若以长度/高度/深度/面积等为单位计算时,需调整计算公式,</t>
        </r>
      </text>
    </comment>
    <comment ref="AD340" authorId="0">
      <text>
        <r>
          <rPr>
            <sz val="9"/>
            <rFont val="宋体"/>
            <charset val="134"/>
          </rPr>
          <t>作者:
计算公式以构筑物整体建安费为单位设定,若以长度/高度/深度/面积等为单位计算时,需调整计算公式,</t>
        </r>
      </text>
    </comment>
    <comment ref="AD341" authorId="0">
      <text>
        <r>
          <rPr>
            <sz val="9"/>
            <rFont val="宋体"/>
            <charset val="134"/>
          </rPr>
          <t>作者:
计算公式以构筑物整体建安费为单位设定,若以长度/高度/深度/面积等为单位计算时,需调整计算公式,</t>
        </r>
      </text>
    </comment>
    <comment ref="AD342" authorId="0">
      <text>
        <r>
          <rPr>
            <sz val="9"/>
            <rFont val="宋体"/>
            <charset val="134"/>
          </rPr>
          <t>作者:
计算公式以构筑物整体建安费为单位设定,若以长度/高度/深度/面积等为单位计算时,需调整计算公式,</t>
        </r>
      </text>
    </comment>
    <comment ref="AD343" authorId="0">
      <text>
        <r>
          <rPr>
            <sz val="9"/>
            <rFont val="宋体"/>
            <charset val="134"/>
          </rPr>
          <t>作者:
计算公式以构筑物整体建安费为单位设定,若以长度/高度/深度/面积等为单位计算时,需调整计算公式,</t>
        </r>
      </text>
    </comment>
    <comment ref="AD344" authorId="0">
      <text>
        <r>
          <rPr>
            <sz val="9"/>
            <rFont val="宋体"/>
            <charset val="134"/>
          </rPr>
          <t>作者:
计算公式以构筑物整体建安费为单位设定,若以长度/高度/深度/面积等为单位计算时,需调整计算公式,</t>
        </r>
      </text>
    </comment>
    <comment ref="AD345" authorId="0">
      <text>
        <r>
          <rPr>
            <sz val="9"/>
            <rFont val="宋体"/>
            <charset val="134"/>
          </rPr>
          <t>作者:
计算公式以构筑物整体建安费为单位设定,若以长度/高度/深度/面积等为单位计算时,需调整计算公式,</t>
        </r>
      </text>
    </comment>
    <comment ref="AD346" authorId="0">
      <text>
        <r>
          <rPr>
            <sz val="9"/>
            <rFont val="宋体"/>
            <charset val="134"/>
          </rPr>
          <t>作者:
计算公式以构筑物整体建安费为单位设定,若以长度/高度/深度/面积等为单位计算时,需调整计算公式,</t>
        </r>
      </text>
    </comment>
    <comment ref="AD347" authorId="0">
      <text>
        <r>
          <rPr>
            <sz val="9"/>
            <rFont val="宋体"/>
            <charset val="134"/>
          </rPr>
          <t>作者:
计算公式以构筑物整体建安费为单位设定,若以长度/高度/深度/面积等为单位计算时,需调整计算公式,</t>
        </r>
      </text>
    </comment>
    <comment ref="AD348" authorId="0">
      <text>
        <r>
          <rPr>
            <sz val="9"/>
            <rFont val="宋体"/>
            <charset val="134"/>
          </rPr>
          <t>作者:
计算公式以构筑物整体建安费为单位设定,若以长度/高度/深度/面积等为单位计算时,需调整计算公式,</t>
        </r>
      </text>
    </comment>
    <comment ref="AD349" authorId="0">
      <text>
        <r>
          <rPr>
            <sz val="9"/>
            <rFont val="宋体"/>
            <charset val="134"/>
          </rPr>
          <t>作者:
计算公式以构筑物整体建安费为单位设定,若以长度/高度/深度/面积等为单位计算时,需调整计算公式,</t>
        </r>
      </text>
    </comment>
    <comment ref="AD350" authorId="0">
      <text>
        <r>
          <rPr>
            <sz val="9"/>
            <rFont val="宋体"/>
            <charset val="134"/>
          </rPr>
          <t>作者:
计算公式以构筑物整体建安费为单位设定,若以长度/高度/深度/面积等为单位计算时,需调整计算公式,</t>
        </r>
      </text>
    </comment>
    <comment ref="AD351" authorId="0">
      <text>
        <r>
          <rPr>
            <sz val="9"/>
            <rFont val="宋体"/>
            <charset val="134"/>
          </rPr>
          <t>作者:
计算公式以构筑物整体建安费为单位设定,若以长度/高度/深度/面积等为单位计算时,需调整计算公式,</t>
        </r>
      </text>
    </comment>
    <comment ref="AD352" authorId="0">
      <text>
        <r>
          <rPr>
            <sz val="9"/>
            <rFont val="宋体"/>
            <charset val="134"/>
          </rPr>
          <t>作者:
计算公式以构筑物整体建安费为单位设定,若以长度/高度/深度/面积等为单位计算时,需调整计算公式,</t>
        </r>
      </text>
    </comment>
    <comment ref="AD353" authorId="0">
      <text>
        <r>
          <rPr>
            <sz val="9"/>
            <rFont val="宋体"/>
            <charset val="134"/>
          </rPr>
          <t>作者:
计算公式以构筑物整体建安费为单位设定,若以长度/高度/深度/面积等为单位计算时,需调整计算公式,</t>
        </r>
      </text>
    </comment>
    <comment ref="AD354" authorId="0">
      <text>
        <r>
          <rPr>
            <sz val="9"/>
            <rFont val="宋体"/>
            <charset val="134"/>
          </rPr>
          <t>作者:
计算公式以构筑物整体建安费为单位设定,若以长度/高度/深度/面积等为单位计算时,需调整计算公式,</t>
        </r>
      </text>
    </comment>
    <comment ref="AD355" authorId="0">
      <text>
        <r>
          <rPr>
            <sz val="9"/>
            <rFont val="宋体"/>
            <charset val="134"/>
          </rPr>
          <t>作者:
计算公式以构筑物整体建安费为单位设定,若以长度/高度/深度/面积等为单位计算时,需调整计算公式,</t>
        </r>
      </text>
    </comment>
    <comment ref="AD356" authorId="0">
      <text>
        <r>
          <rPr>
            <sz val="9"/>
            <rFont val="宋体"/>
            <charset val="134"/>
          </rPr>
          <t>作者:
计算公式以构筑物整体建安费为单位设定,若以长度/高度/深度/面积等为单位计算时,需调整计算公式,</t>
        </r>
      </text>
    </comment>
    <comment ref="AD357" authorId="0">
      <text>
        <r>
          <rPr>
            <sz val="9"/>
            <rFont val="宋体"/>
            <charset val="134"/>
          </rPr>
          <t>作者:
计算公式以构筑物整体建安费为单位设定,若以长度/高度/深度/面积等为单位计算时,需调整计算公式,</t>
        </r>
      </text>
    </comment>
    <comment ref="AD358" authorId="0">
      <text>
        <r>
          <rPr>
            <sz val="9"/>
            <rFont val="宋体"/>
            <charset val="134"/>
          </rPr>
          <t>作者:
计算公式以构筑物整体建安费为单位设定,若以长度/高度/深度/面积等为单位计算时,需调整计算公式,</t>
        </r>
      </text>
    </comment>
    <comment ref="AD359" authorId="0">
      <text>
        <r>
          <rPr>
            <sz val="9"/>
            <rFont val="宋体"/>
            <charset val="134"/>
          </rPr>
          <t>作者:
计算公式以构筑物整体建安费为单位设定,若以长度/高度/深度/面积等为单位计算时,需调整计算公式,</t>
        </r>
      </text>
    </comment>
    <comment ref="AD360" authorId="0">
      <text>
        <r>
          <rPr>
            <sz val="9"/>
            <rFont val="宋体"/>
            <charset val="134"/>
          </rPr>
          <t>作者:
计算公式以构筑物整体建安费为单位设定,若以长度/高度/深度/面积等为单位计算时,需调整计算公式,</t>
        </r>
      </text>
    </comment>
    <comment ref="AD361" authorId="0">
      <text>
        <r>
          <rPr>
            <sz val="9"/>
            <rFont val="宋体"/>
            <charset val="134"/>
          </rPr>
          <t>作者:
计算公式以构筑物整体建安费为单位设定,若以长度/高度/深度/面积等为单位计算时,需调整计算公式,</t>
        </r>
      </text>
    </comment>
    <comment ref="AD362" authorId="0">
      <text>
        <r>
          <rPr>
            <sz val="9"/>
            <rFont val="宋体"/>
            <charset val="134"/>
          </rPr>
          <t>作者:
计算公式以构筑物整体建安费为单位设定,若以长度/高度/深度/面积等为单位计算时,需调整计算公式,</t>
        </r>
      </text>
    </comment>
    <comment ref="AD363" authorId="0">
      <text>
        <r>
          <rPr>
            <sz val="9"/>
            <rFont val="宋体"/>
            <charset val="134"/>
          </rPr>
          <t>作者:
计算公式以构筑物整体建安费为单位设定,若以长度/高度/深度/面积等为单位计算时,需调整计算公式,</t>
        </r>
      </text>
    </comment>
    <comment ref="AD364" authorId="0">
      <text>
        <r>
          <rPr>
            <sz val="9"/>
            <rFont val="宋体"/>
            <charset val="134"/>
          </rPr>
          <t>作者:
计算公式以构筑物整体建安费为单位设定,若以长度/高度/深度/面积等为单位计算时,需调整计算公式,</t>
        </r>
      </text>
    </comment>
    <comment ref="AD365" authorId="0">
      <text>
        <r>
          <rPr>
            <sz val="9"/>
            <rFont val="宋体"/>
            <charset val="134"/>
          </rPr>
          <t>作者:
计算公式以构筑物整体建安费为单位设定,若以长度/高度/深度/面积等为单位计算时,需调整计算公式,</t>
        </r>
      </text>
    </comment>
    <comment ref="AD366" authorId="0">
      <text>
        <r>
          <rPr>
            <sz val="9"/>
            <rFont val="宋体"/>
            <charset val="134"/>
          </rPr>
          <t>作者:
计算公式以构筑物整体建安费为单位设定,若以长度/高度/深度/面积等为单位计算时,需调整计算公式,</t>
        </r>
      </text>
    </comment>
    <comment ref="AD367" authorId="0">
      <text>
        <r>
          <rPr>
            <sz val="9"/>
            <rFont val="宋体"/>
            <charset val="134"/>
          </rPr>
          <t>作者:
计算公式以构筑物整体建安费为单位设定,若以长度/高度/深度/面积等为单位计算时,需调整计算公式,</t>
        </r>
      </text>
    </comment>
    <comment ref="AD368" authorId="0">
      <text>
        <r>
          <rPr>
            <sz val="9"/>
            <rFont val="宋体"/>
            <charset val="134"/>
          </rPr>
          <t>作者:
计算公式以构筑物整体建安费为单位设定,若以长度/高度/深度/面积等为单位计算时,需调整计算公式,</t>
        </r>
      </text>
    </comment>
    <comment ref="AD369" authorId="0">
      <text>
        <r>
          <rPr>
            <sz val="9"/>
            <rFont val="宋体"/>
            <charset val="134"/>
          </rPr>
          <t>作者:
计算公式以构筑物整体建安费为单位设定,若以长度/高度/深度/面积等为单位计算时,需调整计算公式,</t>
        </r>
      </text>
    </comment>
    <comment ref="AD370" authorId="0">
      <text>
        <r>
          <rPr>
            <sz val="9"/>
            <rFont val="宋体"/>
            <charset val="134"/>
          </rPr>
          <t>作者:
计算公式以构筑物整体建安费为单位设定,若以长度/高度/深度/面积等为单位计算时,需调整计算公式,</t>
        </r>
      </text>
    </comment>
    <comment ref="AD371" authorId="0">
      <text>
        <r>
          <rPr>
            <sz val="9"/>
            <rFont val="宋体"/>
            <charset val="134"/>
          </rPr>
          <t>作者:
计算公式以构筑物整体建安费为单位设定,若以长度/高度/深度/面积等为单位计算时,需调整计算公式,</t>
        </r>
      </text>
    </comment>
    <comment ref="AD372" authorId="0">
      <text>
        <r>
          <rPr>
            <sz val="9"/>
            <rFont val="宋体"/>
            <charset val="134"/>
          </rPr>
          <t>作者:
计算公式以构筑物整体建安费为单位设定,若以长度/高度/深度/面积等为单位计算时,需调整计算公式,</t>
        </r>
      </text>
    </comment>
    <comment ref="AD373" authorId="0">
      <text>
        <r>
          <rPr>
            <sz val="9"/>
            <rFont val="宋体"/>
            <charset val="134"/>
          </rPr>
          <t>作者:
计算公式以构筑物整体建安费为单位设定,若以长度/高度/深度/面积等为单位计算时,需调整计算公式,</t>
        </r>
      </text>
    </comment>
    <comment ref="AD374" authorId="0">
      <text>
        <r>
          <rPr>
            <sz val="9"/>
            <rFont val="宋体"/>
            <charset val="134"/>
          </rPr>
          <t>作者:
计算公式以构筑物整体建安费为单位设定,若以长度/高度/深度/面积等为单位计算时,需调整计算公式,</t>
        </r>
      </text>
    </comment>
    <comment ref="AD375" authorId="0">
      <text>
        <r>
          <rPr>
            <sz val="9"/>
            <rFont val="宋体"/>
            <charset val="134"/>
          </rPr>
          <t>作者:
计算公式以构筑物整体建安费为单位设定,若以长度/高度/深度/面积等为单位计算时,需调整计算公式,</t>
        </r>
      </text>
    </comment>
  </commentList>
</comments>
</file>

<file path=xl/comments25.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企业资产管理所使用的编号</t>
        </r>
      </text>
    </comment>
    <comment ref="C7" authorId="0">
      <text>
        <r>
          <rPr>
            <b/>
            <sz val="9"/>
            <rFont val="宋体"/>
            <charset val="134"/>
          </rPr>
          <t>作者:</t>
        </r>
        <r>
          <rPr>
            <sz val="9"/>
            <rFont val="宋体"/>
            <charset val="134"/>
          </rPr>
          <t xml:space="preserve">
设备按单台（套）填列</t>
        </r>
      </text>
    </comment>
    <comment ref="D7" authorId="0">
      <text>
        <r>
          <rPr>
            <b/>
            <sz val="9"/>
            <rFont val="宋体"/>
            <charset val="134"/>
          </rPr>
          <t>作者:</t>
        </r>
        <r>
          <rPr>
            <sz val="9"/>
            <rFont val="宋体"/>
            <charset val="134"/>
          </rPr>
          <t xml:space="preserve">
按设备铭牌填写</t>
        </r>
      </text>
    </comment>
    <comment ref="F7" authorId="0">
      <text>
        <r>
          <rPr>
            <b/>
            <sz val="9"/>
            <rFont val="宋体"/>
            <charset val="134"/>
          </rPr>
          <t>作者:</t>
        </r>
        <r>
          <rPr>
            <sz val="9"/>
            <rFont val="宋体"/>
            <charset val="134"/>
          </rPr>
          <t xml:space="preserve">
台、件、套、个等</t>
        </r>
      </text>
    </comment>
    <comment ref="H7" authorId="0">
      <text>
        <r>
          <rPr>
            <b/>
            <sz val="9"/>
            <rFont val="宋体"/>
            <charset val="134"/>
          </rPr>
          <t>作者:</t>
        </r>
        <r>
          <rPr>
            <sz val="9"/>
            <rFont val="宋体"/>
            <charset val="134"/>
          </rPr>
          <t xml:space="preserve">
指购买设备日期，如为二手设备须填写原始购置日。日期填写形式如：2012-6-30</t>
        </r>
      </text>
    </comment>
    <comment ref="I7" authorId="0">
      <text>
        <r>
          <rPr>
            <b/>
            <sz val="9"/>
            <rFont val="宋体"/>
            <charset val="134"/>
          </rPr>
          <t>作者:</t>
        </r>
        <r>
          <rPr>
            <sz val="9"/>
            <rFont val="宋体"/>
            <charset val="134"/>
          </rPr>
          <t xml:space="preserve">
设备投入使用的日期</t>
        </r>
      </text>
    </comment>
  </commentList>
</comments>
</file>

<file path=xl/comments26.xml><?xml version="1.0" encoding="utf-8"?>
<comments xmlns="http://schemas.openxmlformats.org/spreadsheetml/2006/main">
  <authors>
    <author>作者</author>
    <author>chenjie</author>
  </authors>
  <commentList>
    <comment ref="B7" authorId="0">
      <text>
        <r>
          <rPr>
            <b/>
            <sz val="9"/>
            <rFont val="宋体"/>
            <charset val="134"/>
          </rPr>
          <t>作者:</t>
        </r>
        <r>
          <rPr>
            <sz val="9"/>
            <rFont val="宋体"/>
            <charset val="134"/>
          </rPr>
          <t xml:space="preserve">
指当地交管部门颁发的车辆牌照号</t>
        </r>
      </text>
    </comment>
    <comment ref="C7" authorId="0">
      <text>
        <r>
          <rPr>
            <b/>
            <sz val="9"/>
            <rFont val="宋体"/>
            <charset val="134"/>
          </rPr>
          <t>作者:</t>
        </r>
        <r>
          <rPr>
            <sz val="9"/>
            <rFont val="宋体"/>
            <charset val="134"/>
          </rPr>
          <t xml:space="preserve">
按车辆行驶证表述的名称和型号填写</t>
        </r>
      </text>
    </comment>
    <comment ref="E7" authorId="1">
      <text>
        <r>
          <rPr>
            <sz val="9"/>
            <rFont val="宋体"/>
            <charset val="134"/>
          </rPr>
          <t>chenjie:
按车辆铭牌填写，不得以地名或经销商名称替代</t>
        </r>
      </text>
    </comment>
    <comment ref="F7" authorId="1">
      <text>
        <r>
          <rPr>
            <sz val="9"/>
            <rFont val="宋体"/>
            <charset val="134"/>
          </rPr>
          <t>chenjie:
辆</t>
        </r>
      </text>
    </comment>
    <comment ref="H7" authorId="0">
      <text>
        <r>
          <rPr>
            <b/>
            <sz val="9"/>
            <rFont val="宋体"/>
            <charset val="134"/>
          </rPr>
          <t>作者:</t>
        </r>
        <r>
          <rPr>
            <sz val="9"/>
            <rFont val="宋体"/>
            <charset val="134"/>
          </rPr>
          <t xml:space="preserve">
指购买日期，如为二手车须填写原始购置日。日期填写形式如：2012-6-30</t>
        </r>
      </text>
    </comment>
    <comment ref="I7" authorId="0">
      <text>
        <r>
          <rPr>
            <b/>
            <sz val="9"/>
            <rFont val="宋体"/>
            <charset val="134"/>
          </rPr>
          <t>作者:</t>
        </r>
        <r>
          <rPr>
            <sz val="9"/>
            <rFont val="宋体"/>
            <charset val="134"/>
          </rPr>
          <t xml:space="preserve">
投入使用的日期</t>
        </r>
      </text>
    </comment>
    <comment ref="J7" authorId="1">
      <text>
        <r>
          <rPr>
            <sz val="9"/>
            <rFont val="宋体"/>
            <charset val="134"/>
          </rPr>
          <t>chenjie:
按里程表显示数填列，若里程表已损坏或不准确，则无需填写</t>
        </r>
      </text>
    </comment>
    <comment ref="L7" authorId="1">
      <text>
        <r>
          <rPr>
            <sz val="9"/>
            <rFont val="宋体"/>
            <charset val="134"/>
          </rPr>
          <t>chenjie:
(1)对待报废、盘亏、帐外等运输车辆应在备注栏标明；(2)因折旧提超等原因造成负数余额的项目，应简述原因（3）其他</t>
        </r>
      </text>
    </comment>
  </commentList>
</comments>
</file>

<file path=xl/comments27.xml><?xml version="1.0" encoding="utf-8"?>
<comments xmlns="http://schemas.openxmlformats.org/spreadsheetml/2006/main">
  <authors>
    <author>作者</author>
    <author>chenjie</author>
  </authors>
  <commentList>
    <comment ref="B7" authorId="0">
      <text>
        <r>
          <rPr>
            <b/>
            <sz val="9"/>
            <rFont val="宋体"/>
            <charset val="134"/>
          </rPr>
          <t>作者:</t>
        </r>
        <r>
          <rPr>
            <sz val="9"/>
            <rFont val="宋体"/>
            <charset val="134"/>
          </rPr>
          <t xml:space="preserve">
企业资产管理所使用的编号</t>
        </r>
      </text>
    </comment>
    <comment ref="C7" authorId="0">
      <text>
        <r>
          <rPr>
            <b/>
            <sz val="9"/>
            <rFont val="宋体"/>
            <charset val="134"/>
          </rPr>
          <t>作者:</t>
        </r>
        <r>
          <rPr>
            <sz val="9"/>
            <rFont val="宋体"/>
            <charset val="134"/>
          </rPr>
          <t xml:space="preserve">
设备按单台（套）填列</t>
        </r>
      </text>
    </comment>
    <comment ref="D7" authorId="0">
      <text>
        <r>
          <rPr>
            <b/>
            <sz val="9"/>
            <rFont val="宋体"/>
            <charset val="134"/>
          </rPr>
          <t>作者:</t>
        </r>
        <r>
          <rPr>
            <sz val="9"/>
            <rFont val="宋体"/>
            <charset val="134"/>
          </rPr>
          <t xml:space="preserve">
按设备铭牌填写</t>
        </r>
      </text>
    </comment>
    <comment ref="F7" authorId="1">
      <text>
        <r>
          <rPr>
            <sz val="9"/>
            <rFont val="宋体"/>
            <charset val="134"/>
          </rPr>
          <t>chenjie:
按设备铭牌填写，不得以地名或经销商名称替代</t>
        </r>
      </text>
    </comment>
    <comment ref="G7" authorId="1">
      <text>
        <r>
          <rPr>
            <sz val="9"/>
            <rFont val="宋体"/>
            <charset val="134"/>
          </rPr>
          <t>chenjie:
台、件、套、个等</t>
        </r>
      </text>
    </comment>
    <comment ref="I7" authorId="0">
      <text>
        <r>
          <rPr>
            <b/>
            <sz val="9"/>
            <rFont val="宋体"/>
            <charset val="134"/>
          </rPr>
          <t>作者:</t>
        </r>
        <r>
          <rPr>
            <sz val="9"/>
            <rFont val="宋体"/>
            <charset val="134"/>
          </rPr>
          <t xml:space="preserve">
指购买设备日期，如为二手设备须填写原始购置日。日期填写形式如：2012-6-30</t>
        </r>
      </text>
    </comment>
    <comment ref="J7" authorId="0">
      <text>
        <r>
          <rPr>
            <b/>
            <sz val="9"/>
            <rFont val="宋体"/>
            <charset val="134"/>
          </rPr>
          <t>作者:</t>
        </r>
        <r>
          <rPr>
            <sz val="9"/>
            <rFont val="宋体"/>
            <charset val="134"/>
          </rPr>
          <t xml:space="preserve">
设备投入使用的日期</t>
        </r>
      </text>
    </comment>
    <comment ref="L7" authorId="1">
      <text>
        <r>
          <rPr>
            <sz val="9"/>
            <rFont val="宋体"/>
            <charset val="134"/>
          </rPr>
          <t>chenjie:
(1)对停用、不需用、待报废、淘汰、盘亏、盘盈等电子设备应在备注栏标明(2)因折旧提超等原因造成负数余额的项目，应简述原因(3)其他</t>
        </r>
      </text>
    </comment>
    <comment ref="I8" authorId="0">
      <text>
        <r>
          <rPr>
            <b/>
            <sz val="9"/>
            <rFont val="宋体"/>
            <charset val="134"/>
          </rPr>
          <t>作者:</t>
        </r>
        <r>
          <rPr>
            <sz val="9"/>
            <rFont val="宋体"/>
            <charset val="134"/>
          </rPr>
          <t xml:space="preserve">
指购买设备日期，如为二手设备须填写原始购置日。日期填写形式如：2012-6-30</t>
        </r>
      </text>
    </comment>
  </commentList>
</comments>
</file>

<file path=xl/comments28.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D7" authorId="0">
      <text>
        <r>
          <rPr>
            <sz val="9"/>
            <rFont val="宋体"/>
            <charset val="134"/>
          </rPr>
          <t>chenjie:
所填内容应与土地证记录相符</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List>
</comments>
</file>

<file path=xl/comments29.xml><?xml version="1.0" encoding="utf-8"?>
<comments xmlns="http://schemas.openxmlformats.org/spreadsheetml/2006/main">
  <authors>
    <author>chenjie</author>
  </authors>
  <commentList>
    <comment ref="G6" authorId="0">
      <text>
        <r>
          <rPr>
            <sz val="9"/>
            <rFont val="宋体"/>
            <charset val="134"/>
          </rPr>
          <t>chenjie:
形象进度可以按工程施工进度的四个阶段考虑。（做完前期工程为一个阶段；动工已有一定时间为第二阶段；完成主体工程为第三阶段；由此到竣工为第四阶段。）</t>
        </r>
      </text>
    </comment>
    <comment ref="H6" authorId="0">
      <text>
        <r>
          <rPr>
            <sz val="9"/>
            <rFont val="宋体"/>
            <charset val="134"/>
          </rPr>
          <t>chenjie:
指财务实际付款与合同总价款之比</t>
        </r>
      </text>
    </comment>
    <comment ref="O6" authorId="0">
      <text>
        <r>
          <rPr>
            <sz val="9"/>
            <rFont val="宋体"/>
            <charset val="134"/>
          </rPr>
          <t>chenjie:
处于非正常状态的在建工程项目应在备注栏标注在建工程的施工状况，如：“停建1年、季节性停建”等</t>
        </r>
      </text>
    </comment>
  </commentList>
</comments>
</file>

<file path=xl/comments3.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如：上投摩根内需动力</t>
        </r>
      </text>
    </comment>
    <comment ref="D6" authorId="0">
      <text>
        <r>
          <rPr>
            <sz val="9"/>
            <rFont val="宋体"/>
            <charset val="134"/>
          </rPr>
          <t>开放式、封闭式等</t>
        </r>
      </text>
    </comment>
    <comment ref="E6" authorId="0">
      <text>
        <r>
          <rPr>
            <sz val="9"/>
            <rFont val="宋体"/>
            <charset val="134"/>
          </rPr>
          <t>chenjie:
购买日</t>
        </r>
      </text>
    </comment>
  </commentList>
</comments>
</file>

<file path=xl/comments30.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请按照工程项目整理填列本表，不应按照财务入账时间顺序填列。</t>
        </r>
      </text>
    </comment>
    <comment ref="W7" authorId="0">
      <text>
        <r>
          <rPr>
            <sz val="9"/>
            <rFont val="宋体"/>
            <charset val="134"/>
          </rPr>
          <t>chenjie:
处于非正常状态的在建工程项目应在备注栏标注在建工程的施工状况，如：“停建1年、季节性停建”等</t>
        </r>
      </text>
    </comment>
  </commentList>
</comments>
</file>

<file path=xl/comments31.xml><?xml version="1.0" encoding="utf-8"?>
<comments xmlns="http://schemas.openxmlformats.org/spreadsheetml/2006/main">
  <authors>
    <author>chenjie</author>
  </authors>
  <commentList>
    <comment ref="B6" authorId="0">
      <text>
        <r>
          <rPr>
            <sz val="9"/>
            <rFont val="宋体"/>
            <charset val="134"/>
          </rPr>
          <t>chenjie:
填列转入固定资产实物名称及规格型号，如“报废油罐汽车HQG5吨1辆”、“出售CA6140.2M普通车床1台”等</t>
        </r>
      </text>
    </comment>
    <comment ref="C6" authorId="0">
      <text>
        <r>
          <rPr>
            <sz val="9"/>
            <rFont val="宋体"/>
            <charset val="134"/>
          </rPr>
          <t>chenjie:
发生日期为转入时间</t>
        </r>
      </text>
    </comment>
  </commentList>
</comments>
</file>

<file path=xl/comments32.xml><?xml version="1.0" encoding="utf-8"?>
<comments xmlns="http://schemas.openxmlformats.org/spreadsheetml/2006/main">
  <authors>
    <author>chenjie</author>
  </authors>
  <commentList>
    <comment ref="R7" authorId="0">
      <text>
        <r>
          <rPr>
            <sz val="9"/>
            <rFont val="宋体"/>
            <charset val="134"/>
          </rPr>
          <t>chenjie: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33.xml><?xml version="1.0" encoding="utf-8"?>
<comments xmlns="http://schemas.openxmlformats.org/spreadsheetml/2006/main">
  <authors>
    <author>chenjie</author>
  </authors>
  <commentList>
    <comment ref="S7" authorId="0">
      <text>
        <r>
          <rPr>
            <sz val="9"/>
            <rFont val="宋体"/>
            <charset val="134"/>
          </rPr>
          <t>chenjie: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34.xml><?xml version="1.0" encoding="utf-8"?>
<comments xmlns="http://schemas.openxmlformats.org/spreadsheetml/2006/main">
  <authors>
    <author>chenjie</author>
  </authors>
  <commentList>
    <comment ref="C6" authorId="0">
      <text>
        <r>
          <rPr>
            <sz val="9"/>
            <rFont val="宋体"/>
            <charset val="134"/>
          </rPr>
          <t>chenjie:
土地使用权证书的编号</t>
        </r>
      </text>
    </comment>
    <comment ref="E6" authorId="0">
      <text>
        <r>
          <rPr>
            <sz val="9"/>
            <rFont val="宋体"/>
            <charset val="134"/>
          </rPr>
          <t>chenjie:
所填内容应与土地证记录相符</t>
        </r>
      </text>
    </comment>
    <comment ref="F6" authorId="0">
      <text>
        <r>
          <rPr>
            <sz val="9"/>
            <rFont val="宋体"/>
            <charset val="134"/>
          </rPr>
          <t>chenjie:
所填内容应与土地证记录相符</t>
        </r>
      </text>
    </comment>
  </commentList>
</comments>
</file>

<file path=xl/comments35.xml><?xml version="1.0" encoding="utf-8"?>
<comments xmlns="http://schemas.openxmlformats.org/spreadsheetml/2006/main">
  <authors>
    <author>chenjie</author>
  </authors>
  <commentList>
    <comment ref="B6" authorId="0">
      <text>
        <r>
          <rPr>
            <sz val="9"/>
            <rFont val="宋体"/>
            <charset val="134"/>
          </rPr>
          <t>chenjie:
如：“××专利权”、“××软件”等</t>
        </r>
      </text>
    </comment>
    <comment ref="J6" authorId="0">
      <text>
        <r>
          <rPr>
            <sz val="9"/>
            <rFont val="宋体"/>
            <charset val="134"/>
          </rPr>
          <t>chenjie:
企业实际拥有但基准日未入帐的不应填入本表</t>
        </r>
      </text>
    </comment>
  </commentList>
</comments>
</file>

<file path=xl/comments36.xml><?xml version="1.0" encoding="utf-8"?>
<comments xmlns="http://schemas.openxmlformats.org/spreadsheetml/2006/main">
  <authors>
    <author>chenjie</author>
  </authors>
  <commentList>
    <comment ref="B6" authorId="0">
      <text>
        <r>
          <rPr>
            <sz val="9"/>
            <rFont val="宋体"/>
            <charset val="134"/>
          </rPr>
          <t>chenjie:
如：“××专利权”、“××软件”等</t>
        </r>
      </text>
    </comment>
    <comment ref="J6" authorId="0">
      <text>
        <r>
          <rPr>
            <sz val="9"/>
            <rFont val="宋体"/>
            <charset val="134"/>
          </rPr>
          <t>chenjie:
企业实际拥有但基准日未入帐的不应填入本表</t>
        </r>
      </text>
    </comment>
  </commentList>
</comments>
</file>

<file path=xl/comments37.xml><?xml version="1.0" encoding="utf-8"?>
<comments xmlns="http://schemas.openxmlformats.org/spreadsheetml/2006/main">
  <authors>
    <author>chenjie</author>
  </authors>
  <commentList>
    <comment ref="B6" authorId="0">
      <text>
        <r>
          <rPr>
            <sz val="9"/>
            <rFont val="宋体"/>
            <charset val="134"/>
          </rPr>
          <t>chenjie:
指摊销期在1年以上的各种费用。如“××租入资产改良款”、“××资产大修费用“等。若填表单位开办费在本科目核算，则除按要求填写本表外，应参照开办费清查评估明细表的要求在备注栏注明费用包括的计提内容和相应金额，或附专项说明亦可。</t>
        </r>
      </text>
    </comment>
    <comment ref="D6" authorId="0">
      <text>
        <r>
          <rPr>
            <sz val="9"/>
            <rFont val="宋体"/>
            <charset val="134"/>
          </rPr>
          <t>chenjie:
指开始摊销前的金额。</t>
        </r>
      </text>
    </comment>
  </commentList>
</comments>
</file>

<file path=xl/comments38.xml><?xml version="1.0" encoding="utf-8"?>
<comments xmlns="http://schemas.openxmlformats.org/spreadsheetml/2006/main">
  <authors>
    <author>chenjie</author>
  </authors>
  <commentList>
    <comment ref="I6" authorId="0">
      <text>
        <r>
          <rPr>
            <sz val="9"/>
            <rFont val="宋体"/>
            <charset val="134"/>
          </rPr>
          <t>chenjie:
金额较大的项目，在备注栏注明其内容或附说明该项资产的内容和价值构成的专项说明。</t>
        </r>
      </text>
    </comment>
  </commentList>
</comments>
</file>

<file path=xl/comments3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M6" authorId="0">
      <text>
        <r>
          <rPr>
            <sz val="9"/>
            <rFont val="宋体"/>
            <charset val="134"/>
          </rPr>
          <t>chenjie:
企业实际拥有但基准日未入帐的不应填入本表</t>
        </r>
      </text>
    </comment>
  </commentList>
</comments>
</file>

<file path=xl/comments4.xml><?xml version="1.0" encoding="utf-8"?>
<comments xmlns="http://schemas.openxmlformats.org/spreadsheetml/2006/main">
  <authors>
    <author>chenjie</author>
  </authors>
  <commentList>
    <comment ref="S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4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M6" authorId="0">
      <text>
        <r>
          <rPr>
            <sz val="9"/>
            <rFont val="宋体"/>
            <charset val="134"/>
          </rPr>
          <t>chenjie:
标明（或附专项说明）借款的用途、担保条件（信用担保、资产抵押或质押等）、借款利息计提及支付情况（请准确说明利息计提、支付到哪一天）。</t>
        </r>
      </text>
    </comment>
  </commentList>
</comments>
</file>

<file path=xl/comments41.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填列最后一笔贷方发生额的日期；
日期填写形式(半角状态下)如：2002.6又如2001.11</t>
        </r>
      </text>
    </comment>
    <comment ref="D6" authorId="0">
      <text>
        <r>
          <rPr>
            <sz val="9"/>
            <rFont val="宋体"/>
            <charset val="134"/>
          </rPr>
          <t>chenjie:
如：“购油款”等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2.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填列票据的签发日期；
日期填写形式(半角状态下)如：2002.6又如2001.11</t>
        </r>
      </text>
    </comment>
    <comment ref="J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43.xml><?xml version="1.0" encoding="utf-8"?>
<comments xmlns="http://schemas.openxmlformats.org/spreadsheetml/2006/main">
  <authors>
    <author>chenjie</author>
  </authors>
  <commentLis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4.xml><?xml version="1.0" encoding="utf-8"?>
<comments xmlns="http://schemas.openxmlformats.org/spreadsheetml/2006/main">
  <authors>
    <author>chenjie</author>
  </authors>
  <commentLis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5.xml><?xml version="1.0" encoding="utf-8"?>
<comments xmlns="http://schemas.openxmlformats.org/spreadsheetml/2006/main">
  <authors>
    <author>chenjie</author>
  </authors>
  <commentList>
    <comment ref="B6" authorId="0">
      <text>
        <r>
          <rPr>
            <sz val="9"/>
            <rFont val="宋体"/>
            <charset val="134"/>
          </rPr>
          <t>chenjie:
填写所计提的应付工资的具体组成内容，如“工资、住房补贴”等，根据填表单位财务部门的计提应付工资的方式和内容填写</t>
        </r>
      </text>
    </comment>
    <comment ref="C6" authorId="0">
      <text>
        <r>
          <rPr>
            <b/>
            <sz val="9"/>
            <rFont val="宋体"/>
            <charset val="134"/>
          </rPr>
          <t>chenjie:</t>
        </r>
        <r>
          <rPr>
            <sz val="9"/>
            <rFont val="宋体"/>
            <charset val="134"/>
          </rPr>
          <t xml:space="preserve">
填写贷方最后一笔发生额的日期</t>
        </r>
      </text>
    </comment>
    <comment ref="H6" authorId="0">
      <text>
        <r>
          <rPr>
            <sz val="9"/>
            <rFont val="宋体"/>
            <charset val="134"/>
          </rPr>
          <t>chenjie:
备注中应注明计提依据（如：工效挂钩批准额度×××万元／年）及基准日应付工资帐面余额的滚存期间。</t>
        </r>
      </text>
    </comment>
  </commentList>
</comments>
</file>

<file path=xl/comments4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指增值税、消费税、城建税、教育费附加等</t>
        </r>
      </text>
    </comment>
    <comment ref="D6" authorId="0">
      <text>
        <r>
          <rPr>
            <b/>
            <sz val="9"/>
            <rFont val="宋体"/>
            <charset val="134"/>
          </rPr>
          <t>chenjie:</t>
        </r>
        <r>
          <rPr>
            <sz val="9"/>
            <rFont val="宋体"/>
            <charset val="134"/>
          </rPr>
          <t xml:space="preserve">
填写贷方最后一笔发生额的日期</t>
        </r>
      </text>
    </comment>
    <comment ref="E6" authorId="0">
      <text>
        <r>
          <rPr>
            <sz val="9"/>
            <rFont val="宋体"/>
            <charset val="134"/>
          </rPr>
          <t>chenjie:
指增值税、消费税、城建税、教育费附加等</t>
        </r>
      </text>
    </comment>
    <comment ref="J6" authorId="0">
      <text>
        <r>
          <rPr>
            <sz val="9"/>
            <rFont val="宋体"/>
            <charset val="134"/>
          </rPr>
          <t>chenjie:
备注中应注明税款所属期间。</t>
        </r>
      </text>
    </comment>
  </commentList>
</comments>
</file>

<file path=xl/comments47.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发生日期指利息结算日，填列到日。</t>
        </r>
      </text>
    </comment>
    <comment ref="E6" authorId="0">
      <text>
        <r>
          <rPr>
            <sz val="9"/>
            <rFont val="宋体"/>
            <charset val="134"/>
          </rPr>
          <t>chenjie:
填列到“日”，如“2001.6.1—2001.12.30”。</t>
        </r>
      </text>
    </comment>
  </commentList>
</comments>
</file>

<file path=xl/comments48.xml><?xml version="1.0" encoding="utf-8"?>
<comments xmlns="http://schemas.openxmlformats.org/spreadsheetml/2006/main">
  <authors>
    <author>chenjie</author>
  </authors>
  <commentList>
    <comment ref="I6" authorId="0">
      <text>
        <r>
          <rPr>
            <sz val="9"/>
            <rFont val="宋体"/>
            <charset val="134"/>
          </rPr>
          <t>chenjie:
对于长期未付的利润（股利），请在备注栏标明原因</t>
        </r>
      </text>
    </comment>
  </commentList>
</comments>
</file>

<file path=xl/comments4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如：“往来款、职工教育经费、工会经费”等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如“购＊＊设备款”、“购油款”等</t>
        </r>
      </text>
    </comment>
    <comment ref="K6" authorId="0">
      <text>
        <r>
          <rPr>
            <sz val="9"/>
            <rFont val="宋体"/>
            <charset val="134"/>
          </rPr>
          <t>chenjie: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comments50.xml><?xml version="1.0" encoding="utf-8"?>
<comments xmlns="http://schemas.openxmlformats.org/spreadsheetml/2006/main">
  <authors>
    <author>chenjie</author>
  </authors>
  <commentList>
    <comment ref="B6" authorId="0">
      <text>
        <r>
          <rPr>
            <sz val="9"/>
            <rFont val="宋体"/>
            <charset val="134"/>
          </rPr>
          <t>chenjie:
参见长期借款表</t>
        </r>
      </text>
    </comment>
  </commentList>
</comments>
</file>

<file path=xl/comments51.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指借款合同规定的借款启始日，填列到日</t>
        </r>
      </text>
    </comment>
    <comment ref="D6" authorId="0">
      <text>
        <r>
          <rPr>
            <sz val="9"/>
            <rFont val="宋体"/>
            <charset val="134"/>
          </rPr>
          <t>chenjie:
与借款合同规定到期日应一致</t>
        </r>
      </text>
    </comment>
    <comment ref="E6" authorId="0">
      <text>
        <r>
          <rPr>
            <sz val="9"/>
            <rFont val="宋体"/>
            <charset val="134"/>
          </rPr>
          <t>chenjie:
与借款合同规定利率应一致</t>
        </r>
      </text>
    </comment>
    <comment ref="M6" authorId="0">
      <text>
        <r>
          <rPr>
            <sz val="9"/>
            <rFont val="宋体"/>
            <charset val="134"/>
          </rPr>
          <t>chenjie:
标明（或附专项说明）借款的用途、担保条件（信用担保、资产抵押或质押等）、借款利息计提及支付情况（请准确说明利息计提、支付到哪一天）。</t>
        </r>
      </text>
    </comment>
  </commentList>
</comments>
</file>

<file path=xl/comments52.xml><?xml version="1.0" encoding="utf-8"?>
<comments xmlns="http://schemas.openxmlformats.org/spreadsheetml/2006/main">
  <authors>
    <author>chenjie</author>
  </authors>
  <commentList>
    <comment ref="B7" authorId="0">
      <text>
        <r>
          <rPr>
            <sz val="9"/>
            <rFont val="宋体"/>
            <charset val="134"/>
          </rPr>
          <t>chenjie:
填列债权单位全称</t>
        </r>
      </text>
    </comment>
    <comment ref="C7" authorId="0">
      <text>
        <r>
          <rPr>
            <sz val="9"/>
            <rFont val="宋体"/>
            <charset val="134"/>
          </rPr>
          <t>chenjie:
按合同协议确定的开始计算应付款的日期，填列到日。</t>
        </r>
      </text>
    </comment>
    <comment ref="D7" authorId="0">
      <text>
        <r>
          <rPr>
            <sz val="9"/>
            <rFont val="宋体"/>
            <charset val="134"/>
          </rPr>
          <t>chenjie:
指应付款内容，如“引进××设备款或融资租赁××设备款”等；</t>
        </r>
      </text>
    </comment>
    <comment ref="M7" authorId="0">
      <text>
        <r>
          <rPr>
            <sz val="9"/>
            <rFont val="宋体"/>
            <charset val="134"/>
          </rPr>
          <t>chenjie:
请注明帐面初始额的构成。</t>
        </r>
      </text>
    </comment>
  </commentList>
</comments>
</file>

<file path=xl/comments6.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发生日期指利息结算日，填列到日。</t>
        </r>
      </text>
    </comment>
    <comment ref="E6" authorId="0">
      <text>
        <r>
          <rPr>
            <sz val="9"/>
            <rFont val="宋体"/>
            <charset val="134"/>
          </rPr>
          <t>chenjie:
填列到“日”，如“2001.6.1—2001.12.30”。</t>
        </r>
      </text>
    </comment>
  </commentList>
</comments>
</file>

<file path=xl/comments7.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指的是利润或股利分配时间</t>
        </r>
      </text>
    </comment>
    <comment ref="D6" authorId="0">
      <text>
        <r>
          <rPr>
            <b/>
            <sz val="9"/>
            <rFont val="宋体"/>
            <charset val="134"/>
          </rPr>
          <t>chenjie:</t>
        </r>
        <r>
          <rPr>
            <sz val="9"/>
            <rFont val="宋体"/>
            <charset val="134"/>
          </rPr>
          <t xml:space="preserve">
指股利发生的期间，如2002年应收2001年的股利，则该栏目填写“2001年”。</t>
        </r>
      </text>
    </comment>
    <comment ref="J6" authorId="0">
      <text>
        <r>
          <rPr>
            <sz val="9"/>
            <rFont val="宋体"/>
            <charset val="134"/>
          </rPr>
          <t>chenjie:
注明实际的股权比例</t>
        </r>
      </text>
    </comment>
  </commentList>
</comments>
</file>

<file path=xl/comments8.xml><?xml version="1.0" encoding="utf-8"?>
<comments xmlns="http://schemas.openxmlformats.org/spreadsheetml/2006/main">
  <authors>
    <author>chenjie</author>
  </authors>
  <commentList>
    <comment ref="S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9.xml><?xml version="1.0" encoding="utf-8"?>
<comments xmlns="http://schemas.openxmlformats.org/spreadsheetml/2006/main">
  <authors>
    <author>chenjie</author>
  </authors>
  <commentList>
    <comment ref="P7" authorId="0">
      <text>
        <r>
          <rPr>
            <sz val="9"/>
            <rFont val="宋体"/>
            <charset val="134"/>
          </rPr>
          <t>chenjie:
(1)注1；(2)负数余额产生的原因。</t>
        </r>
      </text>
    </comment>
  </commentList>
</comments>
</file>

<file path=xl/sharedStrings.xml><?xml version="1.0" encoding="utf-8"?>
<sst xmlns="http://schemas.openxmlformats.org/spreadsheetml/2006/main" count="2701" uniqueCount="1167">
  <si>
    <t>资产评估申报表索引目录</t>
  </si>
  <si>
    <t>评估申报表封面</t>
  </si>
  <si>
    <t>评估申报表说明（填表前请先阅读）</t>
  </si>
  <si>
    <t>基本情况表</t>
  </si>
  <si>
    <t>资产负债表</t>
  </si>
  <si>
    <t>汇总表</t>
  </si>
  <si>
    <t>分类汇总表</t>
  </si>
  <si>
    <t>流动资产</t>
  </si>
  <si>
    <t>货币资金</t>
  </si>
  <si>
    <t>现金</t>
  </si>
  <si>
    <t>流动负债</t>
  </si>
  <si>
    <t>短期借款</t>
  </si>
  <si>
    <t>银行存款</t>
  </si>
  <si>
    <t>交易性金融负债</t>
  </si>
  <si>
    <t>其他货币资金</t>
  </si>
  <si>
    <t>应付票据</t>
  </si>
  <si>
    <t>交易性金融资产</t>
  </si>
  <si>
    <t>股票投资</t>
  </si>
  <si>
    <t>应付账款</t>
  </si>
  <si>
    <t>债券投资</t>
  </si>
  <si>
    <t>预收款项</t>
  </si>
  <si>
    <t>基金投资</t>
  </si>
  <si>
    <t>应付职工薪酬</t>
  </si>
  <si>
    <t>应收票据</t>
  </si>
  <si>
    <t>应交税费</t>
  </si>
  <si>
    <t>应收账款</t>
  </si>
  <si>
    <t>应付利息</t>
  </si>
  <si>
    <t>预付账款</t>
  </si>
  <si>
    <t>应付股利（应付利润）</t>
  </si>
  <si>
    <t>应收利息</t>
  </si>
  <si>
    <t>其他应付款</t>
  </si>
  <si>
    <t>应收股利</t>
  </si>
  <si>
    <t>一年内到期的非流动负债</t>
  </si>
  <si>
    <t>其他应收款</t>
  </si>
  <si>
    <t>其他流动负债</t>
  </si>
  <si>
    <t>存货</t>
  </si>
  <si>
    <t>材料采购（在途物资）</t>
  </si>
  <si>
    <t>原材料</t>
  </si>
  <si>
    <t>在库周转材料</t>
  </si>
  <si>
    <t>非流动负债</t>
  </si>
  <si>
    <t>长期借款</t>
  </si>
  <si>
    <t>委托加工物资</t>
  </si>
  <si>
    <t>应付债券</t>
  </si>
  <si>
    <t>产成品（库存商品）</t>
  </si>
  <si>
    <t>长期应付款</t>
  </si>
  <si>
    <t>在产品（自制半成品）</t>
  </si>
  <si>
    <t>专项应付款</t>
  </si>
  <si>
    <t>发出商品</t>
  </si>
  <si>
    <t>预计负债</t>
  </si>
  <si>
    <t>在用周转材料</t>
  </si>
  <si>
    <t>递延所得税负债</t>
  </si>
  <si>
    <t>一年到期非流动资产</t>
  </si>
  <si>
    <t>其他非流动负债</t>
  </si>
  <si>
    <t>其他流动资产</t>
  </si>
  <si>
    <t>长期投资</t>
  </si>
  <si>
    <t>可供出售金融资产</t>
  </si>
  <si>
    <t>其他投资</t>
  </si>
  <si>
    <t>持有至到期投资</t>
  </si>
  <si>
    <t>长期应收款</t>
  </si>
  <si>
    <t>长期股权投资</t>
  </si>
  <si>
    <t>投资性房地产</t>
  </si>
  <si>
    <t>固定资产</t>
  </si>
  <si>
    <t>房屋建筑物</t>
  </si>
  <si>
    <t>构筑物及其他辅助设施</t>
  </si>
  <si>
    <t>管道及沟槽</t>
  </si>
  <si>
    <t>机器设备</t>
  </si>
  <si>
    <t>车辆</t>
  </si>
  <si>
    <t>电子设备</t>
  </si>
  <si>
    <t>土地</t>
  </si>
  <si>
    <t>在建工程</t>
  </si>
  <si>
    <t>在建工程-土建工程</t>
  </si>
  <si>
    <t>在建工程-设备安装工程</t>
  </si>
  <si>
    <t>工程物资</t>
  </si>
  <si>
    <t>固定资产清理</t>
  </si>
  <si>
    <t>生产性生物资产</t>
  </si>
  <si>
    <t>油气资产</t>
  </si>
  <si>
    <t>无形资产</t>
  </si>
  <si>
    <t>土地使用权</t>
  </si>
  <si>
    <t>其他无形资产</t>
  </si>
  <si>
    <t>开发支出</t>
  </si>
  <si>
    <t>商誉</t>
  </si>
  <si>
    <t>其他资产</t>
  </si>
  <si>
    <t>长期待摊费用</t>
  </si>
  <si>
    <t>递延所得税资产</t>
  </si>
  <si>
    <t>其他非流动资产</t>
  </si>
  <si>
    <t>评估申报表填表说明</t>
  </si>
  <si>
    <t>返回索引页</t>
  </si>
  <si>
    <r>
      <rPr>
        <b/>
        <sz val="12"/>
        <rFont val="Times New Roman"/>
        <charset val="134"/>
      </rPr>
      <t>1</t>
    </r>
    <r>
      <rPr>
        <b/>
        <sz val="12"/>
        <rFont val="宋体"/>
        <charset val="134"/>
      </rPr>
      <t>、</t>
    </r>
  </si>
  <si>
    <t>本工作簿用于资产评估委托方或资产占有方对评估基准日下的委估资产及负债的账面价值的申报；</t>
  </si>
  <si>
    <t>请贵单位填表人员按要求对工作表中账面价值及其以左各栏次或项目据实填写</t>
  </si>
  <si>
    <t>（此外，应收账款、其他应收款还需要填写账龄分析内容）；</t>
  </si>
  <si>
    <r>
      <rPr>
        <b/>
        <sz val="12"/>
        <rFont val="Times New Roman"/>
        <charset val="134"/>
      </rPr>
      <t>2</t>
    </r>
    <r>
      <rPr>
        <b/>
        <sz val="12"/>
        <rFont val="宋体"/>
        <charset val="134"/>
      </rPr>
      <t>、</t>
    </r>
  </si>
  <si>
    <t>此表各科目明细的合计数，应与本次资产评估范围内的资产评估基准日的资产负债表的数据相符；</t>
  </si>
  <si>
    <r>
      <rPr>
        <b/>
        <sz val="12"/>
        <rFont val="Times New Roman"/>
        <charset val="134"/>
      </rPr>
      <t>3</t>
    </r>
    <r>
      <rPr>
        <b/>
        <sz val="12"/>
        <rFont val="宋体"/>
        <charset val="134"/>
      </rPr>
      <t>、</t>
    </r>
  </si>
  <si>
    <t>如有债权、债务性资产的未达、坏账及实物性资产的毁损、报废等的项目应在其备注中说明；</t>
  </si>
  <si>
    <r>
      <rPr>
        <b/>
        <sz val="12"/>
        <rFont val="Times New Roman"/>
        <charset val="134"/>
      </rPr>
      <t>4</t>
    </r>
    <r>
      <rPr>
        <b/>
        <sz val="12"/>
        <rFont val="宋体"/>
        <charset val="134"/>
      </rPr>
      <t>、</t>
    </r>
  </si>
  <si>
    <r>
      <rPr>
        <sz val="12"/>
        <rFont val="仿宋_GB2312"/>
        <charset val="134"/>
      </rPr>
      <t>明细表中如有日期档，除各明细表中有具体要求外，其格式应为</t>
    </r>
    <r>
      <rPr>
        <sz val="12"/>
        <rFont val="Times New Roman"/>
        <charset val="134"/>
      </rPr>
      <t>“XXXX-XX”</t>
    </r>
    <r>
      <rPr>
        <sz val="12"/>
        <rFont val="仿宋_GB2312"/>
        <charset val="134"/>
      </rPr>
      <t>；</t>
    </r>
  </si>
  <si>
    <r>
      <rPr>
        <sz val="12"/>
        <rFont val="Times New Roman"/>
        <charset val="134"/>
      </rPr>
      <t xml:space="preserve">    </t>
    </r>
    <r>
      <rPr>
        <sz val="12"/>
        <rFont val="仿宋_GB2312"/>
        <charset val="134"/>
      </rPr>
      <t>例：</t>
    </r>
    <r>
      <rPr>
        <sz val="12"/>
        <rFont val="Times New Roman"/>
        <charset val="134"/>
      </rPr>
      <t>“2000</t>
    </r>
    <r>
      <rPr>
        <sz val="12"/>
        <rFont val="仿宋_GB2312"/>
        <charset val="134"/>
      </rPr>
      <t>年</t>
    </r>
    <r>
      <rPr>
        <sz val="12"/>
        <rFont val="Times New Roman"/>
        <charset val="134"/>
      </rPr>
      <t>09</t>
    </r>
    <r>
      <rPr>
        <sz val="12"/>
        <rFont val="仿宋_GB2312"/>
        <charset val="134"/>
      </rPr>
      <t>月</t>
    </r>
    <r>
      <rPr>
        <sz val="12"/>
        <rFont val="Times New Roman"/>
        <charset val="134"/>
      </rPr>
      <t>10</t>
    </r>
    <r>
      <rPr>
        <sz val="12"/>
        <rFont val="仿宋_GB2312"/>
        <charset val="134"/>
      </rPr>
      <t>日</t>
    </r>
    <r>
      <rPr>
        <sz val="12"/>
        <rFont val="Times New Roman"/>
        <charset val="134"/>
      </rPr>
      <t>”</t>
    </r>
    <r>
      <rPr>
        <sz val="12"/>
        <rFont val="仿宋_GB2312"/>
        <charset val="134"/>
      </rPr>
      <t>应填为</t>
    </r>
    <r>
      <rPr>
        <sz val="12"/>
        <rFont val="Times New Roman"/>
        <charset val="134"/>
      </rPr>
      <t>“2000-09”</t>
    </r>
  </si>
  <si>
    <r>
      <rPr>
        <sz val="12"/>
        <rFont val="仿宋_GB2312"/>
        <charset val="134"/>
      </rPr>
      <t>如无法确定具体月份，请将月份填为</t>
    </r>
    <r>
      <rPr>
        <sz val="12"/>
        <rFont val="Times New Roman"/>
        <charset val="134"/>
      </rPr>
      <t>01</t>
    </r>
    <r>
      <rPr>
        <sz val="12"/>
        <rFont val="仿宋_GB2312"/>
        <charset val="134"/>
      </rPr>
      <t>月；</t>
    </r>
  </si>
  <si>
    <r>
      <rPr>
        <sz val="12"/>
        <rFont val="Times New Roman"/>
        <charset val="134"/>
      </rPr>
      <t xml:space="preserve">    </t>
    </r>
    <r>
      <rPr>
        <sz val="12"/>
        <rFont val="仿宋_GB2312"/>
        <charset val="134"/>
      </rPr>
      <t>例：</t>
    </r>
    <r>
      <rPr>
        <sz val="12"/>
        <rFont val="Times New Roman"/>
        <charset val="134"/>
      </rPr>
      <t>“2000</t>
    </r>
    <r>
      <rPr>
        <sz val="12"/>
        <rFont val="仿宋_GB2312"/>
        <charset val="134"/>
      </rPr>
      <t>年</t>
    </r>
    <r>
      <rPr>
        <sz val="12"/>
        <rFont val="Times New Roman"/>
        <charset val="134"/>
      </rPr>
      <t>”</t>
    </r>
    <r>
      <rPr>
        <sz val="12"/>
        <rFont val="仿宋_GB2312"/>
        <charset val="134"/>
      </rPr>
      <t>应填为</t>
    </r>
    <r>
      <rPr>
        <sz val="12"/>
        <rFont val="Times New Roman"/>
        <charset val="134"/>
      </rPr>
      <t>“2000-01”</t>
    </r>
  </si>
  <si>
    <t>如为累计发生的业务，请将发生日期填为最后一笔业务的发生日期；</t>
  </si>
  <si>
    <r>
      <rPr>
        <b/>
        <sz val="12"/>
        <rFont val="Times New Roman"/>
        <charset val="134"/>
      </rPr>
      <t>5</t>
    </r>
    <r>
      <rPr>
        <b/>
        <sz val="12"/>
        <rFont val="宋体"/>
        <charset val="134"/>
      </rPr>
      <t>、</t>
    </r>
  </si>
  <si>
    <r>
      <rPr>
        <sz val="12"/>
        <rFont val="仿宋_GB2312"/>
        <charset val="134"/>
      </rPr>
      <t>如明细表的行数不够时，请填表人员在</t>
    </r>
    <r>
      <rPr>
        <b/>
        <sz val="12"/>
        <color indexed="10"/>
        <rFont val="Times New Roman"/>
        <charset val="134"/>
      </rPr>
      <t>“</t>
    </r>
    <r>
      <rPr>
        <b/>
        <sz val="12"/>
        <color indexed="10"/>
        <rFont val="仿宋_GB2312"/>
        <charset val="134"/>
      </rPr>
      <t>合计</t>
    </r>
    <r>
      <rPr>
        <b/>
        <sz val="12"/>
        <color indexed="10"/>
        <rFont val="Times New Roman"/>
        <charset val="134"/>
      </rPr>
      <t>”</t>
    </r>
    <r>
      <rPr>
        <b/>
        <sz val="12"/>
        <color indexed="10"/>
        <rFont val="仿宋_GB2312"/>
        <charset val="134"/>
      </rPr>
      <t>的上两行</t>
    </r>
    <r>
      <rPr>
        <sz val="12"/>
        <rFont val="仿宋_GB2312"/>
        <charset val="134"/>
      </rPr>
      <t>进行插入行。</t>
    </r>
  </si>
  <si>
    <r>
      <rPr>
        <b/>
        <sz val="12"/>
        <rFont val="Times New Roman"/>
        <charset val="134"/>
      </rPr>
      <t>6</t>
    </r>
    <r>
      <rPr>
        <b/>
        <sz val="12"/>
        <rFont val="宋体"/>
        <charset val="134"/>
      </rPr>
      <t>、</t>
    </r>
  </si>
  <si>
    <r>
      <rPr>
        <sz val="12"/>
        <rFont val="仿宋_GB2312"/>
        <charset val="134"/>
      </rPr>
      <t>填表人可通过</t>
    </r>
    <r>
      <rPr>
        <sz val="12"/>
        <rFont val="Times New Roman"/>
        <charset val="134"/>
      </rPr>
      <t>“</t>
    </r>
    <r>
      <rPr>
        <sz val="12"/>
        <rFont val="仿宋_GB2312"/>
        <charset val="134"/>
      </rPr>
      <t>资产评估申报表索引目录</t>
    </r>
    <r>
      <rPr>
        <sz val="12"/>
        <rFont val="Times New Roman"/>
        <charset val="134"/>
      </rPr>
      <t>”</t>
    </r>
    <r>
      <rPr>
        <sz val="12"/>
        <rFont val="仿宋_GB2312"/>
        <charset val="134"/>
      </rPr>
      <t>来选择要查看或修改的科目</t>
    </r>
    <r>
      <rPr>
        <sz val="12"/>
        <rFont val="Times New Roman"/>
        <charset val="134"/>
      </rPr>
      <t>,</t>
    </r>
    <r>
      <rPr>
        <sz val="12"/>
        <rFont val="仿宋_GB2312"/>
        <charset val="134"/>
      </rPr>
      <t>通过</t>
    </r>
    <r>
      <rPr>
        <sz val="12"/>
        <rFont val="Times New Roman"/>
        <charset val="134"/>
      </rPr>
      <t>“</t>
    </r>
    <r>
      <rPr>
        <sz val="12"/>
        <rFont val="仿宋_GB2312"/>
        <charset val="134"/>
      </rPr>
      <t>返回索引页</t>
    </r>
    <r>
      <rPr>
        <sz val="12"/>
        <rFont val="Times New Roman"/>
        <charset val="134"/>
      </rPr>
      <t>”</t>
    </r>
    <r>
      <rPr>
        <sz val="12"/>
        <rFont val="仿宋_GB2312"/>
        <charset val="134"/>
      </rPr>
      <t>按纽可返回</t>
    </r>
    <r>
      <rPr>
        <sz val="12"/>
        <rFont val="Times New Roman"/>
        <charset val="134"/>
      </rPr>
      <t>“</t>
    </r>
    <r>
      <rPr>
        <sz val="12"/>
        <rFont val="仿宋_GB2312"/>
        <charset val="134"/>
      </rPr>
      <t>选择目录</t>
    </r>
    <r>
      <rPr>
        <sz val="12"/>
        <rFont val="Times New Roman"/>
        <charset val="134"/>
      </rPr>
      <t>”</t>
    </r>
  </si>
  <si>
    <r>
      <rPr>
        <b/>
        <sz val="12"/>
        <rFont val="Times New Roman"/>
        <charset val="134"/>
      </rPr>
      <t>7</t>
    </r>
    <r>
      <rPr>
        <b/>
        <sz val="12"/>
        <rFont val="宋体"/>
        <charset val="134"/>
      </rPr>
      <t>、</t>
    </r>
  </si>
  <si>
    <r>
      <rPr>
        <sz val="12"/>
        <rFont val="仿宋_GB2312"/>
        <charset val="134"/>
      </rPr>
      <t>填表人可通过点击各汇总表中的</t>
    </r>
    <r>
      <rPr>
        <sz val="12"/>
        <rFont val="Times New Roman"/>
        <charset val="134"/>
      </rPr>
      <t>“</t>
    </r>
    <r>
      <rPr>
        <sz val="12"/>
        <rFont val="仿宋_GB2312"/>
        <charset val="134"/>
      </rPr>
      <t>科目名称</t>
    </r>
    <r>
      <rPr>
        <sz val="12"/>
        <rFont val="Times New Roman"/>
        <charset val="134"/>
      </rPr>
      <t>”</t>
    </r>
    <r>
      <rPr>
        <sz val="12"/>
        <rFont val="仿宋_GB2312"/>
        <charset val="134"/>
      </rPr>
      <t>进入各明细表，再通过点击各工作表左上角的</t>
    </r>
    <r>
      <rPr>
        <sz val="12"/>
        <rFont val="Times New Roman"/>
        <charset val="134"/>
      </rPr>
      <t>“</t>
    </r>
    <r>
      <rPr>
        <sz val="12"/>
        <rFont val="仿宋_GB2312"/>
        <charset val="134"/>
      </rPr>
      <t>返回</t>
    </r>
    <r>
      <rPr>
        <sz val="12"/>
        <rFont val="Times New Roman"/>
        <charset val="134"/>
      </rPr>
      <t>”</t>
    </r>
    <r>
      <rPr>
        <sz val="12"/>
        <rFont val="仿宋_GB2312"/>
        <charset val="134"/>
      </rPr>
      <t>来返回上一级汇总表。</t>
    </r>
  </si>
  <si>
    <t>注：</t>
  </si>
  <si>
    <t>除以上要求企业填写的或按具体情况评估人员另作要求填写的栏目或项外，企业不应对此套表的其它部分</t>
  </si>
  <si>
    <t>作任何修改变动，谢谢合作！</t>
  </si>
  <si>
    <t>核心提示：不适用的工作表可以隐藏，但不可删除！</t>
  </si>
  <si>
    <t>工作表标签不能更改！</t>
  </si>
  <si>
    <t>如有疑问请与我公司项目组或我公司现场人员联系</t>
  </si>
  <si>
    <r>
      <rPr>
        <b/>
        <sz val="12"/>
        <rFont val="黑体"/>
        <charset val="134"/>
      </rPr>
      <t>公司电话：</t>
    </r>
    <r>
      <rPr>
        <b/>
        <sz val="12"/>
        <rFont val="Times New Roman"/>
        <charset val="134"/>
      </rPr>
      <t xml:space="preserve">010-68365066      </t>
    </r>
    <r>
      <rPr>
        <b/>
        <sz val="12"/>
        <rFont val="黑体"/>
        <charset val="134"/>
      </rPr>
      <t>传真：</t>
    </r>
    <r>
      <rPr>
        <b/>
        <sz val="12"/>
        <rFont val="Times New Roman"/>
        <charset val="134"/>
      </rPr>
      <t>010-68365038</t>
    </r>
  </si>
  <si>
    <t>企业填写以下内容:</t>
  </si>
  <si>
    <t>金额单位：人民币元</t>
  </si>
  <si>
    <r>
      <rPr>
        <b/>
        <sz val="10"/>
        <rFont val="宋体"/>
        <charset val="134"/>
      </rPr>
      <t>被评估单位（产权持有单位）</t>
    </r>
    <r>
      <rPr>
        <b/>
        <sz val="10"/>
        <rFont val="Times New Roman"/>
        <charset val="134"/>
      </rPr>
      <t>:</t>
    </r>
  </si>
  <si>
    <t>中文</t>
  </si>
  <si>
    <t>法定代表人</t>
  </si>
  <si>
    <t>隋毅</t>
  </si>
  <si>
    <t>手机号码</t>
  </si>
  <si>
    <t>英文</t>
  </si>
  <si>
    <t>法定地址</t>
  </si>
  <si>
    <t>邮政编码</t>
  </si>
  <si>
    <t>总经理</t>
  </si>
  <si>
    <t>办公地址</t>
  </si>
  <si>
    <t>财务负责人</t>
  </si>
  <si>
    <t>梁宝柱</t>
  </si>
  <si>
    <t>办公电话</t>
  </si>
  <si>
    <t>传真</t>
  </si>
  <si>
    <t>E-mail</t>
  </si>
  <si>
    <t>项目联系人</t>
  </si>
  <si>
    <t>陈春艳</t>
  </si>
  <si>
    <t>经营范围</t>
  </si>
  <si>
    <t>企业会计</t>
  </si>
  <si>
    <t>经济性质</t>
  </si>
  <si>
    <t>总资产额</t>
  </si>
  <si>
    <t>营业收入</t>
  </si>
  <si>
    <t>主管工商机关</t>
  </si>
  <si>
    <t>唐山市工商行政管理局</t>
  </si>
  <si>
    <t>营业执照号码</t>
  </si>
  <si>
    <t>所属行业</t>
  </si>
  <si>
    <t>净资产额</t>
  </si>
  <si>
    <t>税后利润</t>
  </si>
  <si>
    <t>主管税务机关</t>
  </si>
  <si>
    <t>唐山市路北区国家税务局长宁道分局 /唐山市地方税务局路北分局</t>
  </si>
  <si>
    <t>批准机关及证书号码</t>
  </si>
  <si>
    <t>开业日期</t>
  </si>
  <si>
    <t>休假日</t>
  </si>
  <si>
    <t>财务结账日</t>
  </si>
  <si>
    <t>执行会计制度</t>
  </si>
  <si>
    <t>新会计制度</t>
  </si>
  <si>
    <t>前五名投资者（股东）名称</t>
  </si>
  <si>
    <t>注册资本</t>
  </si>
  <si>
    <t>实收资本</t>
  </si>
  <si>
    <t>金额</t>
  </si>
  <si>
    <t>出资比例</t>
  </si>
  <si>
    <t>合计</t>
  </si>
  <si>
    <t>主要长期投资单位（或异地分支机构）名称</t>
  </si>
  <si>
    <t>地址</t>
  </si>
  <si>
    <t>注册资金</t>
  </si>
  <si>
    <t>持股比例</t>
  </si>
  <si>
    <t>核算方式</t>
  </si>
  <si>
    <t>唐山冀通大型货物运输有限责任公司</t>
  </si>
  <si>
    <t>路北区大庆道一号</t>
  </si>
  <si>
    <t>唐山盾石机械维修有限公司</t>
  </si>
  <si>
    <t>前注册会计师审计结论</t>
  </si>
  <si>
    <t>前评估情况</t>
  </si>
  <si>
    <t>评估机构填写以下内容:</t>
  </si>
  <si>
    <t>委托项目</t>
  </si>
  <si>
    <t>类别</t>
  </si>
  <si>
    <t>项目编号</t>
  </si>
  <si>
    <t>作业日期</t>
  </si>
  <si>
    <t>目的</t>
  </si>
  <si>
    <t>股权收购</t>
  </si>
  <si>
    <t>报告编号</t>
  </si>
  <si>
    <r>
      <rPr>
        <b/>
        <sz val="10"/>
        <rFont val="宋体"/>
        <charset val="134"/>
      </rPr>
      <t>填表日期</t>
    </r>
  </si>
  <si>
    <t>范围</t>
  </si>
  <si>
    <t>全部资产及相关负债</t>
  </si>
  <si>
    <t>项目负责人：</t>
  </si>
  <si>
    <t>法定代表人：</t>
  </si>
  <si>
    <t>胡智</t>
  </si>
  <si>
    <t>评估机构：</t>
  </si>
  <si>
    <t>中联资产评估集团有限公司</t>
  </si>
  <si>
    <t>签字注册资产评估师：</t>
  </si>
  <si>
    <t>设备</t>
  </si>
  <si>
    <t>房屋</t>
  </si>
  <si>
    <r>
      <rPr>
        <b/>
        <sz val="10"/>
        <rFont val="宋体"/>
        <charset val="134"/>
      </rPr>
      <t>被评估单位填表人</t>
    </r>
    <r>
      <rPr>
        <b/>
        <sz val="10"/>
        <rFont val="Times New Roman"/>
        <charset val="134"/>
      </rPr>
      <t>:</t>
    </r>
  </si>
  <si>
    <r>
      <rPr>
        <b/>
        <sz val="10"/>
        <rFont val="宋体"/>
        <charset val="134"/>
      </rPr>
      <t>评估人员</t>
    </r>
    <r>
      <rPr>
        <b/>
        <sz val="10"/>
        <rFont val="Times New Roman"/>
        <charset val="134"/>
      </rPr>
      <t>:</t>
    </r>
  </si>
  <si>
    <t>资产</t>
  </si>
  <si>
    <t>序号</t>
  </si>
  <si>
    <t>期初数</t>
  </si>
  <si>
    <t>期末数</t>
  </si>
  <si>
    <t>备注</t>
  </si>
  <si>
    <t>负债及所有者权益</t>
  </si>
  <si>
    <t>流动资产：</t>
  </si>
  <si>
    <t>流动负债：</t>
  </si>
  <si>
    <t>预付款项</t>
  </si>
  <si>
    <t>应付股利</t>
  </si>
  <si>
    <t>一年内到期的非流动资产</t>
  </si>
  <si>
    <t>流动资产合计</t>
  </si>
  <si>
    <t>非流动资产：</t>
  </si>
  <si>
    <t>流动负债合计</t>
  </si>
  <si>
    <t>非流动负债：</t>
  </si>
  <si>
    <t>非流动负债合计</t>
  </si>
  <si>
    <t>负债合计</t>
  </si>
  <si>
    <t>所有者权益：</t>
  </si>
  <si>
    <t>资本公积</t>
  </si>
  <si>
    <t>减：库存股</t>
  </si>
  <si>
    <t>专项储备</t>
  </si>
  <si>
    <t>盈余公积</t>
  </si>
  <si>
    <t>未分配利润</t>
  </si>
  <si>
    <t>归属于母公司所有者权益合计（合并）</t>
  </si>
  <si>
    <t>非流动资产合计</t>
  </si>
  <si>
    <t>所有者权益合计</t>
  </si>
  <si>
    <t>资产总计</t>
  </si>
  <si>
    <t>负债及所有者权益合计</t>
  </si>
  <si>
    <t>与总资产相差</t>
  </si>
  <si>
    <r>
      <rPr>
        <sz val="10"/>
        <rFont val="宋体"/>
        <charset val="134"/>
      </rPr>
      <t>填表人：</t>
    </r>
    <r>
      <rPr>
        <sz val="10"/>
        <rFont val="Times New Roman"/>
        <charset val="134"/>
      </rPr>
      <t xml:space="preserve"> </t>
    </r>
  </si>
  <si>
    <t>财务主管：</t>
  </si>
  <si>
    <t>负责人：</t>
  </si>
  <si>
    <t>科目</t>
  </si>
  <si>
    <r>
      <rPr>
        <u/>
        <sz val="10"/>
        <rFont val="宋体"/>
        <charset val="134"/>
      </rPr>
      <t>返回索引页</t>
    </r>
  </si>
  <si>
    <r>
      <rPr>
        <u/>
        <sz val="10"/>
        <rFont val="宋体"/>
        <charset val="134"/>
      </rPr>
      <t>返回</t>
    </r>
  </si>
  <si>
    <t>流动资产评估汇总表</t>
  </si>
  <si>
    <t>编号</t>
  </si>
  <si>
    <t>科目名称</t>
  </si>
  <si>
    <t>审计前账面值</t>
  </si>
  <si>
    <t>账面价值</t>
  </si>
  <si>
    <t>评估价值</t>
  </si>
  <si>
    <t>增值额</t>
  </si>
  <si>
    <t>增值率%</t>
  </si>
  <si>
    <t>3-1</t>
  </si>
  <si>
    <t>货币资金（现金</t>
  </si>
  <si>
    <t>存款</t>
  </si>
  <si>
    <t>他币）</t>
  </si>
  <si>
    <t>3-2</t>
  </si>
  <si>
    <t>3-3</t>
  </si>
  <si>
    <t>3-4</t>
  </si>
  <si>
    <t>3-5</t>
  </si>
  <si>
    <t>3-6</t>
  </si>
  <si>
    <t>3-7</t>
  </si>
  <si>
    <t>应收股利（应收利润）</t>
  </si>
  <si>
    <t>3-8</t>
  </si>
  <si>
    <t>3-9</t>
  </si>
  <si>
    <t>3-10</t>
  </si>
  <si>
    <t>3-11</t>
  </si>
  <si>
    <t>货币资金—现金评估明细表</t>
  </si>
  <si>
    <r>
      <rPr>
        <sz val="10"/>
        <rFont val="宋体"/>
        <charset val="134"/>
      </rPr>
      <t>金额单位：人民币元</t>
    </r>
  </si>
  <si>
    <r>
      <rPr>
        <sz val="10"/>
        <rFont val="宋体"/>
        <charset val="134"/>
      </rPr>
      <t>序号</t>
    </r>
  </si>
  <si>
    <r>
      <rPr>
        <sz val="10"/>
        <rFont val="宋体"/>
        <charset val="134"/>
      </rPr>
      <t>存放部门（单位</t>
    </r>
    <r>
      <rPr>
        <sz val="10"/>
        <rFont val="Times New Roman"/>
        <charset val="134"/>
      </rPr>
      <t>)</t>
    </r>
  </si>
  <si>
    <r>
      <rPr>
        <sz val="10"/>
        <rFont val="宋体"/>
        <charset val="134"/>
      </rPr>
      <t>币种</t>
    </r>
  </si>
  <si>
    <r>
      <rPr>
        <sz val="10"/>
        <rFont val="宋体"/>
        <charset val="134"/>
      </rPr>
      <t>外币账面金额</t>
    </r>
  </si>
  <si>
    <r>
      <rPr>
        <sz val="10"/>
        <rFont val="宋体"/>
        <charset val="134"/>
      </rPr>
      <t>评估基准日汇率</t>
    </r>
  </si>
  <si>
    <r>
      <rPr>
        <sz val="10"/>
        <rFont val="宋体"/>
        <charset val="134"/>
      </rPr>
      <t>审计前账面值</t>
    </r>
  </si>
  <si>
    <r>
      <rPr>
        <sz val="10"/>
        <rFont val="宋体"/>
        <charset val="134"/>
      </rPr>
      <t>审计调整</t>
    </r>
  </si>
  <si>
    <r>
      <rPr>
        <sz val="10"/>
        <rFont val="宋体"/>
        <charset val="134"/>
      </rPr>
      <t>账面价值</t>
    </r>
  </si>
  <si>
    <r>
      <rPr>
        <sz val="10"/>
        <rFont val="宋体"/>
        <charset val="134"/>
      </rPr>
      <t>评估价值</t>
    </r>
  </si>
  <si>
    <r>
      <rPr>
        <sz val="10"/>
        <rFont val="宋体"/>
        <charset val="134"/>
      </rPr>
      <t>增值率</t>
    </r>
    <r>
      <rPr>
        <sz val="10"/>
        <rFont val="Times New Roman"/>
        <charset val="134"/>
      </rPr>
      <t>%</t>
    </r>
  </si>
  <si>
    <t>1</t>
  </si>
  <si>
    <r>
      <rPr>
        <sz val="10"/>
        <rFont val="宋体"/>
        <charset val="134"/>
      </rPr>
      <t>财务部</t>
    </r>
  </si>
  <si>
    <r>
      <rPr>
        <sz val="10"/>
        <rFont val="宋体"/>
        <charset val="134"/>
      </rPr>
      <t>人民币</t>
    </r>
  </si>
  <si>
    <r>
      <rPr>
        <sz val="10"/>
        <rFont val="宋体"/>
        <charset val="134"/>
      </rPr>
      <t>合</t>
    </r>
    <r>
      <rPr>
        <sz val="10"/>
        <rFont val="Times New Roman"/>
        <charset val="134"/>
      </rPr>
      <t xml:space="preserve">         </t>
    </r>
    <r>
      <rPr>
        <sz val="10"/>
        <rFont val="宋体"/>
        <charset val="134"/>
      </rPr>
      <t>计</t>
    </r>
  </si>
  <si>
    <t>货币资金—银行存款评估明细表</t>
  </si>
  <si>
    <r>
      <rPr>
        <sz val="10"/>
        <rFont val="宋体"/>
        <charset val="134"/>
      </rPr>
      <t>开户银行</t>
    </r>
  </si>
  <si>
    <r>
      <rPr>
        <sz val="10"/>
        <rFont val="宋体"/>
        <charset val="134"/>
      </rPr>
      <t>账号</t>
    </r>
  </si>
  <si>
    <r>
      <rPr>
        <sz val="10"/>
        <rFont val="宋体"/>
        <charset val="134"/>
      </rPr>
      <t>函证</t>
    </r>
  </si>
  <si>
    <t>返回</t>
  </si>
  <si>
    <r>
      <rPr>
        <sz val="18"/>
        <rFont val="黑体"/>
        <charset val="134"/>
      </rPr>
      <t>货币资金</t>
    </r>
    <r>
      <rPr>
        <sz val="18"/>
        <rFont val="Times New Roman"/>
        <charset val="134"/>
      </rPr>
      <t>—</t>
    </r>
    <r>
      <rPr>
        <sz val="18"/>
        <rFont val="黑体"/>
        <charset val="134"/>
      </rPr>
      <t>其他货币资金评估明细表</t>
    </r>
  </si>
  <si>
    <t>名称及内容</t>
  </si>
  <si>
    <t>用途</t>
  </si>
  <si>
    <t>币种</t>
  </si>
  <si>
    <t>外币账面金额</t>
  </si>
  <si>
    <t>评估基准日汇率</t>
  </si>
  <si>
    <t>审计调整</t>
  </si>
  <si>
    <t>交易性金融资产评估汇总表</t>
  </si>
  <si>
    <t>3-2-1</t>
  </si>
  <si>
    <t>交易性金融资产-股票投资</t>
  </si>
  <si>
    <t>3-2-2</t>
  </si>
  <si>
    <t>交易性金融资产-债券投资</t>
  </si>
  <si>
    <t>3-2-3</t>
  </si>
  <si>
    <t>交易性金融资产-基金投资</t>
  </si>
  <si>
    <t>交易性金融资产合计</t>
  </si>
  <si>
    <t>交易性金融资产—股票投资评估明细表</t>
  </si>
  <si>
    <t>被投资单位名称</t>
  </si>
  <si>
    <t>股票名称</t>
  </si>
  <si>
    <t>投资日期</t>
  </si>
  <si>
    <t>持股数量</t>
  </si>
  <si>
    <t>成本</t>
  </si>
  <si>
    <r>
      <rPr>
        <sz val="10"/>
        <rFont val="宋体"/>
        <charset val="134"/>
      </rPr>
      <t>基准日收盘价</t>
    </r>
    <r>
      <rPr>
        <sz val="10"/>
        <rFont val="Times New Roman"/>
        <charset val="134"/>
      </rPr>
      <t>/</t>
    </r>
    <r>
      <rPr>
        <sz val="10"/>
        <rFont val="宋体"/>
        <charset val="134"/>
      </rPr>
      <t>股</t>
    </r>
  </si>
  <si>
    <r>
      <rPr>
        <sz val="10"/>
        <rFont val="宋体"/>
        <charset val="134"/>
      </rPr>
      <t>合</t>
    </r>
    <r>
      <rPr>
        <sz val="10"/>
        <rFont val="Times New Roman"/>
        <charset val="134"/>
      </rPr>
      <t xml:space="preserve">          </t>
    </r>
    <r>
      <rPr>
        <sz val="10"/>
        <rFont val="宋体"/>
        <charset val="134"/>
      </rPr>
      <t>计</t>
    </r>
  </si>
  <si>
    <t>交易性金融资产—债券投资评估明细表</t>
  </si>
  <si>
    <t>债券名称</t>
  </si>
  <si>
    <t>发行日期</t>
  </si>
  <si>
    <r>
      <rPr>
        <sz val="10"/>
        <rFont val="宋体"/>
        <charset val="134"/>
      </rPr>
      <t>票面利率</t>
    </r>
    <r>
      <rPr>
        <sz val="10"/>
        <rFont val="Times New Roman"/>
        <charset val="134"/>
      </rPr>
      <t>%</t>
    </r>
  </si>
  <si>
    <t>交易性金融资产—基金投资评估明细表</t>
  </si>
  <si>
    <t>基金发行单位</t>
  </si>
  <si>
    <t>基金名称</t>
  </si>
  <si>
    <t>基金类型</t>
  </si>
  <si>
    <t>基金份额</t>
  </si>
  <si>
    <r>
      <rPr>
        <sz val="10"/>
        <rFont val="宋体"/>
        <charset val="134"/>
      </rPr>
      <t>基准日净值</t>
    </r>
    <r>
      <rPr>
        <sz val="10"/>
        <rFont val="Times New Roman"/>
        <charset val="134"/>
      </rPr>
      <t>/</t>
    </r>
    <r>
      <rPr>
        <sz val="10"/>
        <rFont val="宋体"/>
        <charset val="134"/>
      </rPr>
      <t>份</t>
    </r>
  </si>
  <si>
    <t>应收票据评估明细表</t>
  </si>
  <si>
    <r>
      <rPr>
        <sz val="10"/>
        <rFont val="宋体"/>
        <charset val="134"/>
      </rPr>
      <t>户名（结算对象</t>
    </r>
    <r>
      <rPr>
        <sz val="10"/>
        <rFont val="Times New Roman"/>
        <charset val="134"/>
      </rPr>
      <t>)</t>
    </r>
  </si>
  <si>
    <r>
      <rPr>
        <sz val="10"/>
        <rFont val="宋体"/>
        <charset val="134"/>
      </rPr>
      <t>出票日期</t>
    </r>
  </si>
  <si>
    <r>
      <rPr>
        <sz val="10"/>
        <rFont val="宋体"/>
        <charset val="134"/>
      </rPr>
      <t>到期日期</t>
    </r>
  </si>
  <si>
    <r>
      <rPr>
        <sz val="10"/>
        <rFont val="宋体"/>
        <charset val="134"/>
      </rPr>
      <t>备注</t>
    </r>
  </si>
  <si>
    <r>
      <rPr>
        <sz val="10"/>
        <rFont val="宋体"/>
        <charset val="134"/>
      </rPr>
      <t>合</t>
    </r>
    <r>
      <rPr>
        <sz val="10"/>
        <rFont val="Times New Roman"/>
        <charset val="134"/>
      </rPr>
      <t xml:space="preserve">            </t>
    </r>
    <r>
      <rPr>
        <sz val="10"/>
        <rFont val="宋体"/>
        <charset val="134"/>
      </rPr>
      <t>计</t>
    </r>
  </si>
  <si>
    <r>
      <rPr>
        <u/>
        <sz val="10"/>
        <rFont val="宋体"/>
        <charset val="134"/>
      </rPr>
      <t>返回</t>
    </r>
    <r>
      <rPr>
        <u/>
        <sz val="10"/>
        <rFont val="Times New Roman"/>
        <charset val="134"/>
      </rPr>
      <t xml:space="preserve"> </t>
    </r>
  </si>
  <si>
    <t>应收账款评估明细表</t>
  </si>
  <si>
    <r>
      <rPr>
        <sz val="10"/>
        <rFont val="宋体"/>
        <charset val="134"/>
      </rPr>
      <t>账龄总数与审计前账面值差异</t>
    </r>
    <r>
      <rPr>
        <sz val="10"/>
        <rFont val="Times New Roman"/>
        <charset val="134"/>
      </rPr>
      <t>(</t>
    </r>
    <r>
      <rPr>
        <sz val="10"/>
        <rFont val="宋体"/>
        <charset val="134"/>
      </rPr>
      <t>应等于</t>
    </r>
    <r>
      <rPr>
        <sz val="10"/>
        <rFont val="Times New Roman"/>
        <charset val="134"/>
      </rPr>
      <t>0)</t>
    </r>
  </si>
  <si>
    <r>
      <rPr>
        <sz val="10"/>
        <rFont val="宋体"/>
        <charset val="134"/>
      </rPr>
      <t>预计不可收回金额</t>
    </r>
    <r>
      <rPr>
        <sz val="10"/>
        <rFont val="Times New Roman"/>
        <charset val="134"/>
      </rPr>
      <t>(</t>
    </r>
    <r>
      <rPr>
        <sz val="10"/>
        <rFont val="宋体"/>
        <charset val="134"/>
      </rPr>
      <t>注</t>
    </r>
    <r>
      <rPr>
        <sz val="10"/>
        <rFont val="Times New Roman"/>
        <charset val="134"/>
      </rPr>
      <t>1)</t>
    </r>
  </si>
  <si>
    <r>
      <rPr>
        <sz val="10"/>
        <rFont val="宋体"/>
        <charset val="134"/>
      </rPr>
      <t>欠款单位名称（结算对象</t>
    </r>
    <r>
      <rPr>
        <sz val="10"/>
        <rFont val="Times New Roman"/>
        <charset val="134"/>
      </rPr>
      <t>)</t>
    </r>
  </si>
  <si>
    <r>
      <rPr>
        <sz val="10"/>
        <rFont val="宋体"/>
        <charset val="134"/>
      </rPr>
      <t>业务内容</t>
    </r>
  </si>
  <si>
    <r>
      <rPr>
        <sz val="10"/>
        <rFont val="宋体"/>
        <charset val="134"/>
      </rPr>
      <t>发生日期</t>
    </r>
  </si>
  <si>
    <r>
      <rPr>
        <sz val="10"/>
        <rFont val="宋体"/>
        <charset val="134"/>
      </rPr>
      <t>账龄</t>
    </r>
  </si>
  <si>
    <r>
      <rPr>
        <sz val="10"/>
        <rFont val="Times New Roman"/>
        <charset val="134"/>
      </rPr>
      <t>1</t>
    </r>
    <r>
      <rPr>
        <sz val="10"/>
        <rFont val="宋体"/>
        <charset val="134"/>
      </rPr>
      <t>年以内金额</t>
    </r>
  </si>
  <si>
    <r>
      <rPr>
        <sz val="10"/>
        <rFont val="Times New Roman"/>
        <charset val="134"/>
      </rPr>
      <t>1~2</t>
    </r>
    <r>
      <rPr>
        <sz val="10"/>
        <rFont val="宋体"/>
        <charset val="134"/>
      </rPr>
      <t>年金额</t>
    </r>
  </si>
  <si>
    <r>
      <rPr>
        <sz val="10"/>
        <rFont val="Times New Roman"/>
        <charset val="134"/>
      </rPr>
      <t>2~3</t>
    </r>
    <r>
      <rPr>
        <sz val="10"/>
        <rFont val="宋体"/>
        <charset val="134"/>
      </rPr>
      <t>年金额</t>
    </r>
  </si>
  <si>
    <r>
      <rPr>
        <sz val="10"/>
        <rFont val="Times New Roman"/>
        <charset val="134"/>
      </rPr>
      <t>3~4</t>
    </r>
    <r>
      <rPr>
        <sz val="10"/>
        <rFont val="宋体"/>
        <charset val="134"/>
      </rPr>
      <t>年金额</t>
    </r>
  </si>
  <si>
    <r>
      <rPr>
        <sz val="10"/>
        <rFont val="Times New Roman"/>
        <charset val="134"/>
      </rPr>
      <t>4~5</t>
    </r>
    <r>
      <rPr>
        <sz val="10"/>
        <rFont val="宋体"/>
        <charset val="134"/>
      </rPr>
      <t>年金额</t>
    </r>
  </si>
  <si>
    <r>
      <rPr>
        <sz val="10"/>
        <rFont val="Times New Roman"/>
        <charset val="134"/>
      </rPr>
      <t>5</t>
    </r>
    <r>
      <rPr>
        <sz val="10"/>
        <rFont val="宋体"/>
        <charset val="134"/>
      </rPr>
      <t>年以上金额</t>
    </r>
  </si>
  <si>
    <r>
      <rPr>
        <sz val="10"/>
        <rFont val="宋体"/>
        <charset val="134"/>
      </rPr>
      <t>合计</t>
    </r>
  </si>
  <si>
    <r>
      <rPr>
        <sz val="10"/>
        <rFont val="宋体"/>
        <charset val="134"/>
      </rPr>
      <t>减：坏账准备</t>
    </r>
  </si>
  <si>
    <r>
      <rPr>
        <sz val="10"/>
        <rFont val="宋体"/>
        <charset val="134"/>
      </rPr>
      <t>减：评估风险损失</t>
    </r>
  </si>
  <si>
    <r>
      <rPr>
        <sz val="10"/>
        <rFont val="宋体"/>
        <charset val="134"/>
      </rPr>
      <t>净</t>
    </r>
    <r>
      <rPr>
        <sz val="10"/>
        <rFont val="Times New Roman"/>
        <charset val="134"/>
      </rPr>
      <t xml:space="preserve">            </t>
    </r>
    <r>
      <rPr>
        <sz val="10"/>
        <rFont val="宋体"/>
        <charset val="134"/>
      </rPr>
      <t>额</t>
    </r>
  </si>
  <si>
    <t>-</t>
  </si>
  <si>
    <t>预付账款评估明细表</t>
  </si>
  <si>
    <r>
      <rPr>
        <sz val="10"/>
        <rFont val="宋体"/>
        <charset val="134"/>
      </rPr>
      <t>收款单位名称（结算对象</t>
    </r>
    <r>
      <rPr>
        <sz val="10"/>
        <rFont val="Times New Roman"/>
        <charset val="134"/>
      </rPr>
      <t>)</t>
    </r>
  </si>
  <si>
    <r>
      <rPr>
        <sz val="10"/>
        <rFont val="宋体"/>
        <charset val="134"/>
      </rPr>
      <t>并入房屋建筑物</t>
    </r>
    <r>
      <rPr>
        <sz val="10"/>
        <rFont val="Times New Roman"/>
        <charset val="134"/>
      </rPr>
      <t>45</t>
    </r>
    <r>
      <rPr>
        <sz val="10"/>
        <rFont val="宋体"/>
        <charset val="134"/>
      </rPr>
      <t>项</t>
    </r>
  </si>
  <si>
    <t>减：坏账准备</t>
  </si>
  <si>
    <t>减：评估风险损失</t>
  </si>
  <si>
    <t>净额</t>
  </si>
  <si>
    <t>应收利息评估明细表</t>
  </si>
  <si>
    <t>发生日期</t>
  </si>
  <si>
    <t>本金</t>
  </si>
  <si>
    <t>利息所属期间</t>
  </si>
  <si>
    <r>
      <rPr>
        <sz val="10"/>
        <rFont val="宋体"/>
        <charset val="134"/>
      </rPr>
      <t>利息率</t>
    </r>
    <r>
      <rPr>
        <sz val="10"/>
        <rFont val="Times New Roman"/>
        <charset val="134"/>
      </rPr>
      <t>%</t>
    </r>
  </si>
  <si>
    <t>应收股利（应收利润）评估明细表</t>
  </si>
  <si>
    <r>
      <rPr>
        <sz val="10"/>
        <rFont val="宋体"/>
        <charset val="134"/>
      </rPr>
      <t>股利所属期间</t>
    </r>
  </si>
  <si>
    <t>其他应收款评估明细表</t>
  </si>
  <si>
    <r>
      <rPr>
        <sz val="10"/>
        <rFont val="宋体"/>
        <charset val="134"/>
      </rPr>
      <t>减：其他应收款坏账准备</t>
    </r>
  </si>
  <si>
    <r>
      <rPr>
        <sz val="10"/>
        <rFont val="宋体"/>
        <charset val="134"/>
      </rPr>
      <t>注</t>
    </r>
    <r>
      <rPr>
        <sz val="10"/>
        <rFont val="Times New Roman"/>
        <charset val="134"/>
      </rPr>
      <t>1</t>
    </r>
    <r>
      <rPr>
        <sz val="10"/>
        <rFont val="宋体"/>
        <charset val="134"/>
      </rPr>
      <t>：</t>
    </r>
  </si>
  <si>
    <r>
      <rPr>
        <sz val="10"/>
        <rFont val="宋体"/>
        <charset val="134"/>
      </rPr>
      <t>注明账齡在一年以上的账款的可收回性，若有部分可能不能收回，请估计不能收回的金額，以供评估时作參考。</t>
    </r>
  </si>
  <si>
    <r>
      <rPr>
        <sz val="10"/>
        <rFont val="宋体"/>
        <charset val="134"/>
      </rPr>
      <t>注</t>
    </r>
    <r>
      <rPr>
        <sz val="10"/>
        <rFont val="Times New Roman"/>
        <charset val="134"/>
      </rPr>
      <t>2</t>
    </r>
    <r>
      <rPr>
        <sz val="10"/>
        <rFont val="宋体"/>
        <charset val="134"/>
      </rPr>
      <t>：</t>
    </r>
    <r>
      <rPr>
        <sz val="10"/>
        <rFont val="Times New Roman"/>
        <charset val="134"/>
      </rPr>
      <t>“</t>
    </r>
    <r>
      <rPr>
        <sz val="10"/>
        <rFont val="宋体"/>
        <charset val="134"/>
      </rPr>
      <t>备注</t>
    </r>
    <r>
      <rPr>
        <sz val="10"/>
        <rFont val="Times New Roman"/>
        <charset val="134"/>
      </rPr>
      <t>”</t>
    </r>
    <r>
      <rPr>
        <sz val="10"/>
        <rFont val="宋体"/>
        <charset val="134"/>
      </rPr>
      <t>栏填写方法：</t>
    </r>
  </si>
  <si>
    <r>
      <rPr>
        <sz val="10"/>
        <rFont val="Times New Roman"/>
        <charset val="134"/>
      </rPr>
      <t>1</t>
    </r>
    <r>
      <rPr>
        <sz val="10"/>
        <rFont val="宋体"/>
        <charset val="134"/>
      </rPr>
      <t>）欠款单位为关联方、总公司内部或本公司内部单位的，应在备注栏注明</t>
    </r>
    <r>
      <rPr>
        <sz val="10"/>
        <rFont val="Times New Roman"/>
        <charset val="134"/>
      </rPr>
      <t>“</t>
    </r>
    <r>
      <rPr>
        <sz val="10"/>
        <rFont val="宋体"/>
        <charset val="134"/>
      </rPr>
      <t>关联方</t>
    </r>
    <r>
      <rPr>
        <sz val="10"/>
        <rFont val="Times New Roman"/>
        <charset val="134"/>
      </rPr>
      <t>”</t>
    </r>
    <r>
      <rPr>
        <sz val="10"/>
        <rFont val="宋体"/>
        <charset val="134"/>
      </rPr>
      <t>、</t>
    </r>
    <r>
      <rPr>
        <sz val="10"/>
        <rFont val="Times New Roman"/>
        <charset val="134"/>
      </rPr>
      <t>“</t>
    </r>
    <r>
      <rPr>
        <sz val="10"/>
        <rFont val="宋体"/>
        <charset val="134"/>
      </rPr>
      <t>总公司内部</t>
    </r>
    <r>
      <rPr>
        <sz val="10"/>
        <rFont val="Times New Roman"/>
        <charset val="134"/>
      </rPr>
      <t>”</t>
    </r>
    <r>
      <rPr>
        <sz val="10"/>
        <rFont val="宋体"/>
        <charset val="134"/>
      </rPr>
      <t>、</t>
    </r>
    <r>
      <rPr>
        <sz val="10"/>
        <rFont val="Times New Roman"/>
        <charset val="134"/>
      </rPr>
      <t>“</t>
    </r>
    <r>
      <rPr>
        <sz val="10"/>
        <rFont val="宋体"/>
        <charset val="134"/>
      </rPr>
      <t>内部单位</t>
    </r>
    <r>
      <rPr>
        <sz val="10"/>
        <rFont val="Times New Roman"/>
        <charset val="134"/>
      </rPr>
      <t>”</t>
    </r>
    <r>
      <rPr>
        <sz val="10"/>
        <rFont val="宋体"/>
        <charset val="134"/>
      </rPr>
      <t>；</t>
    </r>
  </si>
  <si>
    <r>
      <rPr>
        <sz val="10"/>
        <rFont val="Times New Roman"/>
        <charset val="134"/>
      </rPr>
      <t>2</t>
    </r>
    <r>
      <rPr>
        <sz val="10"/>
        <rFont val="宋体"/>
        <charset val="134"/>
      </rPr>
      <t>）</t>
    </r>
    <r>
      <rPr>
        <sz val="10"/>
        <rFont val="Times New Roman"/>
        <charset val="134"/>
      </rPr>
      <t xml:space="preserve"> </t>
    </r>
    <r>
      <rPr>
        <sz val="10"/>
        <rFont val="宋体"/>
        <charset val="134"/>
      </rPr>
      <t>涉诉款项应在备注中标明</t>
    </r>
    <r>
      <rPr>
        <sz val="10"/>
        <rFont val="Times New Roman"/>
        <charset val="134"/>
      </rPr>
      <t>“</t>
    </r>
    <r>
      <rPr>
        <sz val="10"/>
        <rFont val="宋体"/>
        <charset val="134"/>
      </rPr>
      <t>涉诉</t>
    </r>
    <r>
      <rPr>
        <sz val="10"/>
        <rFont val="Times New Roman"/>
        <charset val="134"/>
      </rPr>
      <t>”</t>
    </r>
    <r>
      <rPr>
        <sz val="10"/>
        <rFont val="宋体"/>
        <charset val="134"/>
      </rPr>
      <t>；</t>
    </r>
  </si>
  <si>
    <r>
      <rPr>
        <sz val="10"/>
        <rFont val="Times New Roman"/>
        <charset val="134"/>
      </rPr>
      <t>3</t>
    </r>
    <r>
      <rPr>
        <sz val="10"/>
        <rFont val="宋体"/>
        <charset val="134"/>
      </rPr>
      <t>）评估基准日后已部分或全部收回款项的，应注明日期及金额，如</t>
    </r>
    <r>
      <rPr>
        <sz val="10"/>
        <rFont val="Times New Roman"/>
        <charset val="134"/>
      </rPr>
      <t>“2003</t>
    </r>
    <r>
      <rPr>
        <sz val="10"/>
        <rFont val="宋体"/>
        <charset val="134"/>
      </rPr>
      <t>年</t>
    </r>
    <r>
      <rPr>
        <sz val="10"/>
        <rFont val="Times New Roman"/>
        <charset val="134"/>
      </rPr>
      <t>2</t>
    </r>
    <r>
      <rPr>
        <sz val="10"/>
        <rFont val="宋体"/>
        <charset val="134"/>
      </rPr>
      <t>月</t>
    </r>
    <r>
      <rPr>
        <sz val="10"/>
        <rFont val="Times New Roman"/>
        <charset val="134"/>
      </rPr>
      <t>4</t>
    </r>
    <r>
      <rPr>
        <sz val="10"/>
        <rFont val="宋体"/>
        <charset val="134"/>
      </rPr>
      <t>日收回</t>
    </r>
    <r>
      <rPr>
        <sz val="10"/>
        <rFont val="Times New Roman"/>
        <charset val="134"/>
      </rPr>
      <t>8,530.00</t>
    </r>
    <r>
      <rPr>
        <sz val="10"/>
        <rFont val="宋体"/>
        <charset val="134"/>
      </rPr>
      <t>元</t>
    </r>
    <r>
      <rPr>
        <sz val="10"/>
        <rFont val="Times New Roman"/>
        <charset val="134"/>
      </rPr>
      <t>”</t>
    </r>
    <r>
      <rPr>
        <sz val="10"/>
        <rFont val="宋体"/>
        <charset val="134"/>
      </rPr>
      <t>；</t>
    </r>
  </si>
  <si>
    <r>
      <rPr>
        <sz val="10"/>
        <rFont val="Times New Roman"/>
        <charset val="134"/>
      </rPr>
      <t>4</t>
    </r>
    <r>
      <rPr>
        <sz val="10"/>
        <rFont val="宋体"/>
        <charset val="134"/>
      </rPr>
      <t>）填表单位认为其他应说明的事项</t>
    </r>
  </si>
  <si>
    <t>存货评估汇总表</t>
  </si>
  <si>
    <t>3-9-1</t>
  </si>
  <si>
    <t>3-9-2</t>
  </si>
  <si>
    <t>3-9-3</t>
  </si>
  <si>
    <t>3-9-4</t>
  </si>
  <si>
    <t>3-9-5</t>
  </si>
  <si>
    <t>3-9-6</t>
  </si>
  <si>
    <t>3-9-7</t>
  </si>
  <si>
    <t>3-9-8</t>
  </si>
  <si>
    <t>存货合计</t>
  </si>
  <si>
    <t>减：存货跌价准备</t>
  </si>
  <si>
    <t>存货净额</t>
  </si>
  <si>
    <r>
      <rPr>
        <sz val="18"/>
        <rFont val="黑体"/>
        <charset val="134"/>
      </rPr>
      <t>存货</t>
    </r>
    <r>
      <rPr>
        <sz val="18"/>
        <rFont val="Times New Roman"/>
        <charset val="134"/>
      </rPr>
      <t>—</t>
    </r>
    <r>
      <rPr>
        <sz val="18"/>
        <rFont val="黑体"/>
        <charset val="134"/>
      </rPr>
      <t>材料采购（在途物资）评估明细表</t>
    </r>
  </si>
  <si>
    <t>名称及规格型号</t>
  </si>
  <si>
    <t>计量单位</t>
  </si>
  <si>
    <t>数量</t>
  </si>
  <si>
    <t>单价</t>
  </si>
  <si>
    <t>实际数量</t>
  </si>
  <si>
    <t>存货—原材料评估明细表</t>
  </si>
  <si>
    <r>
      <rPr>
        <sz val="10"/>
        <rFont val="宋体"/>
        <charset val="134"/>
      </rPr>
      <t>名称</t>
    </r>
  </si>
  <si>
    <r>
      <rPr>
        <sz val="10"/>
        <rFont val="宋体"/>
        <charset val="134"/>
      </rPr>
      <t>规格型号</t>
    </r>
  </si>
  <si>
    <r>
      <rPr>
        <sz val="10"/>
        <rFont val="宋体"/>
        <charset val="134"/>
      </rPr>
      <t>计量单位</t>
    </r>
  </si>
  <si>
    <r>
      <rPr>
        <sz val="10"/>
        <rFont val="宋体"/>
        <charset val="134"/>
      </rPr>
      <t>存放地点</t>
    </r>
  </si>
  <si>
    <r>
      <rPr>
        <sz val="10"/>
        <rFont val="宋体"/>
        <charset val="134"/>
      </rPr>
      <t>取价依据</t>
    </r>
  </si>
  <si>
    <r>
      <rPr>
        <sz val="10"/>
        <rFont val="宋体"/>
        <charset val="134"/>
      </rPr>
      <t>单价</t>
    </r>
  </si>
  <si>
    <r>
      <rPr>
        <sz val="10"/>
        <rFont val="宋体"/>
        <charset val="134"/>
      </rPr>
      <t>数量</t>
    </r>
  </si>
  <si>
    <r>
      <rPr>
        <sz val="10"/>
        <rFont val="宋体"/>
        <charset val="134"/>
      </rPr>
      <t>金额</t>
    </r>
  </si>
  <si>
    <r>
      <rPr>
        <sz val="10"/>
        <rFont val="宋体"/>
        <charset val="134"/>
      </rPr>
      <t>实际数量</t>
    </r>
  </si>
  <si>
    <r>
      <rPr>
        <sz val="18"/>
        <rFont val="黑体"/>
        <charset val="134"/>
      </rPr>
      <t>存货</t>
    </r>
    <r>
      <rPr>
        <sz val="18"/>
        <rFont val="Times New Roman"/>
        <charset val="134"/>
      </rPr>
      <t>—</t>
    </r>
    <r>
      <rPr>
        <sz val="18"/>
        <rFont val="黑体"/>
        <charset val="134"/>
      </rPr>
      <t>在库周转材料评估明细表</t>
    </r>
  </si>
  <si>
    <t>存放地点</t>
  </si>
  <si>
    <t>注1：</t>
  </si>
  <si>
    <r>
      <rPr>
        <sz val="10"/>
        <rFont val="Times New Roman"/>
        <charset val="134"/>
      </rPr>
      <t>1</t>
    </r>
    <r>
      <rPr>
        <sz val="10"/>
        <rFont val="宋体"/>
        <charset val="134"/>
      </rPr>
      <t>）正常，无需填写；</t>
    </r>
    <r>
      <rPr>
        <sz val="10"/>
        <rFont val="Times New Roman"/>
        <charset val="134"/>
      </rPr>
      <t>2</t>
    </r>
    <r>
      <rPr>
        <sz val="10"/>
        <rFont val="宋体"/>
        <charset val="134"/>
      </rPr>
      <t>）残次，填</t>
    </r>
    <r>
      <rPr>
        <sz val="10"/>
        <rFont val="Times New Roman"/>
        <charset val="134"/>
      </rPr>
      <t>“A”</t>
    </r>
    <r>
      <rPr>
        <sz val="10"/>
        <rFont val="宋体"/>
        <charset val="134"/>
      </rPr>
      <t>；</t>
    </r>
    <r>
      <rPr>
        <sz val="10"/>
        <rFont val="Times New Roman"/>
        <charset val="134"/>
      </rPr>
      <t>3</t>
    </r>
    <r>
      <rPr>
        <sz val="10"/>
        <rFont val="宋体"/>
        <charset val="134"/>
      </rPr>
      <t>）变质，填</t>
    </r>
    <r>
      <rPr>
        <sz val="10"/>
        <rFont val="Times New Roman"/>
        <charset val="134"/>
      </rPr>
      <t>“B”</t>
    </r>
    <r>
      <rPr>
        <sz val="10"/>
        <rFont val="宋体"/>
        <charset val="134"/>
      </rPr>
      <t>；</t>
    </r>
    <r>
      <rPr>
        <sz val="10"/>
        <rFont val="Times New Roman"/>
        <charset val="134"/>
      </rPr>
      <t>4</t>
    </r>
    <r>
      <rPr>
        <sz val="10"/>
        <rFont val="宋体"/>
        <charset val="134"/>
      </rPr>
      <t>）毁损，填</t>
    </r>
    <r>
      <rPr>
        <sz val="10"/>
        <rFont val="Times New Roman"/>
        <charset val="134"/>
      </rPr>
      <t>“C”</t>
    </r>
    <r>
      <rPr>
        <sz val="10"/>
        <rFont val="宋体"/>
        <charset val="134"/>
      </rPr>
      <t>；</t>
    </r>
    <r>
      <rPr>
        <sz val="10"/>
        <rFont val="Times New Roman"/>
        <charset val="134"/>
      </rPr>
      <t>5</t>
    </r>
    <r>
      <rPr>
        <sz val="10"/>
        <rFont val="宋体"/>
        <charset val="134"/>
      </rPr>
      <t>）滞销，填</t>
    </r>
    <r>
      <rPr>
        <sz val="10"/>
        <rFont val="Times New Roman"/>
        <charset val="134"/>
      </rPr>
      <t>“E”</t>
    </r>
    <r>
      <rPr>
        <sz val="10"/>
        <rFont val="宋体"/>
        <charset val="134"/>
      </rPr>
      <t>；</t>
    </r>
  </si>
  <si>
    <r>
      <rPr>
        <sz val="10"/>
        <rFont val="Times New Roman"/>
        <charset val="134"/>
      </rPr>
      <t>6</t>
    </r>
    <r>
      <rPr>
        <sz val="10"/>
        <rFont val="宋体"/>
        <charset val="134"/>
      </rPr>
      <t>）积压，填</t>
    </r>
    <r>
      <rPr>
        <sz val="10"/>
        <rFont val="Times New Roman"/>
        <charset val="134"/>
      </rPr>
      <t>“D”</t>
    </r>
    <r>
      <rPr>
        <sz val="10"/>
        <rFont val="宋体"/>
        <charset val="134"/>
      </rPr>
      <t>并在备注中填写已积压时间</t>
    </r>
    <r>
      <rPr>
        <sz val="10"/>
        <rFont val="Times New Roman"/>
        <charset val="134"/>
      </rPr>
      <t>“1</t>
    </r>
    <r>
      <rPr>
        <sz val="10"/>
        <rFont val="宋体"/>
        <charset val="134"/>
      </rPr>
      <t>年以内</t>
    </r>
    <r>
      <rPr>
        <sz val="10"/>
        <rFont val="Times New Roman"/>
        <charset val="134"/>
      </rPr>
      <t>”</t>
    </r>
    <r>
      <rPr>
        <sz val="10"/>
        <rFont val="宋体"/>
        <charset val="134"/>
      </rPr>
      <t>、</t>
    </r>
    <r>
      <rPr>
        <sz val="10"/>
        <rFont val="Times New Roman"/>
        <charset val="134"/>
      </rPr>
      <t>“1~2</t>
    </r>
    <r>
      <rPr>
        <sz val="10"/>
        <rFont val="宋体"/>
        <charset val="134"/>
      </rPr>
      <t>年</t>
    </r>
    <r>
      <rPr>
        <sz val="10"/>
        <rFont val="Times New Roman"/>
        <charset val="134"/>
      </rPr>
      <t>”</t>
    </r>
    <r>
      <rPr>
        <sz val="10"/>
        <rFont val="宋体"/>
        <charset val="134"/>
      </rPr>
      <t>、</t>
    </r>
    <r>
      <rPr>
        <sz val="10"/>
        <rFont val="Times New Roman"/>
        <charset val="134"/>
      </rPr>
      <t>“2~3</t>
    </r>
    <r>
      <rPr>
        <sz val="10"/>
        <rFont val="宋体"/>
        <charset val="134"/>
      </rPr>
      <t>年</t>
    </r>
    <r>
      <rPr>
        <sz val="10"/>
        <rFont val="Times New Roman"/>
        <charset val="134"/>
      </rPr>
      <t>”</t>
    </r>
    <r>
      <rPr>
        <sz val="10"/>
        <rFont val="宋体"/>
        <charset val="134"/>
      </rPr>
      <t>、</t>
    </r>
    <r>
      <rPr>
        <sz val="10"/>
        <rFont val="Times New Roman"/>
        <charset val="134"/>
      </rPr>
      <t>“3</t>
    </r>
    <r>
      <rPr>
        <sz val="10"/>
        <rFont val="宋体"/>
        <charset val="134"/>
      </rPr>
      <t>年以上</t>
    </r>
    <r>
      <rPr>
        <sz val="10"/>
        <rFont val="Times New Roman"/>
        <charset val="134"/>
      </rPr>
      <t>”</t>
    </r>
    <r>
      <rPr>
        <sz val="10"/>
        <rFont val="宋体"/>
        <charset val="134"/>
      </rPr>
      <t>；</t>
    </r>
    <r>
      <rPr>
        <sz val="10"/>
        <rFont val="Times New Roman"/>
        <charset val="134"/>
      </rPr>
      <t>7</t>
    </r>
    <r>
      <rPr>
        <sz val="10"/>
        <rFont val="宋体"/>
        <charset val="134"/>
      </rPr>
      <t>）其他情形用文字表述。</t>
    </r>
  </si>
  <si>
    <t>存货—委托加工物资评估明细表</t>
  </si>
  <si>
    <t>加工单位名称</t>
  </si>
  <si>
    <t>存货—产成品（库存商品）评估明细表</t>
  </si>
  <si>
    <r>
      <rPr>
        <sz val="10"/>
        <rFont val="宋体"/>
        <charset val="134"/>
      </rPr>
      <t>名称及规格型号</t>
    </r>
  </si>
  <si>
    <r>
      <rPr>
        <sz val="10"/>
        <rFont val="宋体"/>
        <charset val="134"/>
      </rPr>
      <t>减：存货跌价准备</t>
    </r>
  </si>
  <si>
    <t>存货—在产品（自制半成品）评估明细表</t>
  </si>
  <si>
    <r>
      <rPr>
        <sz val="18"/>
        <rFont val="黑体"/>
        <charset val="134"/>
      </rPr>
      <t>存货</t>
    </r>
    <r>
      <rPr>
        <sz val="18"/>
        <rFont val="Times New Roman"/>
        <charset val="134"/>
      </rPr>
      <t>—</t>
    </r>
    <r>
      <rPr>
        <sz val="18"/>
        <rFont val="黑体"/>
        <charset val="134"/>
      </rPr>
      <t>发出商品评估明细表</t>
    </r>
  </si>
  <si>
    <t>商品名称</t>
  </si>
  <si>
    <t>对方单位名称</t>
  </si>
  <si>
    <r>
      <rPr>
        <sz val="18"/>
        <rFont val="黑体"/>
        <charset val="134"/>
      </rPr>
      <t>存货</t>
    </r>
    <r>
      <rPr>
        <sz val="18"/>
        <rFont val="Times New Roman"/>
        <charset val="134"/>
      </rPr>
      <t>—</t>
    </r>
    <r>
      <rPr>
        <sz val="18"/>
        <rFont val="黑体"/>
        <charset val="134"/>
      </rPr>
      <t>低值易耗品评估明细表</t>
    </r>
  </si>
  <si>
    <t>启用日期</t>
  </si>
  <si>
    <t>原始入账价值</t>
  </si>
  <si>
    <r>
      <rPr>
        <sz val="10"/>
        <rFont val="宋体"/>
        <charset val="134"/>
      </rPr>
      <t>成新率</t>
    </r>
    <r>
      <rPr>
        <sz val="10"/>
        <rFont val="Times New Roman"/>
        <charset val="134"/>
      </rPr>
      <t>%</t>
    </r>
  </si>
  <si>
    <t>不含税</t>
  </si>
  <si>
    <t>账面单价</t>
  </si>
  <si>
    <t>淘宝</t>
  </si>
  <si>
    <t>一年内到期的非流动资产评估明细表</t>
  </si>
  <si>
    <t>项目及内容</t>
  </si>
  <si>
    <t>结算内容</t>
  </si>
  <si>
    <t>其他流动资产评估明细表</t>
  </si>
  <si>
    <t>可供出售金融资产评估汇总表</t>
  </si>
  <si>
    <r>
      <rPr>
        <sz val="10"/>
        <rFont val="Times New Roman"/>
        <charset val="134"/>
      </rPr>
      <t>增值率</t>
    </r>
    <r>
      <rPr>
        <sz val="10"/>
        <rFont val="Times New Roman"/>
        <charset val="134"/>
      </rPr>
      <t>%</t>
    </r>
  </si>
  <si>
    <t>4-1-1</t>
  </si>
  <si>
    <t>可供出售金融资产-股票投资</t>
  </si>
  <si>
    <t>4-1-2</t>
  </si>
  <si>
    <t>可供出售金融资产-债券投资</t>
  </si>
  <si>
    <t>4-1-3</t>
  </si>
  <si>
    <t>可供出售金融资产-其他投资</t>
  </si>
  <si>
    <t>4</t>
  </si>
  <si>
    <t>可供出售金融资产合计</t>
  </si>
  <si>
    <t>减：可供出售金融资产减值准备</t>
  </si>
  <si>
    <t>可供出售金融资产净额</t>
  </si>
  <si>
    <t>可供出售金融资产—股票投资评估明细表</t>
  </si>
  <si>
    <t>股票性质</t>
  </si>
  <si>
    <r>
      <rPr>
        <sz val="10"/>
        <rFont val="宋体"/>
        <charset val="134"/>
      </rPr>
      <t>持股比例</t>
    </r>
    <r>
      <rPr>
        <sz val="10"/>
        <rFont val="Times New Roman"/>
        <charset val="134"/>
      </rPr>
      <t>%</t>
    </r>
  </si>
  <si>
    <t>基准日市价</t>
  </si>
  <si>
    <t>取得成本</t>
  </si>
  <si>
    <t>可供出售金融资产—债券投资评估明细表</t>
  </si>
  <si>
    <t>债券种类</t>
  </si>
  <si>
    <t>到期日</t>
  </si>
  <si>
    <t>成本（面值）</t>
  </si>
  <si>
    <t>可供出售金融资产—其他投资评估明细表</t>
  </si>
  <si>
    <t>金融资产名称</t>
  </si>
  <si>
    <t>持有数量</t>
  </si>
  <si>
    <t>持有至到期投资评估明细表</t>
  </si>
  <si>
    <t>投资类别</t>
  </si>
  <si>
    <t>投资成本</t>
  </si>
  <si>
    <t>减：持有至到期投资减值准备</t>
  </si>
  <si>
    <t xml:space="preserve">返回 </t>
  </si>
  <si>
    <t>长期应收款评估明细表</t>
  </si>
  <si>
    <t>业务内容</t>
  </si>
  <si>
    <t>注明账齡在一年以上的账款的可收回性，若有部分可能不能收回，请估计不能收回的金額，以供评估时作參考。</t>
  </si>
  <si>
    <t>长期股权投资评估明细表</t>
  </si>
  <si>
    <r>
      <rPr>
        <sz val="10"/>
        <rFont val="宋体"/>
        <charset val="134"/>
      </rPr>
      <t>被投资单位名称</t>
    </r>
  </si>
  <si>
    <r>
      <rPr>
        <sz val="10"/>
        <rFont val="宋体"/>
        <charset val="134"/>
      </rPr>
      <t>投资日期</t>
    </r>
  </si>
  <si>
    <r>
      <rPr>
        <sz val="10"/>
        <rFont val="宋体"/>
        <charset val="134"/>
      </rPr>
      <t>协议投资期限</t>
    </r>
  </si>
  <si>
    <r>
      <rPr>
        <sz val="10"/>
        <rFont val="宋体"/>
        <charset val="134"/>
      </rPr>
      <t>投资成本</t>
    </r>
  </si>
  <si>
    <r>
      <rPr>
        <sz val="10"/>
        <rFont val="宋体"/>
        <charset val="134"/>
      </rPr>
      <t>减：长期股权投资减值准备</t>
    </r>
  </si>
  <si>
    <t>投资性房地产——房屋评估明细表</t>
  </si>
  <si>
    <t>（采用成本模式计量）</t>
  </si>
  <si>
    <t>被评估单位（或者产权持有单位）：</t>
  </si>
  <si>
    <t>权证编号</t>
  </si>
  <si>
    <t>房屋名称</t>
  </si>
  <si>
    <t>来源（外购、自建、自用转入、存货转入等）</t>
  </si>
  <si>
    <t>结构</t>
  </si>
  <si>
    <t>建成
年月</t>
  </si>
  <si>
    <r>
      <rPr>
        <sz val="10"/>
        <rFont val="宋体"/>
        <charset val="134"/>
      </rPr>
      <t>建筑</t>
    </r>
    <r>
      <rPr>
        <sz val="10"/>
        <rFont val="宋体"/>
        <charset val="134"/>
      </rPr>
      <t>面积</t>
    </r>
  </si>
  <si>
    <r>
      <rPr>
        <sz val="10"/>
        <rFont val="宋体"/>
        <charset val="134"/>
      </rPr>
      <t>成本单价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</si>
  <si>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r>
      <rPr>
        <sz val="10"/>
        <rFont val="宋体"/>
        <charset val="134"/>
      </rPr>
      <t>评估单价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</si>
  <si>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t>原值</t>
  </si>
  <si>
    <t>净值</t>
  </si>
  <si>
    <t/>
  </si>
  <si>
    <t>减：投资性房地产减值准备</t>
  </si>
  <si>
    <t>合      计</t>
  </si>
  <si>
    <t>（采用公允价值模式计量）</t>
  </si>
  <si>
    <r>
      <rPr>
        <sz val="10"/>
        <rFont val="宋体"/>
        <charset val="134"/>
      </rPr>
      <t>建筑</t>
    </r>
    <r>
      <rPr>
        <sz val="10"/>
        <rFont val="Times New Roman"/>
        <charset val="134"/>
      </rPr>
      <t xml:space="preserve">          </t>
    </r>
    <r>
      <rPr>
        <sz val="10"/>
        <rFont val="宋体"/>
        <charset val="134"/>
      </rPr>
      <t>面积</t>
    </r>
  </si>
  <si>
    <t>原始入帐价值    （转入日公允价值）</t>
  </si>
  <si>
    <t>增减值</t>
  </si>
  <si>
    <t>现场勘察简单记录</t>
  </si>
  <si>
    <t>证载权利人</t>
  </si>
  <si>
    <t>投资性房地产——土地使用权评估明细表</t>
  </si>
  <si>
    <t>土地权证编号</t>
  </si>
  <si>
    <t>宗地名称</t>
  </si>
  <si>
    <t>土地位置</t>
  </si>
  <si>
    <t>取得日期</t>
  </si>
  <si>
    <t>用地性质</t>
  </si>
  <si>
    <t>土地用途</t>
  </si>
  <si>
    <t>准用年限</t>
  </si>
  <si>
    <t>开发程度</t>
  </si>
  <si>
    <r>
      <rPr>
        <sz val="10"/>
        <rFont val="宋体"/>
        <charset val="134"/>
      </rPr>
      <t>面积</t>
    </r>
    <r>
      <rPr>
        <sz val="10"/>
        <rFont val="Times New Roman"/>
        <charset val="134"/>
      </rPr>
      <t>(m</t>
    </r>
    <r>
      <rPr>
        <vertAlign val="superscript"/>
        <sz val="10"/>
        <rFont val="Times New Roman"/>
        <charset val="134"/>
      </rPr>
      <t>2</t>
    </r>
    <r>
      <rPr>
        <sz val="10"/>
        <rFont val="Times New Roman"/>
        <charset val="134"/>
      </rPr>
      <t>)</t>
    </r>
  </si>
  <si>
    <t>原始入账价值（转入日公允价值）</t>
  </si>
  <si>
    <r>
      <rPr>
        <b/>
        <sz val="10"/>
        <rFont val="黑体"/>
        <charset val="134"/>
      </rPr>
      <t>工程建设其他费用测算底稿</t>
    </r>
  </si>
  <si>
    <r>
      <rPr>
        <b/>
        <sz val="10"/>
        <rFont val="宋体"/>
        <charset val="134"/>
      </rPr>
      <t>序号</t>
    </r>
  </si>
  <si>
    <r>
      <rPr>
        <b/>
        <sz val="10"/>
        <rFont val="宋体"/>
        <charset val="134"/>
      </rPr>
      <t>取</t>
    </r>
    <r>
      <rPr>
        <b/>
        <sz val="10"/>
        <rFont val="Times New Roman"/>
        <charset val="134"/>
      </rPr>
      <t xml:space="preserve">  </t>
    </r>
    <r>
      <rPr>
        <b/>
        <sz val="10"/>
        <rFont val="宋体"/>
        <charset val="134"/>
      </rPr>
      <t>费</t>
    </r>
    <r>
      <rPr>
        <b/>
        <sz val="10"/>
        <rFont val="Times New Roman"/>
        <charset val="134"/>
      </rPr>
      <t xml:space="preserve">  </t>
    </r>
    <r>
      <rPr>
        <b/>
        <sz val="10"/>
        <rFont val="宋体"/>
        <charset val="134"/>
      </rPr>
      <t>项</t>
    </r>
    <r>
      <rPr>
        <b/>
        <sz val="10"/>
        <rFont val="Times New Roman"/>
        <charset val="134"/>
      </rPr>
      <t xml:space="preserve">  </t>
    </r>
    <r>
      <rPr>
        <b/>
        <sz val="10"/>
        <rFont val="宋体"/>
        <charset val="134"/>
      </rPr>
      <t>目</t>
    </r>
  </si>
  <si>
    <r>
      <rPr>
        <b/>
        <sz val="10"/>
        <rFont val="宋体"/>
        <charset val="134"/>
      </rPr>
      <t>取费基础</t>
    </r>
  </si>
  <si>
    <r>
      <rPr>
        <b/>
        <sz val="10"/>
        <rFont val="宋体"/>
        <charset val="134"/>
      </rPr>
      <t>标</t>
    </r>
    <r>
      <rPr>
        <b/>
        <sz val="10"/>
        <rFont val="Times New Roman"/>
        <charset val="134"/>
      </rPr>
      <t xml:space="preserve">  </t>
    </r>
    <r>
      <rPr>
        <b/>
        <sz val="10"/>
        <rFont val="宋体"/>
        <charset val="134"/>
      </rPr>
      <t>准</t>
    </r>
  </si>
  <si>
    <r>
      <rPr>
        <b/>
        <sz val="10"/>
        <rFont val="宋体"/>
        <charset val="134"/>
      </rPr>
      <t>取</t>
    </r>
    <r>
      <rPr>
        <b/>
        <sz val="10"/>
        <rFont val="Times New Roman"/>
        <charset val="134"/>
      </rPr>
      <t xml:space="preserve">   </t>
    </r>
    <r>
      <rPr>
        <b/>
        <sz val="10"/>
        <rFont val="宋体"/>
        <charset val="134"/>
      </rPr>
      <t>费</t>
    </r>
    <r>
      <rPr>
        <b/>
        <sz val="10"/>
        <rFont val="Times New Roman"/>
        <charset val="134"/>
      </rPr>
      <t xml:space="preserve">   </t>
    </r>
    <r>
      <rPr>
        <b/>
        <sz val="10"/>
        <rFont val="宋体"/>
        <charset val="134"/>
      </rPr>
      <t>依</t>
    </r>
    <r>
      <rPr>
        <b/>
        <sz val="10"/>
        <rFont val="Times New Roman"/>
        <charset val="134"/>
      </rPr>
      <t xml:space="preserve">   </t>
    </r>
    <r>
      <rPr>
        <b/>
        <sz val="10"/>
        <rFont val="宋体"/>
        <charset val="134"/>
      </rPr>
      <t>据</t>
    </r>
  </si>
  <si>
    <t>费率（不含税）</t>
  </si>
  <si>
    <t>增值税抵扣税率</t>
  </si>
  <si>
    <r>
      <rPr>
        <sz val="10"/>
        <rFont val="宋体"/>
        <charset val="134"/>
      </rPr>
      <t>建设单位管理</t>
    </r>
  </si>
  <si>
    <r>
      <rPr>
        <sz val="10"/>
        <rFont val="宋体"/>
        <charset val="134"/>
      </rPr>
      <t>投资额</t>
    </r>
  </si>
  <si>
    <t>财政部关于印发《基本建设项目建设成本管理规定》的通知（财建〔2016〕504号）</t>
  </si>
  <si>
    <r>
      <rPr>
        <sz val="10"/>
        <rFont val="宋体"/>
        <charset val="134"/>
      </rPr>
      <t>工程监理费</t>
    </r>
  </si>
  <si>
    <r>
      <rPr>
        <sz val="10"/>
        <rFont val="宋体"/>
        <charset val="134"/>
      </rPr>
      <t>《建设工程监理与相关服务收费管理规定》发改价格〔</t>
    </r>
    <r>
      <rPr>
        <sz val="10"/>
        <rFont val="Times New Roman"/>
        <charset val="134"/>
      </rPr>
      <t>2007</t>
    </r>
    <r>
      <rPr>
        <sz val="10"/>
        <rFont val="宋体"/>
        <charset val="134"/>
      </rPr>
      <t>〕</t>
    </r>
    <r>
      <rPr>
        <sz val="10"/>
        <rFont val="Times New Roman"/>
        <charset val="134"/>
      </rPr>
      <t>670</t>
    </r>
    <r>
      <rPr>
        <sz val="10"/>
        <rFont val="宋体"/>
        <charset val="134"/>
      </rPr>
      <t>号、《国家发改委关于降低部分建设项目收费标准规范收费行为等有关问题的通知》发改价格</t>
    </r>
    <r>
      <rPr>
        <sz val="10"/>
        <rFont val="Times New Roman"/>
        <charset val="134"/>
      </rPr>
      <t>(2011)534</t>
    </r>
    <r>
      <rPr>
        <sz val="10"/>
        <rFont val="宋体"/>
        <charset val="134"/>
      </rPr>
      <t>号文件</t>
    </r>
  </si>
  <si>
    <r>
      <rPr>
        <sz val="10"/>
        <rFont val="宋体"/>
        <charset val="134"/>
      </rPr>
      <t>工程勘察设计费</t>
    </r>
  </si>
  <si>
    <r>
      <rPr>
        <sz val="10"/>
        <rFont val="宋体"/>
        <charset val="134"/>
      </rPr>
      <t>《工程勘察设计收费管理规定》计价格</t>
    </r>
    <r>
      <rPr>
        <sz val="10"/>
        <rFont val="Times New Roman"/>
        <charset val="134"/>
      </rPr>
      <t>[2002]10</t>
    </r>
    <r>
      <rPr>
        <sz val="10"/>
        <rFont val="宋体"/>
        <charset val="134"/>
      </rPr>
      <t>号</t>
    </r>
  </si>
  <si>
    <r>
      <rPr>
        <sz val="10"/>
        <rFont val="宋体"/>
        <charset val="134"/>
      </rPr>
      <t>招标代理费</t>
    </r>
  </si>
  <si>
    <r>
      <rPr>
        <sz val="10"/>
        <rFont val="宋体"/>
        <charset val="134"/>
      </rPr>
      <t>《招标代理服务收费管理暂行办法》计价格</t>
    </r>
    <r>
      <rPr>
        <sz val="10"/>
        <rFont val="Times New Roman"/>
        <charset val="134"/>
      </rPr>
      <t>[2002]1980</t>
    </r>
    <r>
      <rPr>
        <sz val="10"/>
        <rFont val="宋体"/>
        <charset val="134"/>
      </rPr>
      <t>号</t>
    </r>
  </si>
  <si>
    <r>
      <rPr>
        <sz val="10"/>
        <rFont val="宋体"/>
        <charset val="134"/>
      </rPr>
      <t>环境评价费</t>
    </r>
  </si>
  <si>
    <r>
      <rPr>
        <sz val="10"/>
        <rFont val="宋体"/>
        <charset val="134"/>
      </rPr>
      <t>国家计委、国家环境保护总局关于规范环境影响评价收费标准的通知（计价格［</t>
    </r>
    <r>
      <rPr>
        <sz val="10"/>
        <rFont val="Times New Roman"/>
        <charset val="134"/>
      </rPr>
      <t>2002</t>
    </r>
    <r>
      <rPr>
        <sz val="10"/>
        <rFont val="宋体"/>
        <charset val="134"/>
      </rPr>
      <t>］</t>
    </r>
    <r>
      <rPr>
        <sz val="10"/>
        <rFont val="Times New Roman"/>
        <charset val="134"/>
      </rPr>
      <t>125</t>
    </r>
    <r>
      <rPr>
        <sz val="10"/>
        <rFont val="宋体"/>
        <charset val="134"/>
      </rPr>
      <t>号）</t>
    </r>
  </si>
  <si>
    <r>
      <rPr>
        <sz val="10"/>
        <rFont val="宋体"/>
        <charset val="134"/>
      </rPr>
      <t>施工图设计文件审查费</t>
    </r>
  </si>
  <si>
    <r>
      <rPr>
        <sz val="10"/>
        <rFont val="宋体"/>
        <charset val="134"/>
      </rPr>
      <t>《施工图审查费》冀价经费字</t>
    </r>
    <r>
      <rPr>
        <sz val="10"/>
        <rFont val="Times New Roman"/>
        <charset val="134"/>
      </rPr>
      <t>[2002]27</t>
    </r>
    <r>
      <rPr>
        <sz val="10"/>
        <rFont val="宋体"/>
        <charset val="134"/>
      </rPr>
      <t>号、《国家发改委关于降低部分建设项目收费标准规范收费行为等有关问题的通知》发改价格</t>
    </r>
    <r>
      <rPr>
        <sz val="10"/>
        <rFont val="Times New Roman"/>
        <charset val="134"/>
      </rPr>
      <t>(2011)534</t>
    </r>
    <r>
      <rPr>
        <sz val="10"/>
        <rFont val="宋体"/>
        <charset val="134"/>
      </rPr>
      <t>号文件</t>
    </r>
  </si>
  <si>
    <r>
      <rPr>
        <sz val="10"/>
        <rFont val="宋体"/>
        <charset val="134"/>
      </rPr>
      <t>可行性研究费</t>
    </r>
  </si>
  <si>
    <r>
      <rPr>
        <sz val="10"/>
        <rFont val="宋体"/>
        <charset val="134"/>
      </rPr>
      <t>《建设项目前期工作咨询收费暂行规定》计价格</t>
    </r>
    <r>
      <rPr>
        <sz val="10"/>
        <rFont val="Times New Roman"/>
        <charset val="134"/>
      </rPr>
      <t>(1999)1283</t>
    </r>
    <r>
      <rPr>
        <sz val="10"/>
        <rFont val="宋体"/>
        <charset val="134"/>
      </rPr>
      <t>号</t>
    </r>
  </si>
  <si>
    <r>
      <rPr>
        <sz val="10"/>
        <rFont val="宋体"/>
        <charset val="134"/>
      </rPr>
      <t>工程预决算编审费</t>
    </r>
  </si>
  <si>
    <r>
      <rPr>
        <sz val="10"/>
        <rFont val="宋体"/>
        <charset val="134"/>
      </rPr>
      <t>《工程造价咨询服务收费标准》唐建价字（</t>
    </r>
    <r>
      <rPr>
        <sz val="10"/>
        <rFont val="Times New Roman"/>
        <charset val="134"/>
      </rPr>
      <t>2006</t>
    </r>
    <r>
      <rPr>
        <sz val="10"/>
        <rFont val="宋体"/>
        <charset val="134"/>
      </rPr>
      <t>）</t>
    </r>
    <r>
      <rPr>
        <sz val="10"/>
        <rFont val="Times New Roman"/>
        <charset val="134"/>
      </rPr>
      <t>36</t>
    </r>
    <r>
      <rPr>
        <sz val="10"/>
        <rFont val="宋体"/>
        <charset val="134"/>
      </rPr>
      <t>号</t>
    </r>
  </si>
  <si>
    <r>
      <rPr>
        <sz val="10"/>
        <rFont val="宋体"/>
        <charset val="134"/>
      </rPr>
      <t>城市基础设施配套费</t>
    </r>
  </si>
  <si>
    <r>
      <rPr>
        <sz val="10"/>
        <rFont val="宋体"/>
        <charset val="134"/>
      </rPr>
      <t>建筑面积</t>
    </r>
  </si>
  <si>
    <t>《河北省财政厅关于唐山市城市基础设施配套费收费标准的批复》(冀财税〔2017〕16号)和唐山市财政局关于转发《河北省财政厅关于唐山市城市基础设施配套费收费标准的批复》的通知(唐财税〔2017〕23号)</t>
  </si>
  <si>
    <r>
      <rPr>
        <sz val="10"/>
        <rFont val="宋体"/>
        <charset val="134"/>
      </rPr>
      <t>新型墙体材料专项基金</t>
    </r>
  </si>
  <si>
    <r>
      <rPr>
        <sz val="10"/>
        <rFont val="宋体"/>
        <charset val="134"/>
      </rPr>
      <t>《河北省新型墙体材料专项基金征收使用管理实施办法》的通知冀财综</t>
    </r>
    <r>
      <rPr>
        <sz val="10"/>
        <rFont val="Times New Roman"/>
        <charset val="134"/>
      </rPr>
      <t>[2008]22</t>
    </r>
    <r>
      <rPr>
        <sz val="10"/>
        <rFont val="宋体"/>
        <charset val="134"/>
      </rPr>
      <t>号</t>
    </r>
  </si>
  <si>
    <r>
      <rPr>
        <sz val="10"/>
        <rFont val="仿宋_GB2312"/>
        <charset val="134"/>
      </rPr>
      <t>建设单位管理费</t>
    </r>
  </si>
  <si>
    <t>按财建〔2016〕504号标准计算确定，具体见下表。</t>
  </si>
  <si>
    <r>
      <rPr>
        <sz val="10"/>
        <rFont val="宋体"/>
        <charset val="134"/>
      </rPr>
      <t>投资额度（万元）</t>
    </r>
  </si>
  <si>
    <r>
      <rPr>
        <sz val="10"/>
        <rFont val="宋体"/>
        <charset val="134"/>
      </rPr>
      <t>投资额度</t>
    </r>
  </si>
  <si>
    <r>
      <rPr>
        <b/>
        <sz val="10"/>
        <rFont val="仿宋_GB2312"/>
        <charset val="134"/>
      </rPr>
      <t>工程规模（万元）</t>
    </r>
  </si>
  <si>
    <r>
      <rPr>
        <b/>
        <sz val="10"/>
        <rFont val="仿宋_GB2312"/>
        <charset val="134"/>
      </rPr>
      <t>费率（</t>
    </r>
    <r>
      <rPr>
        <b/>
        <sz val="10"/>
        <rFont val="Times New Roman"/>
        <charset val="134"/>
      </rPr>
      <t>%</t>
    </r>
    <r>
      <rPr>
        <b/>
        <sz val="10"/>
        <rFont val="仿宋_GB2312"/>
        <charset val="134"/>
      </rPr>
      <t>）</t>
    </r>
  </si>
  <si>
    <r>
      <rPr>
        <b/>
        <sz val="10"/>
        <rFont val="仿宋_GB2312"/>
        <charset val="134"/>
      </rPr>
      <t>算　　例</t>
    </r>
  </si>
  <si>
    <r>
      <rPr>
        <b/>
        <sz val="10"/>
        <rFont val="仿宋_GB2312"/>
        <charset val="134"/>
      </rPr>
      <t>工程规模</t>
    </r>
  </si>
  <si>
    <r>
      <rPr>
        <b/>
        <sz val="10"/>
        <rFont val="仿宋_GB2312"/>
        <charset val="134"/>
      </rPr>
      <t>建设单位管理费</t>
    </r>
  </si>
  <si>
    <r>
      <rPr>
        <sz val="10"/>
        <rFont val="Times New Roman"/>
        <charset val="134"/>
      </rPr>
      <t>1000</t>
    </r>
    <r>
      <rPr>
        <sz val="10"/>
        <rFont val="仿宋_GB2312"/>
        <charset val="134"/>
      </rPr>
      <t>以下</t>
    </r>
  </si>
  <si>
    <r>
      <rPr>
        <sz val="10"/>
        <rFont val="Times New Roman"/>
        <charset val="134"/>
      </rPr>
      <t>1000×2</t>
    </r>
    <r>
      <rPr>
        <sz val="10"/>
        <rFont val="仿宋_GB2312"/>
        <charset val="134"/>
      </rPr>
      <t>％＝</t>
    </r>
    <r>
      <rPr>
        <sz val="10"/>
        <rFont val="Times New Roman"/>
        <charset val="134"/>
      </rPr>
      <t>20</t>
    </r>
  </si>
  <si>
    <t>1001-5000</t>
  </si>
  <si>
    <r>
      <rPr>
        <sz val="10"/>
        <rFont val="Times New Roman"/>
        <charset val="134"/>
      </rPr>
      <t>20</t>
    </r>
    <r>
      <rPr>
        <sz val="10"/>
        <rFont val="仿宋_GB2312"/>
        <charset val="134"/>
      </rPr>
      <t>十</t>
    </r>
    <r>
      <rPr>
        <sz val="10"/>
        <rFont val="Times New Roman"/>
        <charset val="134"/>
      </rPr>
      <t>(5000-1000)×1.5%</t>
    </r>
    <r>
      <rPr>
        <sz val="10"/>
        <rFont val="仿宋_GB2312"/>
        <charset val="134"/>
      </rPr>
      <t>＝</t>
    </r>
    <r>
      <rPr>
        <sz val="10"/>
        <rFont val="Times New Roman"/>
        <charset val="134"/>
      </rPr>
      <t>80</t>
    </r>
  </si>
  <si>
    <t>5001-10000</t>
  </si>
  <si>
    <r>
      <rPr>
        <sz val="10"/>
        <rFont val="Times New Roman"/>
        <charset val="134"/>
      </rPr>
      <t>80</t>
    </r>
    <r>
      <rPr>
        <sz val="10"/>
        <rFont val="仿宋_GB2312"/>
        <charset val="134"/>
      </rPr>
      <t>十</t>
    </r>
    <r>
      <rPr>
        <sz val="10"/>
        <rFont val="Times New Roman"/>
        <charset val="134"/>
      </rPr>
      <t>(10000-5000)×1.2</t>
    </r>
    <r>
      <rPr>
        <sz val="10"/>
        <rFont val="仿宋_GB2312"/>
        <charset val="134"/>
      </rPr>
      <t>％＝</t>
    </r>
    <r>
      <rPr>
        <sz val="10"/>
        <rFont val="Times New Roman"/>
        <charset val="134"/>
      </rPr>
      <t>140</t>
    </r>
  </si>
  <si>
    <t>10001-50000</t>
  </si>
  <si>
    <r>
      <rPr>
        <sz val="10"/>
        <rFont val="Times New Roman"/>
        <charset val="134"/>
      </rPr>
      <t> 140</t>
    </r>
    <r>
      <rPr>
        <sz val="10"/>
        <rFont val="仿宋_GB2312"/>
        <charset val="134"/>
      </rPr>
      <t>十</t>
    </r>
    <r>
      <rPr>
        <sz val="10"/>
        <rFont val="Times New Roman"/>
        <charset val="134"/>
      </rPr>
      <t>(50000-10000)×1</t>
    </r>
    <r>
      <rPr>
        <sz val="10"/>
        <rFont val="仿宋_GB2312"/>
        <charset val="134"/>
      </rPr>
      <t>％＝</t>
    </r>
    <r>
      <rPr>
        <sz val="10"/>
        <rFont val="Times New Roman"/>
        <charset val="134"/>
      </rPr>
      <t>540</t>
    </r>
  </si>
  <si>
    <t>50001-100000</t>
  </si>
  <si>
    <r>
      <rPr>
        <sz val="10"/>
        <rFont val="Times New Roman"/>
        <charset val="134"/>
      </rPr>
      <t>540+(100000-50000)×0.8%</t>
    </r>
    <r>
      <rPr>
        <sz val="10"/>
        <rFont val="仿宋_GB2312"/>
        <charset val="134"/>
      </rPr>
      <t>＝</t>
    </r>
    <r>
      <rPr>
        <sz val="10"/>
        <rFont val="Times New Roman"/>
        <charset val="134"/>
      </rPr>
      <t>940</t>
    </r>
  </si>
  <si>
    <r>
      <rPr>
        <sz val="10"/>
        <rFont val="Times New Roman"/>
        <charset val="134"/>
      </rPr>
      <t>100000</t>
    </r>
    <r>
      <rPr>
        <sz val="10"/>
        <rFont val="宋体"/>
        <charset val="134"/>
      </rPr>
      <t>以上</t>
    </r>
  </si>
  <si>
    <r>
      <rPr>
        <sz val="10"/>
        <rFont val="Times New Roman"/>
        <charset val="134"/>
      </rPr>
      <t>940</t>
    </r>
    <r>
      <rPr>
        <sz val="10"/>
        <rFont val="仿宋_GB2312"/>
        <charset val="134"/>
      </rPr>
      <t>十</t>
    </r>
    <r>
      <rPr>
        <sz val="10"/>
        <rFont val="Times New Roman"/>
        <charset val="134"/>
      </rPr>
      <t>(200000-100000)×0</t>
    </r>
    <r>
      <rPr>
        <sz val="10"/>
        <rFont val="仿宋_GB2312"/>
        <charset val="134"/>
      </rPr>
      <t>．</t>
    </r>
    <r>
      <rPr>
        <sz val="10"/>
        <rFont val="Times New Roman"/>
        <charset val="134"/>
      </rPr>
      <t>2</t>
    </r>
    <r>
      <rPr>
        <sz val="10"/>
        <rFont val="仿宋_GB2312"/>
        <charset val="134"/>
      </rPr>
      <t>％＝</t>
    </r>
    <r>
      <rPr>
        <sz val="10"/>
        <rFont val="Times New Roman"/>
        <charset val="134"/>
      </rPr>
      <t>1340</t>
    </r>
  </si>
  <si>
    <r>
      <rPr>
        <sz val="10"/>
        <rFont val="仿宋_GB2312"/>
        <charset val="134"/>
      </rPr>
      <t>工程勘察设计费</t>
    </r>
  </si>
  <si>
    <r>
      <rPr>
        <sz val="10"/>
        <rFont val="仿宋_GB2312"/>
        <charset val="134"/>
      </rPr>
      <t>按国家计委、建设部计价格（</t>
    </r>
    <r>
      <rPr>
        <sz val="10"/>
        <rFont val="Times New Roman"/>
        <charset val="134"/>
      </rPr>
      <t>2002</t>
    </r>
    <r>
      <rPr>
        <sz val="10"/>
        <rFont val="仿宋_GB2312"/>
        <charset val="134"/>
      </rPr>
      <t>）</t>
    </r>
    <r>
      <rPr>
        <sz val="10"/>
        <rFont val="Times New Roman"/>
        <charset val="134"/>
      </rPr>
      <t>10</t>
    </r>
    <r>
      <rPr>
        <sz val="10"/>
        <rFont val="仿宋_GB2312"/>
        <charset val="134"/>
      </rPr>
      <t>号计算确定，具体参照下表确定。</t>
    </r>
  </si>
  <si>
    <r>
      <rPr>
        <b/>
        <sz val="10"/>
        <rFont val="仿宋_GB2312"/>
        <charset val="134"/>
      </rPr>
      <t>序号</t>
    </r>
  </si>
  <si>
    <r>
      <rPr>
        <b/>
        <sz val="10"/>
        <rFont val="仿宋_GB2312"/>
        <charset val="134"/>
      </rPr>
      <t>收费基价（万元）</t>
    </r>
  </si>
  <si>
    <t xml:space="preserve"> </t>
  </si>
  <si>
    <r>
      <rPr>
        <sz val="10"/>
        <color indexed="10"/>
        <rFont val="仿宋_GB2312"/>
        <charset val="134"/>
      </rPr>
      <t>工程勘察设计费比率</t>
    </r>
  </si>
  <si>
    <r>
      <rPr>
        <sz val="10"/>
        <rFont val="仿宋_GB2312"/>
        <charset val="134"/>
      </rPr>
      <t>注：计费额＞</t>
    </r>
    <r>
      <rPr>
        <sz val="10"/>
        <rFont val="Times New Roman"/>
        <charset val="134"/>
      </rPr>
      <t>2,000,000</t>
    </r>
    <r>
      <rPr>
        <sz val="10"/>
        <rFont val="仿宋_GB2312"/>
        <charset val="134"/>
      </rPr>
      <t>万元的，以计费额乘以</t>
    </r>
    <r>
      <rPr>
        <sz val="10"/>
        <rFont val="Times New Roman"/>
        <charset val="134"/>
      </rPr>
      <t>1.6</t>
    </r>
    <r>
      <rPr>
        <sz val="10"/>
        <rFont val="仿宋_GB2312"/>
        <charset val="134"/>
      </rPr>
      <t>％的收费率计算收费基价。</t>
    </r>
  </si>
  <si>
    <r>
      <rPr>
        <sz val="10"/>
        <rFont val="仿宋_GB2312"/>
        <charset val="134"/>
      </rPr>
      <t>计算方法：根据各单位投资规模采用直线内插法确定各单位的工程勘察设计费总额</t>
    </r>
  </si>
  <si>
    <r>
      <rPr>
        <sz val="10"/>
        <color indexed="10"/>
        <rFont val="仿宋_GB2312"/>
        <charset val="134"/>
      </rPr>
      <t>（</t>
    </r>
    <r>
      <rPr>
        <sz val="10"/>
        <color indexed="10"/>
        <rFont val="Times New Roman"/>
        <charset val="134"/>
      </rPr>
      <t>4</t>
    </r>
    <r>
      <rPr>
        <sz val="10"/>
        <color indexed="10"/>
        <rFont val="仿宋_GB2312"/>
        <charset val="134"/>
      </rPr>
      <t>）招标代理费</t>
    </r>
  </si>
  <si>
    <r>
      <rPr>
        <sz val="10"/>
        <rFont val="仿宋_GB2312"/>
        <charset val="134"/>
      </rPr>
      <t>招标代理费按国家计委</t>
    </r>
    <r>
      <rPr>
        <sz val="10"/>
        <rFont val="Times New Roman"/>
        <charset val="134"/>
      </rPr>
      <t>[</t>
    </r>
    <r>
      <rPr>
        <sz val="10"/>
        <rFont val="仿宋_GB2312"/>
        <charset val="134"/>
      </rPr>
      <t>计价格</t>
    </r>
    <r>
      <rPr>
        <sz val="10"/>
        <rFont val="Times New Roman"/>
        <charset val="134"/>
      </rPr>
      <t xml:space="preserve"> </t>
    </r>
    <r>
      <rPr>
        <sz val="10"/>
        <rFont val="仿宋_GB2312"/>
        <charset val="134"/>
      </rPr>
      <t>［</t>
    </r>
    <r>
      <rPr>
        <sz val="10"/>
        <rFont val="Times New Roman"/>
        <charset val="134"/>
      </rPr>
      <t>2002</t>
    </r>
    <r>
      <rPr>
        <sz val="10"/>
        <rFont val="仿宋_GB2312"/>
        <charset val="134"/>
      </rPr>
      <t>］</t>
    </r>
    <r>
      <rPr>
        <sz val="10"/>
        <rFont val="Times New Roman"/>
        <charset val="134"/>
      </rPr>
      <t>1980</t>
    </r>
    <r>
      <rPr>
        <sz val="10"/>
        <rFont val="仿宋_GB2312"/>
        <charset val="134"/>
      </rPr>
      <t>号</t>
    </r>
    <r>
      <rPr>
        <sz val="10"/>
        <rFont val="Times New Roman"/>
        <charset val="134"/>
      </rPr>
      <t>]</t>
    </r>
    <r>
      <rPr>
        <sz val="10"/>
        <rFont val="仿宋_GB2312"/>
        <charset val="134"/>
      </rPr>
      <t>选取</t>
    </r>
  </si>
  <si>
    <r>
      <rPr>
        <sz val="10"/>
        <rFont val="Times New Roman"/>
        <charset val="134"/>
      </rPr>
      <t xml:space="preserve">              </t>
    </r>
    <r>
      <rPr>
        <b/>
        <sz val="10"/>
        <rFont val="宋体"/>
        <charset val="134"/>
      </rPr>
      <t>服务类型</t>
    </r>
    <r>
      <rPr>
        <b/>
        <sz val="10"/>
        <rFont val="Times New Roman"/>
        <charset val="134"/>
      </rPr>
      <t xml:space="preserve">     </t>
    </r>
    <r>
      <rPr>
        <b/>
        <sz val="10"/>
        <rFont val="宋体"/>
        <charset val="134"/>
      </rPr>
      <t>中标金额（万元）</t>
    </r>
  </si>
  <si>
    <r>
      <rPr>
        <b/>
        <sz val="10"/>
        <rFont val="宋体"/>
        <charset val="134"/>
      </rPr>
      <t>货物招标</t>
    </r>
  </si>
  <si>
    <r>
      <rPr>
        <b/>
        <sz val="10"/>
        <rFont val="宋体"/>
        <charset val="134"/>
      </rPr>
      <t>服务招标</t>
    </r>
  </si>
  <si>
    <r>
      <rPr>
        <b/>
        <sz val="10"/>
        <rFont val="宋体"/>
        <charset val="134"/>
      </rPr>
      <t>工程招标</t>
    </r>
  </si>
  <si>
    <r>
      <rPr>
        <sz val="10"/>
        <rFont val="Times New Roman"/>
        <charset val="134"/>
      </rPr>
      <t>100</t>
    </r>
    <r>
      <rPr>
        <sz val="10"/>
        <rFont val="宋体"/>
        <charset val="134"/>
      </rPr>
      <t>以下</t>
    </r>
  </si>
  <si>
    <t>100—500</t>
  </si>
  <si>
    <t>500—1000</t>
  </si>
  <si>
    <t>1000—5000</t>
  </si>
  <si>
    <t>5000—10000</t>
  </si>
  <si>
    <t>10000——100000</t>
  </si>
  <si>
    <r>
      <rPr>
        <sz val="10"/>
        <rFont val="宋体"/>
        <charset val="134"/>
      </rPr>
      <t>招标代理费率</t>
    </r>
  </si>
  <si>
    <r>
      <rPr>
        <sz val="10"/>
        <rFont val="Times New Roman"/>
        <charset val="134"/>
      </rPr>
      <t>1000000</t>
    </r>
    <r>
      <rPr>
        <sz val="10"/>
        <rFont val="宋体"/>
        <charset val="134"/>
      </rPr>
      <t>以上</t>
    </r>
  </si>
  <si>
    <r>
      <rPr>
        <sz val="10"/>
        <rFont val="宋体"/>
        <charset val="134"/>
      </rPr>
      <t>注：</t>
    </r>
  </si>
  <si>
    <r>
      <rPr>
        <sz val="10"/>
        <rFont val="Times New Roman"/>
        <charset val="134"/>
      </rPr>
      <t>1</t>
    </r>
    <r>
      <rPr>
        <sz val="10"/>
        <rFont val="宋体"/>
        <charset val="134"/>
      </rPr>
      <t>、按本表费率计算的收费为招标代理服务全过程的收费基准价格，单独提供编制招标文件（有标底的含标底）服务的，可按规定标准的</t>
    </r>
    <r>
      <rPr>
        <sz val="10"/>
        <rFont val="Times New Roman"/>
        <charset val="134"/>
      </rPr>
      <t>30</t>
    </r>
    <r>
      <rPr>
        <sz val="10"/>
        <rFont val="宋体"/>
        <charset val="134"/>
      </rPr>
      <t>％计收。</t>
    </r>
  </si>
  <si>
    <r>
      <rPr>
        <sz val="10"/>
        <rFont val="Times New Roman"/>
        <charset val="134"/>
      </rPr>
      <t>2</t>
    </r>
    <r>
      <rPr>
        <sz val="10"/>
        <rFont val="宋体"/>
        <charset val="134"/>
      </rPr>
      <t>、招标代理服务收费按差额定率累进法计算。例如：某工程招标代理业务中标金额为</t>
    </r>
    <r>
      <rPr>
        <sz val="10"/>
        <rFont val="Times New Roman"/>
        <charset val="134"/>
      </rPr>
      <t>6000</t>
    </r>
    <r>
      <rPr>
        <sz val="10"/>
        <rFont val="宋体"/>
        <charset val="134"/>
      </rPr>
      <t>万元，计算招标代理服务费额如下：</t>
    </r>
  </si>
  <si>
    <r>
      <rPr>
        <sz val="10"/>
        <rFont val="Times New Roman"/>
        <charset val="134"/>
      </rPr>
      <t>100</t>
    </r>
    <r>
      <rPr>
        <sz val="10"/>
        <rFont val="宋体"/>
        <charset val="134"/>
      </rPr>
      <t>万元</t>
    </r>
    <r>
      <rPr>
        <sz val="10"/>
        <rFont val="Times New Roman"/>
        <charset val="134"/>
      </rPr>
      <t>×1.0</t>
    </r>
    <r>
      <rPr>
        <sz val="10"/>
        <rFont val="宋体"/>
        <charset val="134"/>
      </rPr>
      <t>％＝</t>
    </r>
    <r>
      <rPr>
        <sz val="10"/>
        <rFont val="Times New Roman"/>
        <charset val="134"/>
      </rPr>
      <t>1</t>
    </r>
    <r>
      <rPr>
        <sz val="10"/>
        <rFont val="宋体"/>
        <charset val="134"/>
      </rPr>
      <t>万元</t>
    </r>
  </si>
  <si>
    <r>
      <rPr>
        <sz val="10"/>
        <rFont val="宋体"/>
        <charset val="134"/>
      </rPr>
      <t>（</t>
    </r>
    <r>
      <rPr>
        <sz val="10"/>
        <rFont val="Times New Roman"/>
        <charset val="134"/>
      </rPr>
      <t>500</t>
    </r>
    <r>
      <rPr>
        <sz val="10"/>
        <rFont val="宋体"/>
        <charset val="134"/>
      </rPr>
      <t>－</t>
    </r>
    <r>
      <rPr>
        <sz val="10"/>
        <rFont val="Times New Roman"/>
        <charset val="134"/>
      </rPr>
      <t>100</t>
    </r>
    <r>
      <rPr>
        <sz val="10"/>
        <rFont val="宋体"/>
        <charset val="134"/>
      </rPr>
      <t>）万元</t>
    </r>
    <r>
      <rPr>
        <sz val="10"/>
        <rFont val="Times New Roman"/>
        <charset val="134"/>
      </rPr>
      <t>×0.7</t>
    </r>
    <r>
      <rPr>
        <sz val="10"/>
        <rFont val="宋体"/>
        <charset val="134"/>
      </rPr>
      <t>％＝</t>
    </r>
    <r>
      <rPr>
        <sz val="10"/>
        <rFont val="Times New Roman"/>
        <charset val="134"/>
      </rPr>
      <t>2.8</t>
    </r>
    <r>
      <rPr>
        <sz val="10"/>
        <rFont val="宋体"/>
        <charset val="134"/>
      </rPr>
      <t>万元</t>
    </r>
  </si>
  <si>
    <r>
      <rPr>
        <sz val="10"/>
        <rFont val="宋体"/>
        <charset val="134"/>
      </rPr>
      <t>（</t>
    </r>
    <r>
      <rPr>
        <sz val="10"/>
        <rFont val="Times New Roman"/>
        <charset val="134"/>
      </rPr>
      <t>1000</t>
    </r>
    <r>
      <rPr>
        <sz val="10"/>
        <rFont val="宋体"/>
        <charset val="134"/>
      </rPr>
      <t>－</t>
    </r>
    <r>
      <rPr>
        <sz val="10"/>
        <rFont val="Times New Roman"/>
        <charset val="134"/>
      </rPr>
      <t>500</t>
    </r>
    <r>
      <rPr>
        <sz val="10"/>
        <rFont val="宋体"/>
        <charset val="134"/>
      </rPr>
      <t>）万元</t>
    </r>
    <r>
      <rPr>
        <sz val="10"/>
        <rFont val="Times New Roman"/>
        <charset val="134"/>
      </rPr>
      <t>×0.55</t>
    </r>
    <r>
      <rPr>
        <sz val="10"/>
        <rFont val="宋体"/>
        <charset val="134"/>
      </rPr>
      <t>％＝</t>
    </r>
    <r>
      <rPr>
        <sz val="10"/>
        <rFont val="Times New Roman"/>
        <charset val="134"/>
      </rPr>
      <t>2.75</t>
    </r>
    <r>
      <rPr>
        <sz val="10"/>
        <rFont val="宋体"/>
        <charset val="134"/>
      </rPr>
      <t>万元</t>
    </r>
  </si>
  <si>
    <r>
      <rPr>
        <sz val="10"/>
        <rFont val="宋体"/>
        <charset val="134"/>
      </rPr>
      <t>（</t>
    </r>
    <r>
      <rPr>
        <sz val="10"/>
        <rFont val="Times New Roman"/>
        <charset val="134"/>
      </rPr>
      <t>5000</t>
    </r>
    <r>
      <rPr>
        <sz val="10"/>
        <rFont val="宋体"/>
        <charset val="134"/>
      </rPr>
      <t>－</t>
    </r>
    <r>
      <rPr>
        <sz val="10"/>
        <rFont val="Times New Roman"/>
        <charset val="134"/>
      </rPr>
      <t>1000</t>
    </r>
    <r>
      <rPr>
        <sz val="10"/>
        <rFont val="宋体"/>
        <charset val="134"/>
      </rPr>
      <t>）万元</t>
    </r>
    <r>
      <rPr>
        <sz val="10"/>
        <rFont val="Times New Roman"/>
        <charset val="134"/>
      </rPr>
      <t>×0.35</t>
    </r>
    <r>
      <rPr>
        <sz val="10"/>
        <rFont val="宋体"/>
        <charset val="134"/>
      </rPr>
      <t>％＝</t>
    </r>
    <r>
      <rPr>
        <sz val="10"/>
        <rFont val="Times New Roman"/>
        <charset val="134"/>
      </rPr>
      <t>14</t>
    </r>
    <r>
      <rPr>
        <sz val="10"/>
        <rFont val="宋体"/>
        <charset val="134"/>
      </rPr>
      <t>万元</t>
    </r>
  </si>
  <si>
    <r>
      <rPr>
        <sz val="10"/>
        <rFont val="宋体"/>
        <charset val="134"/>
      </rPr>
      <t>（</t>
    </r>
    <r>
      <rPr>
        <sz val="10"/>
        <rFont val="Times New Roman"/>
        <charset val="134"/>
      </rPr>
      <t>10000</t>
    </r>
    <r>
      <rPr>
        <sz val="10"/>
        <rFont val="宋体"/>
        <charset val="134"/>
      </rPr>
      <t>－</t>
    </r>
    <r>
      <rPr>
        <sz val="10"/>
        <rFont val="Times New Roman"/>
        <charset val="134"/>
      </rPr>
      <t>5000</t>
    </r>
    <r>
      <rPr>
        <sz val="10"/>
        <rFont val="宋体"/>
        <charset val="134"/>
      </rPr>
      <t>）万元</t>
    </r>
    <r>
      <rPr>
        <sz val="10"/>
        <rFont val="Times New Roman"/>
        <charset val="134"/>
      </rPr>
      <t>×0.2</t>
    </r>
    <r>
      <rPr>
        <sz val="10"/>
        <rFont val="宋体"/>
        <charset val="134"/>
      </rPr>
      <t>％＝</t>
    </r>
    <r>
      <rPr>
        <sz val="10"/>
        <rFont val="Times New Roman"/>
        <charset val="134"/>
      </rPr>
      <t>10</t>
    </r>
    <r>
      <rPr>
        <sz val="10"/>
        <rFont val="宋体"/>
        <charset val="134"/>
      </rPr>
      <t>万元</t>
    </r>
  </si>
  <si>
    <r>
      <rPr>
        <sz val="10"/>
        <rFont val="Times New Roman"/>
        <charset val="134"/>
      </rPr>
      <t>(100000-10000)</t>
    </r>
    <r>
      <rPr>
        <sz val="10"/>
        <rFont val="宋体"/>
        <charset val="134"/>
      </rPr>
      <t>万元</t>
    </r>
    <r>
      <rPr>
        <sz val="10"/>
        <rFont val="Times New Roman"/>
        <charset val="134"/>
      </rPr>
      <t>*0.05%=45</t>
    </r>
    <r>
      <rPr>
        <sz val="10"/>
        <rFont val="宋体"/>
        <charset val="134"/>
      </rPr>
      <t>万元</t>
    </r>
  </si>
  <si>
    <r>
      <rPr>
        <sz val="10"/>
        <rFont val="宋体"/>
        <charset val="134"/>
      </rPr>
      <t>合计收费＝</t>
    </r>
    <r>
      <rPr>
        <sz val="10"/>
        <rFont val="Times New Roman"/>
        <charset val="134"/>
      </rPr>
      <t>1</t>
    </r>
    <r>
      <rPr>
        <sz val="10"/>
        <rFont val="宋体"/>
        <charset val="134"/>
      </rPr>
      <t>＋</t>
    </r>
    <r>
      <rPr>
        <sz val="10"/>
        <rFont val="Times New Roman"/>
        <charset val="134"/>
      </rPr>
      <t>2.8</t>
    </r>
    <r>
      <rPr>
        <sz val="10"/>
        <rFont val="宋体"/>
        <charset val="134"/>
      </rPr>
      <t>＋</t>
    </r>
    <r>
      <rPr>
        <sz val="10"/>
        <rFont val="Times New Roman"/>
        <charset val="134"/>
      </rPr>
      <t>2.75</t>
    </r>
    <r>
      <rPr>
        <sz val="10"/>
        <rFont val="宋体"/>
        <charset val="134"/>
      </rPr>
      <t>＋</t>
    </r>
    <r>
      <rPr>
        <sz val="10"/>
        <rFont val="Times New Roman"/>
        <charset val="134"/>
      </rPr>
      <t>14</t>
    </r>
    <r>
      <rPr>
        <sz val="10"/>
        <rFont val="宋体"/>
        <charset val="134"/>
      </rPr>
      <t>＋</t>
    </r>
    <r>
      <rPr>
        <sz val="10"/>
        <rFont val="Times New Roman"/>
        <charset val="134"/>
      </rPr>
      <t>2</t>
    </r>
    <r>
      <rPr>
        <sz val="10"/>
        <rFont val="宋体"/>
        <charset val="134"/>
      </rPr>
      <t>＝</t>
    </r>
    <r>
      <rPr>
        <sz val="10"/>
        <rFont val="Times New Roman"/>
        <charset val="134"/>
      </rPr>
      <t>22.55(</t>
    </r>
    <r>
      <rPr>
        <sz val="10"/>
        <rFont val="宋体"/>
        <charset val="134"/>
      </rPr>
      <t>万元</t>
    </r>
    <r>
      <rPr>
        <sz val="10"/>
        <rFont val="Times New Roman"/>
        <charset val="134"/>
      </rPr>
      <t>)</t>
    </r>
  </si>
  <si>
    <r>
      <rPr>
        <sz val="10"/>
        <rFont val="仿宋_GB2312"/>
        <charset val="134"/>
      </rPr>
      <t>（１）建设贷款利率标准</t>
    </r>
  </si>
  <si>
    <r>
      <rPr>
        <sz val="10"/>
        <rFont val="宋体"/>
        <charset val="134"/>
      </rPr>
      <t>工程质量监督费，收费标准按建安造价计算，特大城市</t>
    </r>
    <r>
      <rPr>
        <sz val="10"/>
        <rFont val="Times New Roman"/>
        <charset val="134"/>
      </rPr>
      <t>1</t>
    </r>
    <r>
      <rPr>
        <sz val="10"/>
        <rFont val="宋体"/>
        <charset val="134"/>
      </rPr>
      <t>．</t>
    </r>
    <r>
      <rPr>
        <sz val="10"/>
        <rFont val="Times New Roman"/>
        <charset val="134"/>
      </rPr>
      <t>3‰</t>
    </r>
    <r>
      <rPr>
        <sz val="10"/>
        <rFont val="宋体"/>
        <charset val="134"/>
      </rPr>
      <t>，大城市</t>
    </r>
    <r>
      <rPr>
        <sz val="10"/>
        <rFont val="Times New Roman"/>
        <charset val="134"/>
      </rPr>
      <t>1</t>
    </r>
    <r>
      <rPr>
        <sz val="10"/>
        <rFont val="宋体"/>
        <charset val="134"/>
      </rPr>
      <t>．</t>
    </r>
    <r>
      <rPr>
        <sz val="10"/>
        <rFont val="Times New Roman"/>
        <charset val="134"/>
      </rPr>
      <t>4‰</t>
    </r>
    <r>
      <rPr>
        <sz val="10"/>
        <rFont val="宋体"/>
        <charset val="134"/>
      </rPr>
      <t>，中等城市</t>
    </r>
    <r>
      <rPr>
        <sz val="10"/>
        <rFont val="Times New Roman"/>
        <charset val="134"/>
      </rPr>
      <t>2‰</t>
    </r>
    <r>
      <rPr>
        <sz val="10"/>
        <rFont val="宋体"/>
        <charset val="134"/>
      </rPr>
      <t>，小城市</t>
    </r>
    <r>
      <rPr>
        <sz val="10"/>
        <rFont val="Times New Roman"/>
        <charset val="134"/>
      </rPr>
      <t>2</t>
    </r>
    <r>
      <rPr>
        <sz val="10"/>
        <rFont val="宋体"/>
        <charset val="134"/>
      </rPr>
      <t>．</t>
    </r>
    <r>
      <rPr>
        <sz val="10"/>
        <rFont val="Times New Roman"/>
        <charset val="134"/>
      </rPr>
      <t>5‰</t>
    </r>
  </si>
  <si>
    <r>
      <rPr>
        <sz val="10"/>
        <rFont val="黑体"/>
        <charset val="134"/>
      </rPr>
      <t>施工</t>
    </r>
    <r>
      <rPr>
        <sz val="10"/>
        <color indexed="8"/>
        <rFont val="黑体"/>
        <charset val="134"/>
      </rPr>
      <t>监理收费基价表</t>
    </r>
  </si>
  <si>
    <r>
      <rPr>
        <sz val="10"/>
        <rFont val="Times New Roman"/>
        <charset val="134"/>
      </rPr>
      <t xml:space="preserve">                                                        </t>
    </r>
    <r>
      <rPr>
        <sz val="10"/>
        <rFont val="宋体"/>
        <charset val="134"/>
      </rPr>
      <t>单位：万元</t>
    </r>
  </si>
  <si>
    <r>
      <rPr>
        <sz val="10"/>
        <rFont val="宋体"/>
        <charset val="134"/>
      </rPr>
      <t>计费额</t>
    </r>
  </si>
  <si>
    <r>
      <rPr>
        <sz val="10"/>
        <rFont val="宋体"/>
        <charset val="134"/>
      </rPr>
      <t>收费基价</t>
    </r>
  </si>
  <si>
    <r>
      <rPr>
        <sz val="10"/>
        <color indexed="10"/>
        <rFont val="仿宋_GB2312"/>
        <charset val="134"/>
      </rPr>
      <t>工程监理费比率</t>
    </r>
  </si>
  <si>
    <r>
      <rPr>
        <sz val="10"/>
        <color indexed="8"/>
        <rFont val="黑体"/>
        <charset val="134"/>
      </rPr>
      <t>施工监理收费专业调整系数表</t>
    </r>
  </si>
  <si>
    <r>
      <rPr>
        <sz val="10"/>
        <color indexed="8"/>
        <rFont val="宋体"/>
        <charset val="134"/>
      </rPr>
      <t>工程类型</t>
    </r>
    <r>
      <rPr>
        <sz val="10"/>
        <color indexed="8"/>
        <rFont val="Times New Roman"/>
        <charset val="134"/>
      </rPr>
      <t xml:space="preserve">                     </t>
    </r>
    <r>
      <rPr>
        <sz val="10"/>
        <color indexed="8"/>
        <rFont val="宋体"/>
        <charset val="134"/>
      </rPr>
      <t>专业调整系数</t>
    </r>
  </si>
  <si>
    <r>
      <rPr>
        <sz val="10"/>
        <color indexed="8"/>
        <rFont val="Times New Roman"/>
        <charset val="134"/>
      </rPr>
      <t>1</t>
    </r>
    <r>
      <rPr>
        <sz val="10"/>
        <color indexed="8"/>
        <rFont val="宋体"/>
        <charset val="134"/>
      </rPr>
      <t>．矿山采选工程</t>
    </r>
    <r>
      <rPr>
        <sz val="10"/>
        <color indexed="8"/>
        <rFont val="Times New Roman"/>
        <charset val="134"/>
      </rPr>
      <t xml:space="preserve">                                            </t>
    </r>
  </si>
  <si>
    <r>
      <rPr>
        <sz val="10"/>
        <color indexed="8"/>
        <rFont val="Times New Roman"/>
        <charset val="134"/>
      </rPr>
      <t xml:space="preserve">      </t>
    </r>
    <r>
      <rPr>
        <sz val="10"/>
        <color indexed="8"/>
        <rFont val="宋体"/>
        <charset val="134"/>
      </rPr>
      <t>黑色、有色、黄金、化学、非金属及其他矿采选工程</t>
    </r>
    <r>
      <rPr>
        <sz val="10"/>
        <color indexed="8"/>
        <rFont val="Times New Roman"/>
        <charset val="134"/>
      </rPr>
      <t xml:space="preserve">  0.9 </t>
    </r>
  </si>
  <si>
    <r>
      <rPr>
        <sz val="10"/>
        <color indexed="8"/>
        <rFont val="Times New Roman"/>
        <charset val="134"/>
      </rPr>
      <t xml:space="preserve">      </t>
    </r>
    <r>
      <rPr>
        <sz val="10"/>
        <color indexed="8"/>
        <rFont val="宋体"/>
        <charset val="134"/>
      </rPr>
      <t>矿井工程，选煤及其他煤炭工程</t>
    </r>
    <r>
      <rPr>
        <sz val="10"/>
        <color indexed="8"/>
        <rFont val="Times New Roman"/>
        <charset val="134"/>
      </rPr>
      <t xml:space="preserve">                    1.0   </t>
    </r>
  </si>
  <si>
    <r>
      <rPr>
        <sz val="10"/>
        <color indexed="8"/>
        <rFont val="Times New Roman"/>
        <charset val="134"/>
      </rPr>
      <t xml:space="preserve">      </t>
    </r>
    <r>
      <rPr>
        <sz val="10"/>
        <color indexed="8"/>
        <rFont val="宋体"/>
        <charset val="134"/>
      </rPr>
      <t>铀矿采选工程</t>
    </r>
    <r>
      <rPr>
        <sz val="10"/>
        <color indexed="8"/>
        <rFont val="Times New Roman"/>
        <charset val="134"/>
      </rPr>
      <t xml:space="preserve">                                    1.1   </t>
    </r>
  </si>
  <si>
    <r>
      <rPr>
        <sz val="10"/>
        <color indexed="8"/>
        <rFont val="Times New Roman"/>
        <charset val="134"/>
      </rPr>
      <t>2.</t>
    </r>
    <r>
      <rPr>
        <sz val="10"/>
        <color indexed="8"/>
        <rFont val="宋体"/>
        <charset val="134"/>
      </rPr>
      <t>加工冶炼工程</t>
    </r>
  </si>
  <si>
    <r>
      <rPr>
        <sz val="10"/>
        <color indexed="8"/>
        <rFont val="Times New Roman"/>
        <charset val="134"/>
      </rPr>
      <t xml:space="preserve">     </t>
    </r>
    <r>
      <rPr>
        <sz val="10"/>
        <color indexed="8"/>
        <rFont val="宋体"/>
        <charset val="134"/>
      </rPr>
      <t>船舶水工工程</t>
    </r>
    <r>
      <rPr>
        <sz val="10"/>
        <color indexed="8"/>
        <rFont val="Times New Roman"/>
        <charset val="134"/>
      </rPr>
      <t xml:space="preserve">                                     1.0  </t>
    </r>
  </si>
  <si>
    <r>
      <rPr>
        <sz val="10"/>
        <color indexed="8"/>
        <rFont val="Times New Roman"/>
        <charset val="134"/>
      </rPr>
      <t xml:space="preserve">     </t>
    </r>
    <r>
      <rPr>
        <sz val="10"/>
        <color indexed="8"/>
        <rFont val="宋体"/>
        <charset val="134"/>
      </rPr>
      <t>各类加工、冶炼工程</t>
    </r>
    <r>
      <rPr>
        <sz val="10"/>
        <color indexed="8"/>
        <rFont val="Times New Roman"/>
        <charset val="134"/>
      </rPr>
      <t xml:space="preserve">                               1.0</t>
    </r>
  </si>
  <si>
    <r>
      <rPr>
        <sz val="10"/>
        <color indexed="8"/>
        <rFont val="Times New Roman"/>
        <charset val="134"/>
      </rPr>
      <t xml:space="preserve">     </t>
    </r>
    <r>
      <rPr>
        <sz val="10"/>
        <color indexed="8"/>
        <rFont val="宋体"/>
        <charset val="134"/>
      </rPr>
      <t>核加工工程</t>
    </r>
    <r>
      <rPr>
        <sz val="10"/>
        <color indexed="8"/>
        <rFont val="Times New Roman"/>
        <charset val="134"/>
      </rPr>
      <t xml:space="preserve">                                       1.2</t>
    </r>
  </si>
  <si>
    <r>
      <rPr>
        <sz val="10"/>
        <color indexed="8"/>
        <rFont val="Times New Roman"/>
        <charset val="134"/>
      </rPr>
      <t>3.</t>
    </r>
    <r>
      <rPr>
        <sz val="10"/>
        <color indexed="8"/>
        <rFont val="宋体"/>
        <charset val="134"/>
      </rPr>
      <t>石油化工工程</t>
    </r>
  </si>
  <si>
    <r>
      <rPr>
        <sz val="10"/>
        <color indexed="8"/>
        <rFont val="Times New Roman"/>
        <charset val="134"/>
      </rPr>
      <t xml:space="preserve">      </t>
    </r>
    <r>
      <rPr>
        <sz val="10"/>
        <color indexed="8"/>
        <rFont val="宋体"/>
        <charset val="134"/>
      </rPr>
      <t>石油工程</t>
    </r>
    <r>
      <rPr>
        <sz val="10"/>
        <color indexed="8"/>
        <rFont val="Times New Roman"/>
        <charset val="134"/>
      </rPr>
      <t xml:space="preserve">                                        0.9</t>
    </r>
  </si>
  <si>
    <r>
      <rPr>
        <sz val="10"/>
        <color indexed="8"/>
        <rFont val="宋体"/>
        <charset val="134"/>
      </rPr>
      <t>化工、石化、化纤、医药工程</t>
    </r>
    <r>
      <rPr>
        <sz val="10"/>
        <color indexed="8"/>
        <rFont val="Times New Roman"/>
        <charset val="134"/>
      </rPr>
      <t xml:space="preserve">                      1.0</t>
    </r>
  </si>
  <si>
    <r>
      <rPr>
        <sz val="10"/>
        <color indexed="8"/>
        <rFont val="Times New Roman"/>
        <charset val="134"/>
      </rPr>
      <t xml:space="preserve">      </t>
    </r>
    <r>
      <rPr>
        <sz val="10"/>
        <color indexed="8"/>
        <rFont val="宋体"/>
        <charset val="134"/>
      </rPr>
      <t>核化工工程</t>
    </r>
    <r>
      <rPr>
        <sz val="10"/>
        <color indexed="8"/>
        <rFont val="Times New Roman"/>
        <charset val="134"/>
      </rPr>
      <t xml:space="preserve">                                      1.3</t>
    </r>
  </si>
  <si>
    <r>
      <rPr>
        <sz val="10"/>
        <color indexed="8"/>
        <rFont val="Times New Roman"/>
        <charset val="134"/>
      </rPr>
      <t>4.</t>
    </r>
    <r>
      <rPr>
        <sz val="10"/>
        <color indexed="8"/>
        <rFont val="宋体"/>
        <charset val="134"/>
      </rPr>
      <t>水利电力工程</t>
    </r>
  </si>
  <si>
    <r>
      <rPr>
        <sz val="10"/>
        <color indexed="8"/>
        <rFont val="Times New Roman"/>
        <charset val="134"/>
      </rPr>
      <t xml:space="preserve">      </t>
    </r>
    <r>
      <rPr>
        <sz val="10"/>
        <color indexed="8"/>
        <rFont val="宋体"/>
        <charset val="134"/>
      </rPr>
      <t>风力发电、其他水利工程</t>
    </r>
    <r>
      <rPr>
        <sz val="10"/>
        <color indexed="8"/>
        <rFont val="Times New Roman"/>
        <charset val="134"/>
      </rPr>
      <t xml:space="preserve">                          0.9</t>
    </r>
  </si>
  <si>
    <r>
      <rPr>
        <sz val="10"/>
        <color indexed="8"/>
        <rFont val="Times New Roman"/>
        <charset val="134"/>
      </rPr>
      <t xml:space="preserve">      </t>
    </r>
    <r>
      <rPr>
        <sz val="10"/>
        <color indexed="8"/>
        <rFont val="宋体"/>
        <charset val="134"/>
      </rPr>
      <t>火电工程、送变电工程</t>
    </r>
    <r>
      <rPr>
        <sz val="10"/>
        <color indexed="8"/>
        <rFont val="Times New Roman"/>
        <charset val="134"/>
      </rPr>
      <t xml:space="preserve">                            1.0</t>
    </r>
  </si>
  <si>
    <r>
      <rPr>
        <sz val="10"/>
        <color indexed="8"/>
        <rFont val="Times New Roman"/>
        <charset val="134"/>
      </rPr>
      <t xml:space="preserve">      </t>
    </r>
    <r>
      <rPr>
        <sz val="10"/>
        <color indexed="8"/>
        <rFont val="宋体"/>
        <charset val="134"/>
      </rPr>
      <t>核电常规岛、水电、水库工程</t>
    </r>
    <r>
      <rPr>
        <sz val="10"/>
        <color indexed="8"/>
        <rFont val="Times New Roman"/>
        <charset val="134"/>
      </rPr>
      <t xml:space="preserve">                      1.2</t>
    </r>
  </si>
  <si>
    <r>
      <rPr>
        <sz val="10"/>
        <color indexed="8"/>
        <rFont val="Times New Roman"/>
        <charset val="134"/>
      </rPr>
      <t xml:space="preserve">      </t>
    </r>
    <r>
      <rPr>
        <sz val="10"/>
        <color indexed="8"/>
        <rFont val="宋体"/>
        <charset val="134"/>
      </rPr>
      <t>核能工程</t>
    </r>
    <r>
      <rPr>
        <sz val="10"/>
        <color indexed="8"/>
        <rFont val="Times New Roman"/>
        <charset val="134"/>
      </rPr>
      <t xml:space="preserve">                                        1.3</t>
    </r>
  </si>
  <si>
    <r>
      <rPr>
        <sz val="10"/>
        <color indexed="8"/>
        <rFont val="Times New Roman"/>
        <charset val="134"/>
      </rPr>
      <t>5</t>
    </r>
    <r>
      <rPr>
        <sz val="10"/>
        <color indexed="8"/>
        <rFont val="宋体"/>
        <charset val="134"/>
      </rPr>
      <t>．交通运输工程</t>
    </r>
  </si>
  <si>
    <r>
      <rPr>
        <sz val="10"/>
        <color indexed="8"/>
        <rFont val="Times New Roman"/>
        <charset val="134"/>
      </rPr>
      <t xml:space="preserve">      </t>
    </r>
    <r>
      <rPr>
        <sz val="10"/>
        <color indexed="8"/>
        <rFont val="宋体"/>
        <charset val="134"/>
      </rPr>
      <t>机场场道、机场空管和助航灯光工程</t>
    </r>
    <r>
      <rPr>
        <sz val="10"/>
        <color indexed="8"/>
        <rFont val="Times New Roman"/>
        <charset val="134"/>
      </rPr>
      <t xml:space="preserve">                0.9</t>
    </r>
  </si>
  <si>
    <r>
      <rPr>
        <sz val="10"/>
        <color indexed="8"/>
        <rFont val="Times New Roman"/>
        <charset val="134"/>
      </rPr>
      <t xml:space="preserve">      </t>
    </r>
    <r>
      <rPr>
        <sz val="10"/>
        <color indexed="8"/>
        <rFont val="宋体"/>
        <charset val="134"/>
      </rPr>
      <t>铁路、公路、城市道路、轻轨工程</t>
    </r>
    <r>
      <rPr>
        <sz val="10"/>
        <color indexed="8"/>
        <rFont val="Times New Roman"/>
        <charset val="134"/>
      </rPr>
      <t xml:space="preserve">                  1.0</t>
    </r>
  </si>
  <si>
    <r>
      <rPr>
        <sz val="10"/>
        <color indexed="8"/>
        <rFont val="Times New Roman"/>
        <charset val="134"/>
      </rPr>
      <t xml:space="preserve">      </t>
    </r>
    <r>
      <rPr>
        <sz val="10"/>
        <color indexed="8"/>
        <rFont val="宋体"/>
        <charset val="134"/>
      </rPr>
      <t>水运、地铁、桥梁、隧道、索道工程</t>
    </r>
    <r>
      <rPr>
        <sz val="10"/>
        <color indexed="8"/>
        <rFont val="Times New Roman"/>
        <charset val="134"/>
      </rPr>
      <t xml:space="preserve">                1.1</t>
    </r>
  </si>
  <si>
    <r>
      <rPr>
        <sz val="10"/>
        <color indexed="8"/>
        <rFont val="Times New Roman"/>
        <charset val="134"/>
      </rPr>
      <t>6</t>
    </r>
    <r>
      <rPr>
        <sz val="10"/>
        <color indexed="8"/>
        <rFont val="宋体"/>
        <charset val="134"/>
      </rPr>
      <t>．建筑市政工程</t>
    </r>
    <r>
      <rPr>
        <sz val="10"/>
        <color indexed="8"/>
        <rFont val="Times New Roman"/>
        <charset val="134"/>
      </rPr>
      <t xml:space="preserve"> </t>
    </r>
  </si>
  <si>
    <r>
      <rPr>
        <sz val="10"/>
        <color indexed="8"/>
        <rFont val="Times New Roman"/>
        <charset val="134"/>
      </rPr>
      <t xml:space="preserve">      </t>
    </r>
    <r>
      <rPr>
        <sz val="10"/>
        <color indexed="8"/>
        <rFont val="宋体"/>
        <charset val="134"/>
      </rPr>
      <t>邮电、电信、广电工艺工程</t>
    </r>
    <r>
      <rPr>
        <sz val="10"/>
        <color indexed="8"/>
        <rFont val="Times New Roman"/>
        <charset val="134"/>
      </rPr>
      <t xml:space="preserve">                        0.9</t>
    </r>
  </si>
  <si>
    <r>
      <rPr>
        <sz val="10"/>
        <color indexed="8"/>
        <rFont val="Times New Roman"/>
        <charset val="134"/>
      </rPr>
      <t xml:space="preserve">      </t>
    </r>
    <r>
      <rPr>
        <sz val="10"/>
        <color indexed="8"/>
        <rFont val="宋体"/>
        <charset val="134"/>
      </rPr>
      <t>建筑、人防、市政工程</t>
    </r>
    <r>
      <rPr>
        <sz val="10"/>
        <color indexed="8"/>
        <rFont val="Times New Roman"/>
        <charset val="134"/>
      </rPr>
      <t xml:space="preserve">                            1.0</t>
    </r>
  </si>
  <si>
    <r>
      <rPr>
        <sz val="10"/>
        <color indexed="8"/>
        <rFont val="宋体"/>
        <charset val="134"/>
      </rPr>
      <t>园林绿化工程</t>
    </r>
    <r>
      <rPr>
        <sz val="10"/>
        <color indexed="8"/>
        <rFont val="Times New Roman"/>
        <charset val="134"/>
      </rPr>
      <t xml:space="preserve">                                    0.8</t>
    </r>
  </si>
  <si>
    <r>
      <rPr>
        <sz val="10"/>
        <color indexed="8"/>
        <rFont val="Times New Roman"/>
        <charset val="134"/>
      </rPr>
      <t>7</t>
    </r>
    <r>
      <rPr>
        <sz val="10"/>
        <color indexed="8"/>
        <rFont val="宋体"/>
        <charset val="134"/>
      </rPr>
      <t>．农业林业工程</t>
    </r>
  </si>
  <si>
    <r>
      <rPr>
        <sz val="10"/>
        <color indexed="8"/>
        <rFont val="Times New Roman"/>
        <charset val="134"/>
      </rPr>
      <t xml:space="preserve">      </t>
    </r>
    <r>
      <rPr>
        <sz val="10"/>
        <color indexed="8"/>
        <rFont val="宋体"/>
        <charset val="134"/>
      </rPr>
      <t>农业工程</t>
    </r>
    <r>
      <rPr>
        <sz val="10"/>
        <color indexed="8"/>
        <rFont val="Times New Roman"/>
        <charset val="134"/>
      </rPr>
      <t xml:space="preserve">                                        0.9</t>
    </r>
  </si>
  <si>
    <r>
      <rPr>
        <sz val="10"/>
        <color indexed="8"/>
        <rFont val="Times New Roman"/>
        <charset val="134"/>
      </rPr>
      <t xml:space="preserve">      </t>
    </r>
    <r>
      <rPr>
        <sz val="10"/>
        <color indexed="8"/>
        <rFont val="宋体"/>
        <charset val="134"/>
      </rPr>
      <t>林业工程</t>
    </r>
    <r>
      <rPr>
        <sz val="10"/>
        <color indexed="8"/>
        <rFont val="Times New Roman"/>
        <charset val="134"/>
      </rPr>
      <t xml:space="preserve">                                        0.9</t>
    </r>
  </si>
  <si>
    <r>
      <rPr>
        <b/>
        <sz val="10"/>
        <rFont val="宋体"/>
        <charset val="134"/>
      </rPr>
      <t>《关于规范环境影响咨询收费有关问题的通知》（计价格</t>
    </r>
    <r>
      <rPr>
        <b/>
        <sz val="10"/>
        <rFont val="Times New Roman"/>
        <charset val="134"/>
      </rPr>
      <t>[2002]125</t>
    </r>
    <r>
      <rPr>
        <b/>
        <sz val="10"/>
        <rFont val="宋体"/>
        <charset val="134"/>
      </rPr>
      <t>号），国家发展计划委员会、国家环境保护总局联合文件</t>
    </r>
  </si>
  <si>
    <r>
      <rPr>
        <sz val="10"/>
        <rFont val="宋体"/>
        <charset val="134"/>
      </rPr>
      <t>估算投资额</t>
    </r>
    <r>
      <rPr>
        <b/>
        <sz val="10"/>
        <rFont val="宋体"/>
        <charset val="134"/>
      </rPr>
      <t>（亿元）</t>
    </r>
    <r>
      <rPr>
        <b/>
        <sz val="10"/>
        <color indexed="8"/>
        <rFont val="Times New Roman"/>
        <charset val="134"/>
      </rPr>
      <t xml:space="preserve"> </t>
    </r>
  </si>
  <si>
    <r>
      <rPr>
        <sz val="10"/>
        <rFont val="Times New Roman"/>
        <charset val="134"/>
      </rPr>
      <t>0.3</t>
    </r>
    <r>
      <rPr>
        <sz val="10"/>
        <rFont val="宋体"/>
        <charset val="134"/>
      </rPr>
      <t>以下</t>
    </r>
    <r>
      <rPr>
        <sz val="10"/>
        <color indexed="8"/>
        <rFont val="Times New Roman"/>
        <charset val="134"/>
      </rPr>
      <t xml:space="preserve"> </t>
    </r>
  </si>
  <si>
    <r>
      <rPr>
        <sz val="10"/>
        <rFont val="Times New Roman"/>
        <charset val="134"/>
      </rPr>
      <t>0.3-2</t>
    </r>
    <r>
      <rPr>
        <sz val="10"/>
        <color indexed="8"/>
        <rFont val="Times New Roman"/>
        <charset val="134"/>
      </rPr>
      <t xml:space="preserve"> </t>
    </r>
  </si>
  <si>
    <t>2-10</t>
  </si>
  <si>
    <r>
      <rPr>
        <sz val="10"/>
        <rFont val="Times New Roman"/>
        <charset val="134"/>
      </rPr>
      <t>10-50</t>
    </r>
    <r>
      <rPr>
        <sz val="10"/>
        <color indexed="8"/>
        <rFont val="Times New Roman"/>
        <charset val="134"/>
      </rPr>
      <t xml:space="preserve"> </t>
    </r>
  </si>
  <si>
    <r>
      <rPr>
        <sz val="10"/>
        <rFont val="Times New Roman"/>
        <charset val="134"/>
      </rPr>
      <t>50-100</t>
    </r>
    <r>
      <rPr>
        <sz val="10"/>
        <color indexed="8"/>
        <rFont val="Times New Roman"/>
        <charset val="134"/>
      </rPr>
      <t xml:space="preserve"> </t>
    </r>
  </si>
  <si>
    <r>
      <rPr>
        <sz val="10"/>
        <rFont val="Times New Roman"/>
        <charset val="134"/>
      </rPr>
      <t>100</t>
    </r>
    <r>
      <rPr>
        <sz val="10"/>
        <rFont val="宋体"/>
        <charset val="134"/>
      </rPr>
      <t>以上</t>
    </r>
    <r>
      <rPr>
        <sz val="10"/>
        <color indexed="8"/>
        <rFont val="Times New Roman"/>
        <charset val="134"/>
      </rPr>
      <t xml:space="preserve"> </t>
    </r>
  </si>
  <si>
    <r>
      <rPr>
        <sz val="10"/>
        <rFont val="宋体"/>
        <charset val="134"/>
      </rPr>
      <t>咨询服务项目</t>
    </r>
    <r>
      <rPr>
        <sz val="10"/>
        <rFont val="Times New Roman"/>
        <charset val="134"/>
      </rPr>
      <t>(</t>
    </r>
    <r>
      <rPr>
        <sz val="10"/>
        <color indexed="8"/>
        <rFont val="Arial Unicode MS"/>
        <charset val="134"/>
      </rPr>
      <t>万元</t>
    </r>
    <r>
      <rPr>
        <sz val="10"/>
        <color indexed="8"/>
        <rFont val="Times New Roman"/>
        <charset val="134"/>
      </rPr>
      <t>)</t>
    </r>
  </si>
  <si>
    <r>
      <rPr>
        <sz val="10"/>
        <rFont val="宋体"/>
        <charset val="134"/>
      </rPr>
      <t>编制环境影响报告书（含大纲）</t>
    </r>
    <r>
      <rPr>
        <sz val="10"/>
        <color indexed="8"/>
        <rFont val="Times New Roman"/>
        <charset val="134"/>
      </rPr>
      <t xml:space="preserve"> </t>
    </r>
  </si>
  <si>
    <t>5-6</t>
  </si>
  <si>
    <t>6-15</t>
  </si>
  <si>
    <t xml:space="preserve">15-35 </t>
  </si>
  <si>
    <r>
      <rPr>
        <sz val="10"/>
        <rFont val="Times New Roman"/>
        <charset val="134"/>
      </rPr>
      <t>35-75</t>
    </r>
    <r>
      <rPr>
        <sz val="10"/>
        <color indexed="8"/>
        <rFont val="Times New Roman"/>
        <charset val="134"/>
      </rPr>
      <t xml:space="preserve"> </t>
    </r>
  </si>
  <si>
    <r>
      <rPr>
        <sz val="10"/>
        <rFont val="Times New Roman"/>
        <charset val="134"/>
      </rPr>
      <t>75-110</t>
    </r>
    <r>
      <rPr>
        <sz val="10"/>
        <color indexed="8"/>
        <rFont val="Times New Roman"/>
        <charset val="134"/>
      </rPr>
      <t xml:space="preserve"> </t>
    </r>
  </si>
  <si>
    <r>
      <rPr>
        <sz val="10"/>
        <rFont val="宋体"/>
        <charset val="134"/>
      </rPr>
      <t>编制环境影响报告表</t>
    </r>
    <r>
      <rPr>
        <sz val="10"/>
        <color indexed="8"/>
        <rFont val="Times New Roman"/>
        <charset val="134"/>
      </rPr>
      <t xml:space="preserve"> </t>
    </r>
  </si>
  <si>
    <t>1-2</t>
  </si>
  <si>
    <t>2-4</t>
  </si>
  <si>
    <t>4-7</t>
  </si>
  <si>
    <r>
      <rPr>
        <sz val="10"/>
        <rFont val="Times New Roman"/>
        <charset val="134"/>
      </rPr>
      <t>7</t>
    </r>
    <r>
      <rPr>
        <sz val="10"/>
        <rFont val="宋体"/>
        <charset val="134"/>
      </rPr>
      <t>以上</t>
    </r>
    <r>
      <rPr>
        <sz val="10"/>
        <rFont val="Times New Roman"/>
        <charset val="134"/>
      </rPr>
      <t xml:space="preserve"> </t>
    </r>
  </si>
  <si>
    <r>
      <rPr>
        <sz val="10"/>
        <rFont val="宋体"/>
        <charset val="134"/>
      </rPr>
      <t>评估环境影响报告书（含大纲）</t>
    </r>
    <r>
      <rPr>
        <sz val="10"/>
        <color indexed="8"/>
        <rFont val="Times New Roman"/>
        <charset val="134"/>
      </rPr>
      <t xml:space="preserve"> </t>
    </r>
  </si>
  <si>
    <r>
      <rPr>
        <sz val="10"/>
        <rFont val="Times New Roman"/>
        <charset val="134"/>
      </rPr>
      <t>0.8-1.5</t>
    </r>
    <r>
      <rPr>
        <sz val="10"/>
        <color indexed="8"/>
        <rFont val="Times New Roman"/>
        <charset val="134"/>
      </rPr>
      <t xml:space="preserve"> </t>
    </r>
  </si>
  <si>
    <r>
      <rPr>
        <sz val="10"/>
        <rFont val="Times New Roman"/>
        <charset val="134"/>
      </rPr>
      <t>1.5-3</t>
    </r>
    <r>
      <rPr>
        <sz val="10"/>
        <color indexed="8"/>
        <rFont val="Times New Roman"/>
        <charset val="134"/>
      </rPr>
      <t xml:space="preserve"> </t>
    </r>
  </si>
  <si>
    <t>7-9</t>
  </si>
  <si>
    <t>9-13</t>
  </si>
  <si>
    <r>
      <rPr>
        <sz val="10"/>
        <rFont val="Times New Roman"/>
        <charset val="134"/>
      </rPr>
      <t>13</t>
    </r>
    <r>
      <rPr>
        <sz val="10"/>
        <rFont val="宋体"/>
        <charset val="134"/>
      </rPr>
      <t>以上</t>
    </r>
    <r>
      <rPr>
        <sz val="10"/>
        <color indexed="8"/>
        <rFont val="Times New Roman"/>
        <charset val="134"/>
      </rPr>
      <t xml:space="preserve"> </t>
    </r>
  </si>
  <si>
    <r>
      <rPr>
        <sz val="10"/>
        <rFont val="宋体"/>
        <charset val="134"/>
      </rPr>
      <t>评估环境影响报告表</t>
    </r>
    <r>
      <rPr>
        <sz val="10"/>
        <color indexed="8"/>
        <rFont val="Times New Roman"/>
        <charset val="134"/>
      </rPr>
      <t xml:space="preserve"> </t>
    </r>
  </si>
  <si>
    <r>
      <rPr>
        <sz val="10"/>
        <rFont val="Times New Roman"/>
        <charset val="134"/>
      </rPr>
      <t>0.5-0.8</t>
    </r>
    <r>
      <rPr>
        <sz val="10"/>
        <color indexed="8"/>
        <rFont val="Times New Roman"/>
        <charset val="134"/>
      </rPr>
      <t xml:space="preserve"> </t>
    </r>
  </si>
  <si>
    <r>
      <rPr>
        <sz val="10"/>
        <rFont val="Times New Roman"/>
        <charset val="134"/>
      </rPr>
      <t>1.5-2</t>
    </r>
    <r>
      <rPr>
        <sz val="10"/>
        <color indexed="8"/>
        <rFont val="Times New Roman"/>
        <charset val="134"/>
      </rPr>
      <t xml:space="preserve"> </t>
    </r>
  </si>
  <si>
    <r>
      <rPr>
        <sz val="10"/>
        <rFont val="Times New Roman"/>
        <charset val="134"/>
      </rPr>
      <t>2</t>
    </r>
    <r>
      <rPr>
        <sz val="10"/>
        <rFont val="宋体"/>
        <charset val="134"/>
      </rPr>
      <t>以上</t>
    </r>
    <r>
      <rPr>
        <sz val="10"/>
        <rFont val="Times New Roman"/>
        <charset val="134"/>
      </rPr>
      <t xml:space="preserve"> </t>
    </r>
  </si>
  <si>
    <r>
      <rPr>
        <b/>
        <sz val="10"/>
        <rFont val="宋体"/>
        <charset val="134"/>
      </rPr>
      <t>测算比例：</t>
    </r>
  </si>
  <si>
    <r>
      <rPr>
        <b/>
        <sz val="10"/>
        <rFont val="宋体"/>
        <charset val="134"/>
      </rPr>
      <t>行</t>
    </r>
    <r>
      <rPr>
        <b/>
        <sz val="10"/>
        <rFont val="Times New Roman"/>
        <charset val="134"/>
      </rPr>
      <t xml:space="preserve">    </t>
    </r>
    <r>
      <rPr>
        <b/>
        <sz val="10"/>
        <rFont val="宋体"/>
        <charset val="134"/>
      </rPr>
      <t>业</t>
    </r>
    <r>
      <rPr>
        <b/>
        <sz val="10"/>
        <color indexed="8"/>
        <rFont val="Times New Roman"/>
        <charset val="134"/>
      </rPr>
      <t xml:space="preserve"> </t>
    </r>
  </si>
  <si>
    <r>
      <rPr>
        <b/>
        <sz val="10"/>
        <rFont val="宋体"/>
        <charset val="134"/>
      </rPr>
      <t>调整系数</t>
    </r>
    <r>
      <rPr>
        <b/>
        <sz val="10"/>
        <color indexed="8"/>
        <rFont val="Times New Roman"/>
        <charset val="134"/>
      </rPr>
      <t xml:space="preserve"> </t>
    </r>
  </si>
  <si>
    <r>
      <rPr>
        <sz val="10"/>
        <rFont val="宋体"/>
        <charset val="134"/>
      </rPr>
      <t>化工、冶金、有色、黄金、煤炭、矿产、纺织、化纤、轻工、医药、区域</t>
    </r>
    <r>
      <rPr>
        <sz val="10"/>
        <color indexed="8"/>
        <rFont val="Times New Roman"/>
        <charset val="134"/>
      </rPr>
      <t xml:space="preserve"> </t>
    </r>
  </si>
  <si>
    <r>
      <rPr>
        <sz val="10"/>
        <rFont val="宋体"/>
        <charset val="134"/>
      </rPr>
      <t>石化、石油天然气、水利、水电、旅游</t>
    </r>
    <r>
      <rPr>
        <sz val="10"/>
        <color indexed="8"/>
        <rFont val="Times New Roman"/>
        <charset val="134"/>
      </rPr>
      <t xml:space="preserve"> </t>
    </r>
  </si>
  <si>
    <r>
      <rPr>
        <sz val="10"/>
        <rFont val="宋体"/>
        <charset val="134"/>
      </rPr>
      <t>林业、畜牧、渔业、农业、交通、铁道、民航、管线运输、建材、市政、烟草、兵器</t>
    </r>
    <r>
      <rPr>
        <sz val="10"/>
        <color indexed="8"/>
        <rFont val="Times New Roman"/>
        <charset val="134"/>
      </rPr>
      <t xml:space="preserve"> </t>
    </r>
  </si>
  <si>
    <r>
      <rPr>
        <sz val="10"/>
        <rFont val="宋体"/>
        <charset val="134"/>
      </rPr>
      <t>邮电、广播电视、航空、机械、船舶、航天、电子、勘探、社会服务、火电</t>
    </r>
  </si>
  <si>
    <r>
      <rPr>
        <sz val="10"/>
        <rFont val="宋体"/>
        <charset val="134"/>
      </rPr>
      <t>粮食、建筑、信息产业、仓储</t>
    </r>
    <r>
      <rPr>
        <sz val="10"/>
        <color indexed="8"/>
        <rFont val="Times New Roman"/>
        <charset val="134"/>
      </rPr>
      <t xml:space="preserve"> </t>
    </r>
  </si>
  <si>
    <r>
      <rPr>
        <b/>
        <sz val="10"/>
        <rFont val="宋体"/>
        <charset val="134"/>
      </rPr>
      <t>环境敏感程度</t>
    </r>
    <r>
      <rPr>
        <b/>
        <sz val="10"/>
        <color indexed="8"/>
        <rFont val="Times New Roman"/>
        <charset val="134"/>
      </rPr>
      <t xml:space="preserve"> </t>
    </r>
  </si>
  <si>
    <r>
      <rPr>
        <sz val="10"/>
        <rFont val="宋体"/>
        <charset val="134"/>
      </rPr>
      <t>敏感</t>
    </r>
    <r>
      <rPr>
        <sz val="10"/>
        <color indexed="8"/>
        <rFont val="Times New Roman"/>
        <charset val="134"/>
      </rPr>
      <t xml:space="preserve"> </t>
    </r>
  </si>
  <si>
    <r>
      <rPr>
        <sz val="10"/>
        <color indexed="10"/>
        <rFont val="宋体"/>
        <charset val="134"/>
      </rPr>
      <t>环评费比率</t>
    </r>
  </si>
  <si>
    <r>
      <rPr>
        <sz val="10"/>
        <rFont val="宋体"/>
        <charset val="134"/>
      </rPr>
      <t>一般</t>
    </r>
    <r>
      <rPr>
        <sz val="10"/>
        <color indexed="8"/>
        <rFont val="Times New Roman"/>
        <charset val="134"/>
      </rPr>
      <t xml:space="preserve"> </t>
    </r>
  </si>
  <si>
    <r>
      <rPr>
        <b/>
        <sz val="10"/>
        <rFont val="宋体"/>
        <charset val="134"/>
      </rPr>
      <t>《建设项目前期工作咨询收费暂行规定》计价格</t>
    </r>
    <r>
      <rPr>
        <b/>
        <sz val="10"/>
        <rFont val="Times New Roman"/>
        <charset val="134"/>
      </rPr>
      <t>(1999)1283</t>
    </r>
    <r>
      <rPr>
        <b/>
        <sz val="10"/>
        <rFont val="宋体"/>
        <charset val="134"/>
      </rPr>
      <t>号</t>
    </r>
  </si>
  <si>
    <r>
      <rPr>
        <sz val="10.5"/>
        <color indexed="8"/>
        <rFont val="宋体"/>
        <charset val="134"/>
      </rPr>
      <t>估算投资额</t>
    </r>
  </si>
  <si>
    <r>
      <rPr>
        <sz val="10.5"/>
        <color indexed="8"/>
        <rFont val="宋体"/>
        <charset val="134"/>
      </rPr>
      <t>３０００万元－</t>
    </r>
  </si>
  <si>
    <r>
      <rPr>
        <sz val="10.5"/>
        <color indexed="8"/>
        <rFont val="宋体"/>
        <charset val="134"/>
      </rPr>
      <t>１亿元－</t>
    </r>
  </si>
  <si>
    <r>
      <rPr>
        <sz val="10.5"/>
        <color indexed="8"/>
        <rFont val="宋体"/>
        <charset val="134"/>
      </rPr>
      <t>５亿元－</t>
    </r>
  </si>
  <si>
    <r>
      <rPr>
        <sz val="10.5"/>
        <color indexed="8"/>
        <rFont val="宋体"/>
        <charset val="134"/>
      </rPr>
      <t>１０亿元－</t>
    </r>
  </si>
  <si>
    <r>
      <rPr>
        <sz val="10.5"/>
        <color indexed="8"/>
        <rFont val="宋体"/>
        <charset val="134"/>
      </rPr>
      <t>５０亿元</t>
    </r>
  </si>
  <si>
    <r>
      <rPr>
        <sz val="10.5"/>
        <color indexed="8"/>
        <rFont val="宋体"/>
        <charset val="134"/>
      </rPr>
      <t>咨询评估项目</t>
    </r>
  </si>
  <si>
    <r>
      <rPr>
        <sz val="10.5"/>
        <color indexed="8"/>
        <rFont val="宋体"/>
        <charset val="134"/>
      </rPr>
      <t>１亿元</t>
    </r>
  </si>
  <si>
    <r>
      <rPr>
        <sz val="10.5"/>
        <color indexed="8"/>
        <rFont val="宋体"/>
        <charset val="134"/>
      </rPr>
      <t>５亿元　</t>
    </r>
  </si>
  <si>
    <r>
      <rPr>
        <sz val="10.5"/>
        <color indexed="8"/>
        <rFont val="宋体"/>
        <charset val="134"/>
      </rPr>
      <t>１０亿元　　</t>
    </r>
  </si>
  <si>
    <r>
      <rPr>
        <sz val="10.5"/>
        <color indexed="8"/>
        <rFont val="宋体"/>
        <charset val="134"/>
      </rPr>
      <t>５０亿元　</t>
    </r>
  </si>
  <si>
    <r>
      <rPr>
        <sz val="10.5"/>
        <color indexed="8"/>
        <rFont val="宋体"/>
        <charset val="134"/>
      </rPr>
      <t>以上　</t>
    </r>
  </si>
  <si>
    <r>
      <rPr>
        <sz val="10.5"/>
        <color indexed="8"/>
        <rFont val="宋体"/>
        <charset val="134"/>
      </rPr>
      <t>一、编制项目建议书</t>
    </r>
  </si>
  <si>
    <t>6-14</t>
  </si>
  <si>
    <r>
      <rPr>
        <sz val="10.5"/>
        <color indexed="8"/>
        <rFont val="宋体"/>
        <charset val="134"/>
      </rPr>
      <t>１４－３７</t>
    </r>
  </si>
  <si>
    <r>
      <rPr>
        <sz val="10.5"/>
        <color indexed="8"/>
        <rFont val="宋体"/>
        <charset val="134"/>
      </rPr>
      <t>３７－５５　</t>
    </r>
  </si>
  <si>
    <r>
      <rPr>
        <sz val="10.5"/>
        <color indexed="8"/>
        <rFont val="宋体"/>
        <charset val="134"/>
      </rPr>
      <t>５５－１００</t>
    </r>
  </si>
  <si>
    <r>
      <rPr>
        <sz val="10.5"/>
        <color indexed="8"/>
        <rFont val="宋体"/>
        <charset val="134"/>
      </rPr>
      <t>１００－１２５</t>
    </r>
  </si>
  <si>
    <r>
      <rPr>
        <sz val="10.5"/>
        <color indexed="8"/>
        <rFont val="宋体"/>
        <charset val="134"/>
      </rPr>
      <t>二、编制可行性研究报告　</t>
    </r>
  </si>
  <si>
    <t>12-18</t>
  </si>
  <si>
    <r>
      <rPr>
        <sz val="10.5"/>
        <color indexed="8"/>
        <rFont val="宋体"/>
        <charset val="134"/>
      </rPr>
      <t>２８－７５</t>
    </r>
  </si>
  <si>
    <r>
      <rPr>
        <sz val="10.5"/>
        <color indexed="8"/>
        <rFont val="宋体"/>
        <charset val="134"/>
      </rPr>
      <t>７５－１１０</t>
    </r>
  </si>
  <si>
    <r>
      <rPr>
        <sz val="10.5"/>
        <color indexed="8"/>
        <rFont val="宋体"/>
        <charset val="134"/>
      </rPr>
      <t>１１０－２００</t>
    </r>
  </si>
  <si>
    <r>
      <rPr>
        <sz val="10.5"/>
        <color indexed="8"/>
        <rFont val="宋体"/>
        <charset val="134"/>
      </rPr>
      <t>２００－２５０</t>
    </r>
  </si>
  <si>
    <r>
      <rPr>
        <sz val="10.5"/>
        <color indexed="8"/>
        <rFont val="宋体"/>
        <charset val="134"/>
      </rPr>
      <t>三、评估项目建议书</t>
    </r>
  </si>
  <si>
    <t>4-8</t>
  </si>
  <si>
    <t>8-12</t>
  </si>
  <si>
    <t>12-15</t>
  </si>
  <si>
    <r>
      <rPr>
        <sz val="10.5"/>
        <color indexed="8"/>
        <rFont val="宋体"/>
        <charset val="134"/>
      </rPr>
      <t>１５－１７</t>
    </r>
  </si>
  <si>
    <r>
      <rPr>
        <sz val="10.5"/>
        <color indexed="8"/>
        <rFont val="宋体"/>
        <charset val="134"/>
      </rPr>
      <t>１７－２０</t>
    </r>
  </si>
  <si>
    <r>
      <rPr>
        <sz val="10.5"/>
        <color indexed="8"/>
        <rFont val="宋体"/>
        <charset val="134"/>
      </rPr>
      <t>四、评估可行性研究报告　</t>
    </r>
  </si>
  <si>
    <t>5-10</t>
  </si>
  <si>
    <t>10-15</t>
  </si>
  <si>
    <r>
      <rPr>
        <sz val="10.5"/>
        <color indexed="8"/>
        <rFont val="宋体"/>
        <charset val="134"/>
      </rPr>
      <t>１５－２０</t>
    </r>
  </si>
  <si>
    <r>
      <rPr>
        <sz val="10.5"/>
        <color indexed="8"/>
        <rFont val="宋体"/>
        <charset val="134"/>
      </rPr>
      <t>２０－２５</t>
    </r>
  </si>
  <si>
    <r>
      <rPr>
        <sz val="10.5"/>
        <color indexed="8"/>
        <rFont val="宋体"/>
        <charset val="134"/>
      </rPr>
      <t>２５－３５</t>
    </r>
  </si>
  <si>
    <r>
      <rPr>
        <sz val="9"/>
        <color indexed="8"/>
        <rFont val="宋体"/>
        <charset val="134"/>
      </rPr>
      <t>行　　业</t>
    </r>
  </si>
  <si>
    <r>
      <rPr>
        <sz val="9"/>
        <color indexed="8"/>
        <rFont val="宋体"/>
        <charset val="134"/>
      </rPr>
      <t>调整系数</t>
    </r>
  </si>
  <si>
    <r>
      <rPr>
        <sz val="9"/>
        <color indexed="8"/>
        <rFont val="宋体"/>
        <charset val="134"/>
      </rPr>
      <t>（以表一所列收费标准为１）</t>
    </r>
  </si>
  <si>
    <r>
      <rPr>
        <b/>
        <sz val="9"/>
        <color indexed="8"/>
        <rFont val="宋体"/>
        <charset val="134"/>
      </rPr>
      <t>一、行业调整系数</t>
    </r>
  </si>
  <si>
    <r>
      <rPr>
        <sz val="9"/>
        <color indexed="8"/>
        <rFont val="宋体"/>
        <charset val="134"/>
      </rPr>
      <t>１．石化、化工、钢铁　</t>
    </r>
  </si>
  <si>
    <r>
      <rPr>
        <sz val="9"/>
        <color indexed="8"/>
        <rFont val="宋体"/>
        <charset val="134"/>
      </rPr>
      <t>２．石油、天然气、水利、水电、交通（水运）、化纤</t>
    </r>
  </si>
  <si>
    <r>
      <rPr>
        <sz val="9"/>
        <color indexed="8"/>
        <rFont val="宋体"/>
        <charset val="134"/>
      </rPr>
      <t>３．有色、黄金、纺织、轻工、邮电、广播电视、医药、煤炭、火电（含核电）、机械（含船舶、航空、航天、兵器）</t>
    </r>
  </si>
  <si>
    <r>
      <rPr>
        <sz val="9"/>
        <color indexed="8"/>
        <rFont val="宋体"/>
        <charset val="134"/>
      </rPr>
      <t>４．林业、商业、粮食、建筑　</t>
    </r>
  </si>
  <si>
    <r>
      <rPr>
        <sz val="9"/>
        <color indexed="8"/>
        <rFont val="宋体"/>
        <charset val="134"/>
      </rPr>
      <t>５．建材、交通（公路）、铁道、市政公用工程　</t>
    </r>
  </si>
  <si>
    <r>
      <rPr>
        <b/>
        <sz val="9"/>
        <color indexed="8"/>
        <rFont val="宋体"/>
        <charset val="134"/>
      </rPr>
      <t>二、工程复杂程度调整系数　</t>
    </r>
  </si>
  <si>
    <r>
      <rPr>
        <sz val="9"/>
        <color indexed="8"/>
        <rFont val="宋体"/>
        <charset val="134"/>
      </rPr>
      <t>０．８－１．２　</t>
    </r>
  </si>
  <si>
    <r>
      <rPr>
        <sz val="10"/>
        <color indexed="10"/>
        <rFont val="宋体"/>
        <charset val="134"/>
      </rPr>
      <t>可行性研究费比率</t>
    </r>
  </si>
  <si>
    <t>工程预决算编审费</t>
  </si>
  <si>
    <t>收费项目</t>
  </si>
  <si>
    <t>收费基数X</t>
  </si>
  <si>
    <t>收费标准（万元）</t>
  </si>
  <si>
    <t>X≤200万元</t>
  </si>
  <si>
    <t>200＜X≤500万元</t>
  </si>
  <si>
    <t>500＜X≤2000万元</t>
  </si>
  <si>
    <t>2000＜X≤10000万元</t>
  </si>
  <si>
    <t>＞10000万元</t>
  </si>
  <si>
    <t>送审或审减金额（万元）</t>
  </si>
  <si>
    <t>投资估算</t>
  </si>
  <si>
    <t>投资估算造价</t>
  </si>
  <si>
    <t>经济评价</t>
  </si>
  <si>
    <t>概算编制</t>
  </si>
  <si>
    <t>设计概算造价</t>
  </si>
  <si>
    <t>概算审核</t>
  </si>
  <si>
    <t>预算编制</t>
  </si>
  <si>
    <t>建筑安装工程造价</t>
  </si>
  <si>
    <t>预算审核</t>
  </si>
  <si>
    <t>工程量清单编制（或审核）</t>
  </si>
  <si>
    <t>招标控制价编制（或审核）</t>
  </si>
  <si>
    <t>投标报价分析（清标）</t>
  </si>
  <si>
    <t>施工阶段造价咨询</t>
  </si>
  <si>
    <t>（1）基本收费</t>
  </si>
  <si>
    <t>（2）效益收费</t>
  </si>
  <si>
    <t>审减额+审增额</t>
  </si>
  <si>
    <t>结算编制</t>
  </si>
  <si>
    <t>结算审核</t>
  </si>
  <si>
    <t>建筑安装工程送审造价</t>
  </si>
  <si>
    <t>竣工决算编制</t>
  </si>
  <si>
    <t>建设项目总投资</t>
  </si>
  <si>
    <t>全过程造价咨询</t>
  </si>
  <si>
    <t>工程造价争议鉴定</t>
  </si>
  <si>
    <t>鉴定标的（千分之）</t>
  </si>
  <si>
    <t>固定资产—房屋建筑物评估明细表</t>
  </si>
  <si>
    <t>被评估企业： 北方鼎业再生资源开发有限公司</t>
  </si>
  <si>
    <t>建筑物名称</t>
  </si>
  <si>
    <t>建筑          面积/容积</t>
  </si>
  <si>
    <t>评估单价(元/m2)</t>
  </si>
  <si>
    <t>吊装房（两个）</t>
  </si>
  <si>
    <t>集装箱</t>
  </si>
  <si>
    <t>m2</t>
  </si>
  <si>
    <t>彩钢房</t>
  </si>
  <si>
    <t>彩钢</t>
  </si>
  <si>
    <t>滦南房权证倴私字第016874号</t>
  </si>
  <si>
    <t>综合办公楼</t>
  </si>
  <si>
    <t>框架</t>
  </si>
  <si>
    <t>含地源热泵、电梯</t>
  </si>
  <si>
    <t>宿舍楼</t>
  </si>
  <si>
    <t>含地源热泵</t>
  </si>
  <si>
    <t>仓库</t>
  </si>
  <si>
    <t>钢结构</t>
  </si>
  <si>
    <t>车间</t>
  </si>
  <si>
    <t>西门卫</t>
  </si>
  <si>
    <t>混合</t>
  </si>
  <si>
    <t>地磅房</t>
  </si>
  <si>
    <t>九间房</t>
  </si>
  <si>
    <t>厕所</t>
  </si>
  <si>
    <t>砖混</t>
  </si>
  <si>
    <t>热水井房</t>
  </si>
  <si>
    <t>污水处理房</t>
  </si>
  <si>
    <t>钢混</t>
  </si>
  <si>
    <t>饮用水井房</t>
  </si>
  <si>
    <t>减：房屋建筑物减值准备</t>
  </si>
  <si>
    <r>
      <rPr>
        <sz val="10.5"/>
        <color rgb="FF000000"/>
        <rFont val="宋体"/>
        <charset val="134"/>
      </rPr>
      <t>评估人员按照《房屋完损等级评定标准》</t>
    </r>
    <r>
      <rPr>
        <sz val="10.5"/>
        <color rgb="FF000000"/>
        <rFont val="Calibri"/>
        <charset val="134"/>
      </rPr>
      <t>(</t>
    </r>
    <r>
      <rPr>
        <sz val="10.5"/>
        <color rgb="FF000000"/>
        <rFont val="宋体"/>
        <charset val="134"/>
      </rPr>
      <t>城住字</t>
    </r>
    <r>
      <rPr>
        <sz val="12"/>
        <color rgb="FF000000"/>
        <rFont val="Calibri"/>
        <charset val="134"/>
      </rPr>
      <t>(1984)</t>
    </r>
    <r>
      <rPr>
        <sz val="10.5"/>
        <color rgb="FF000000"/>
        <rFont val="宋体"/>
        <charset val="134"/>
      </rPr>
      <t>第</t>
    </r>
    <r>
      <rPr>
        <sz val="12"/>
        <color rgb="FF000000"/>
        <rFont val="Calibri"/>
        <charset val="134"/>
      </rPr>
      <t>678</t>
    </r>
    <r>
      <rPr>
        <sz val="10.5"/>
        <color rgb="FF000000"/>
        <rFont val="宋体"/>
        <charset val="134"/>
      </rPr>
      <t>号</t>
    </r>
    <r>
      <rPr>
        <sz val="10.5"/>
        <color rgb="FF000000"/>
        <rFont val="Calibri"/>
        <charset val="134"/>
      </rPr>
      <t>)</t>
    </r>
    <r>
      <rPr>
        <sz val="10.5"/>
        <color rgb="FF000000"/>
        <rFont val="宋体"/>
        <charset val="134"/>
      </rPr>
      <t>，通过现场勘察房屋各部位的完损程度并对其量化打分</t>
    </r>
  </si>
  <si>
    <t>结构项目</t>
  </si>
  <si>
    <t>标准分</t>
  </si>
  <si>
    <t>评分</t>
  </si>
  <si>
    <t>装修项目</t>
  </si>
  <si>
    <t>设备项目</t>
  </si>
  <si>
    <t>基础</t>
  </si>
  <si>
    <t>门窗</t>
  </si>
  <si>
    <t>电照</t>
  </si>
  <si>
    <t>承重构件</t>
  </si>
  <si>
    <t>外粉刷</t>
  </si>
  <si>
    <t>水卫</t>
  </si>
  <si>
    <t>非承重墙</t>
  </si>
  <si>
    <t>内粉刷</t>
  </si>
  <si>
    <t>其他</t>
  </si>
  <si>
    <t>屋面</t>
  </si>
  <si>
    <t>顶棚</t>
  </si>
  <si>
    <t>楼地面</t>
  </si>
  <si>
    <t>小计</t>
  </si>
  <si>
    <t>权重</t>
  </si>
  <si>
    <t>分值法成新率％</t>
  </si>
  <si>
    <r>
      <rPr>
        <sz val="10"/>
        <color rgb="FF000000"/>
        <rFont val="Times New Roman"/>
        <charset val="134"/>
      </rPr>
      <t>78x</t>
    </r>
    <r>
      <rPr>
        <sz val="10"/>
        <color rgb="FF000000"/>
        <rFont val="Times New Roman"/>
        <charset val="134"/>
      </rPr>
      <t>70%</t>
    </r>
    <r>
      <rPr>
        <sz val="10"/>
        <color rgb="FF000000"/>
        <rFont val="Times New Roman"/>
        <charset val="134"/>
      </rPr>
      <t>+78x</t>
    </r>
    <r>
      <rPr>
        <sz val="10"/>
        <color rgb="FF000000"/>
        <rFont val="Times New Roman"/>
        <charset val="134"/>
      </rPr>
      <t>20%</t>
    </r>
    <r>
      <rPr>
        <sz val="10"/>
        <color rgb="FF000000"/>
        <rFont val="Times New Roman"/>
        <charset val="134"/>
      </rPr>
      <t>+78x</t>
    </r>
    <r>
      <rPr>
        <sz val="10"/>
        <color rgb="FF000000"/>
        <rFont val="Times New Roman"/>
        <charset val="134"/>
      </rPr>
      <t>10%</t>
    </r>
  </si>
  <si>
    <r>
      <rPr>
        <sz val="11"/>
        <color rgb="FF000000"/>
        <rFont val="宋体"/>
        <charset val="134"/>
      </rPr>
      <t>综合成新率=年限法成新率</t>
    </r>
    <r>
      <rPr>
        <sz val="12"/>
        <color rgb="FF000000"/>
        <rFont val="宋体"/>
        <charset val="134"/>
      </rPr>
      <t>×</t>
    </r>
    <r>
      <rPr>
        <sz val="11"/>
        <color rgb="FF000000"/>
        <rFont val="宋体"/>
        <charset val="134"/>
      </rPr>
      <t>权重</t>
    </r>
    <r>
      <rPr>
        <sz val="12"/>
        <color rgb="FF000000"/>
        <rFont val="宋体"/>
        <charset val="134"/>
      </rPr>
      <t>40%+</t>
    </r>
    <r>
      <rPr>
        <sz val="11"/>
        <color rgb="FF000000"/>
        <rFont val="宋体"/>
        <charset val="134"/>
      </rPr>
      <t>打分法成新率</t>
    </r>
    <r>
      <rPr>
        <sz val="12"/>
        <color rgb="FF000000"/>
        <rFont val="宋体"/>
        <charset val="134"/>
      </rPr>
      <t>×</t>
    </r>
    <r>
      <rPr>
        <sz val="11"/>
        <color rgb="FF000000"/>
        <rFont val="宋体"/>
        <charset val="134"/>
      </rPr>
      <t>权重</t>
    </r>
    <r>
      <rPr>
        <sz val="12"/>
        <color rgb="FF000000"/>
        <rFont val="宋体"/>
        <charset val="134"/>
      </rPr>
      <t>60%</t>
    </r>
  </si>
  <si>
    <t>固定资产—构筑物及其他辅助设施评估明细表</t>
  </si>
  <si>
    <t xml:space="preserve"> 名称</t>
  </si>
  <si>
    <t>面积体积m2或m3</t>
  </si>
  <si>
    <t>南门口石板地面</t>
  </si>
  <si>
    <t>花岗岩石材</t>
  </si>
  <si>
    <t>喷泉</t>
  </si>
  <si>
    <t>混凝土</t>
  </si>
  <si>
    <t>项</t>
  </si>
  <si>
    <t>南门口造型及门卫</t>
  </si>
  <si>
    <t>南门口台阶</t>
  </si>
  <si>
    <t>围墙</t>
  </si>
  <si>
    <t>铁艺</t>
  </si>
  <si>
    <t>米</t>
  </si>
  <si>
    <t>厂区地面</t>
  </si>
  <si>
    <t>深水井</t>
  </si>
  <si>
    <t>钢管</t>
  </si>
  <si>
    <t>饮用水井</t>
  </si>
  <si>
    <t>篮球场地面</t>
  </si>
  <si>
    <t>减：构筑物及其他辅助设施减值准备</t>
  </si>
  <si>
    <r>
      <rPr>
        <sz val="18"/>
        <rFont val="黑体"/>
        <charset val="134"/>
      </rPr>
      <t>固定资产</t>
    </r>
    <r>
      <rPr>
        <sz val="18"/>
        <rFont val="Times New Roman"/>
        <charset val="134"/>
      </rPr>
      <t>—</t>
    </r>
    <r>
      <rPr>
        <sz val="18"/>
        <rFont val="黑体"/>
        <charset val="134"/>
      </rPr>
      <t>管道和沟槽评估明细表</t>
    </r>
  </si>
  <si>
    <r>
      <rPr>
        <sz val="10"/>
        <rFont val="Times New Roman"/>
        <charset val="134"/>
      </rPr>
      <t xml:space="preserve"> </t>
    </r>
    <r>
      <rPr>
        <sz val="10"/>
        <rFont val="宋体"/>
        <charset val="134"/>
      </rPr>
      <t>名称</t>
    </r>
  </si>
  <si>
    <t>使用单位</t>
  </si>
  <si>
    <r>
      <rPr>
        <sz val="10"/>
        <rFont val="宋体"/>
        <charset val="134"/>
      </rPr>
      <t xml:space="preserve">长度
</t>
    </r>
    <r>
      <rPr>
        <sz val="10"/>
        <rFont val="Times New Roman"/>
        <charset val="134"/>
      </rPr>
      <t>(m)</t>
    </r>
  </si>
  <si>
    <r>
      <rPr>
        <sz val="10"/>
        <rFont val="宋体"/>
        <charset val="134"/>
      </rPr>
      <t xml:space="preserve">漕深
</t>
    </r>
    <r>
      <rPr>
        <sz val="10"/>
        <rFont val="Times New Roman"/>
        <charset val="134"/>
      </rPr>
      <t>(m)</t>
    </r>
  </si>
  <si>
    <r>
      <rPr>
        <sz val="10"/>
        <rFont val="宋体"/>
        <charset val="134"/>
      </rPr>
      <t>沟宽</t>
    </r>
    <r>
      <rPr>
        <sz val="10"/>
        <rFont val="Times New Roman"/>
        <charset val="134"/>
      </rPr>
      <t>*</t>
    </r>
    <r>
      <rPr>
        <sz val="10"/>
        <rFont val="宋体"/>
        <charset val="134"/>
      </rPr>
      <t>沟厚</t>
    </r>
    <r>
      <rPr>
        <sz val="10"/>
        <rFont val="Times New Roman"/>
        <charset val="134"/>
      </rPr>
      <t xml:space="preserve">(mm*mm)
</t>
    </r>
    <r>
      <rPr>
        <sz val="10"/>
        <rFont val="宋体"/>
        <charset val="134"/>
      </rPr>
      <t>管径</t>
    </r>
    <r>
      <rPr>
        <sz val="10"/>
        <rFont val="Times New Roman"/>
        <charset val="134"/>
      </rPr>
      <t>*</t>
    </r>
    <r>
      <rPr>
        <sz val="10"/>
        <rFont val="宋体"/>
        <charset val="134"/>
      </rPr>
      <t>壁厚</t>
    </r>
    <r>
      <rPr>
        <sz val="10"/>
        <rFont val="Times New Roman"/>
        <charset val="134"/>
      </rPr>
      <t>(mm*mm)</t>
    </r>
  </si>
  <si>
    <t>材质</t>
  </si>
  <si>
    <t>绝缘方式</t>
  </si>
  <si>
    <t>建成年月</t>
  </si>
  <si>
    <r>
      <rPr>
        <sz val="10"/>
        <rFont val="宋体"/>
        <charset val="134"/>
      </rPr>
      <t>评</t>
    </r>
    <r>
      <rPr>
        <sz val="10"/>
        <rFont val="Times New Roman"/>
        <charset val="134"/>
      </rPr>
      <t xml:space="preserve">      </t>
    </r>
    <r>
      <rPr>
        <sz val="10"/>
        <rFont val="宋体"/>
        <charset val="134"/>
      </rPr>
      <t>估</t>
    </r>
    <r>
      <rPr>
        <sz val="10"/>
        <rFont val="Times New Roman"/>
        <charset val="134"/>
      </rPr>
      <t xml:space="preserve">      </t>
    </r>
    <r>
      <rPr>
        <sz val="10"/>
        <rFont val="宋体"/>
        <charset val="134"/>
      </rPr>
      <t>值</t>
    </r>
  </si>
  <si>
    <r>
      <rPr>
        <sz val="10"/>
        <rFont val="宋体"/>
        <charset val="134"/>
      </rPr>
      <t>建安单方造价</t>
    </r>
  </si>
  <si>
    <r>
      <rPr>
        <sz val="10"/>
        <rFont val="宋体"/>
        <charset val="134"/>
      </rPr>
      <t>系数修正</t>
    </r>
  </si>
  <si>
    <r>
      <rPr>
        <sz val="10"/>
        <rFont val="宋体"/>
        <charset val="134"/>
      </rPr>
      <t>修正后单价</t>
    </r>
  </si>
  <si>
    <r>
      <rPr>
        <sz val="10"/>
        <rFont val="宋体"/>
        <charset val="134"/>
      </rPr>
      <t>前期费用</t>
    </r>
  </si>
  <si>
    <r>
      <rPr>
        <sz val="10"/>
        <rFont val="宋体"/>
        <charset val="134"/>
      </rPr>
      <t>其他费用</t>
    </r>
  </si>
  <si>
    <r>
      <rPr>
        <sz val="10"/>
        <rFont val="宋体"/>
        <charset val="134"/>
      </rPr>
      <t>资金成本工期</t>
    </r>
  </si>
  <si>
    <r>
      <rPr>
        <sz val="10"/>
        <rFont val="宋体"/>
        <charset val="134"/>
      </rPr>
      <t>资金成本利率</t>
    </r>
  </si>
  <si>
    <r>
      <rPr>
        <sz val="10"/>
        <rFont val="宋体"/>
        <charset val="134"/>
      </rPr>
      <t>资金成本</t>
    </r>
  </si>
  <si>
    <r>
      <rPr>
        <sz val="10"/>
        <rFont val="宋体"/>
        <charset val="134"/>
      </rPr>
      <t xml:space="preserve">重置单价
</t>
    </r>
    <r>
      <rPr>
        <sz val="10"/>
        <rFont val="Times New Roman"/>
        <charset val="134"/>
      </rPr>
      <t>(</t>
    </r>
    <r>
      <rPr>
        <sz val="10"/>
        <rFont val="宋体"/>
        <charset val="134"/>
      </rPr>
      <t>元</t>
    </r>
    <r>
      <rPr>
        <sz val="10"/>
        <rFont val="Times New Roman"/>
        <charset val="134"/>
      </rPr>
      <t>/</t>
    </r>
    <r>
      <rPr>
        <sz val="10"/>
        <rFont val="宋体"/>
        <charset val="134"/>
      </rPr>
      <t>㎡</t>
    </r>
    <r>
      <rPr>
        <sz val="10"/>
        <rFont val="Times New Roman"/>
        <charset val="134"/>
      </rPr>
      <t>)</t>
    </r>
  </si>
  <si>
    <r>
      <rPr>
        <sz val="10"/>
        <rFont val="宋体"/>
        <charset val="134"/>
      </rPr>
      <t>重置价值</t>
    </r>
  </si>
  <si>
    <r>
      <rPr>
        <sz val="10"/>
        <rFont val="宋体"/>
        <charset val="134"/>
      </rPr>
      <t>设计使用年限</t>
    </r>
  </si>
  <si>
    <r>
      <rPr>
        <sz val="10"/>
        <rFont val="宋体"/>
        <charset val="134"/>
      </rPr>
      <t>尚可使用年限</t>
    </r>
  </si>
  <si>
    <r>
      <rPr>
        <sz val="10"/>
        <rFont val="宋体"/>
        <charset val="134"/>
      </rPr>
      <t>成新率</t>
    </r>
  </si>
  <si>
    <r>
      <rPr>
        <b/>
        <sz val="10"/>
        <rFont val="宋体"/>
        <charset val="134"/>
      </rPr>
      <t>已使用年限</t>
    </r>
  </si>
  <si>
    <t>固定资产—机器设备评估明细表</t>
  </si>
  <si>
    <t>评估基准日：2024年5月13日</t>
  </si>
  <si>
    <t>设备编号</t>
  </si>
  <si>
    <t>设备名称</t>
  </si>
  <si>
    <t>规格型号</t>
  </si>
  <si>
    <t>生产厂家</t>
  </si>
  <si>
    <t>购置日期</t>
  </si>
  <si>
    <t>评估价格</t>
  </si>
  <si>
    <t>水泵及配电柜</t>
  </si>
  <si>
    <t>150QY160-6-4</t>
  </si>
  <si>
    <t>台</t>
  </si>
  <si>
    <t>水准仪</t>
  </si>
  <si>
    <t>DS3-Z</t>
  </si>
  <si>
    <t>南京大西洋仪器有限公司</t>
  </si>
  <si>
    <t>DZS3-1</t>
  </si>
  <si>
    <t>北京博飞仪器有限责任公司</t>
  </si>
  <si>
    <t>铟钢尺</t>
  </si>
  <si>
    <t>个</t>
  </si>
  <si>
    <t>未见实物</t>
  </si>
  <si>
    <t>剥线机</t>
  </si>
  <si>
    <t>利牌918-33型</t>
  </si>
  <si>
    <t>台州市利牌剥线机制造厂</t>
  </si>
  <si>
    <t>电子汽车衡</t>
  </si>
  <si>
    <t>SCS-150</t>
  </si>
  <si>
    <t>唐山蓝箭电子衡器有限公司</t>
  </si>
  <si>
    <t>净化器</t>
  </si>
  <si>
    <t>HCHYD1400</t>
  </si>
  <si>
    <t>废钢破碎生产线</t>
  </si>
  <si>
    <t>PSX-80104型</t>
  </si>
  <si>
    <t>湖北力帝机床股份有限公司</t>
  </si>
  <si>
    <t>含废钢除尘设备</t>
  </si>
  <si>
    <t>放射性监测系统</t>
  </si>
  <si>
    <t>监测系统RC3000</t>
  </si>
  <si>
    <t>套</t>
  </si>
  <si>
    <t>已拆除闲置</t>
  </si>
  <si>
    <t>BS9511x r辐射剂量检测仪</t>
  </si>
  <si>
    <t>上海贝谷仪器科技有限公司</t>
  </si>
  <si>
    <t>现场1台，盘亏一台</t>
  </si>
  <si>
    <t>连体防护服</t>
  </si>
  <si>
    <t>摇臂钻</t>
  </si>
  <si>
    <t>Z3032</t>
  </si>
  <si>
    <t>滕州市新恒机械</t>
  </si>
  <si>
    <t>抓钢机头</t>
  </si>
  <si>
    <t>奥迪汽车</t>
  </si>
  <si>
    <t>电容柜及配件</t>
  </si>
  <si>
    <t>并入房屋建筑附属设施</t>
  </si>
  <si>
    <t>电力设施及安装</t>
  </si>
  <si>
    <t>经纬仪</t>
  </si>
  <si>
    <t>搅拌机及配件</t>
  </si>
  <si>
    <t>300型</t>
  </si>
  <si>
    <t>廊坊富士达电梯</t>
  </si>
  <si>
    <t>MLVF-T-1000KG-1.5m/s-7T/7F</t>
  </si>
  <si>
    <t>部</t>
  </si>
  <si>
    <t>高级铝合金公路尺</t>
  </si>
  <si>
    <t>JZC-2型</t>
  </si>
  <si>
    <t>温州市华昌测绘仪器厂</t>
  </si>
  <si>
    <t>盘盈</t>
  </si>
  <si>
    <t>篮球架</t>
  </si>
  <si>
    <t>在建工程-篮球架</t>
  </si>
  <si>
    <t>配电箱</t>
  </si>
  <si>
    <t>380v</t>
  </si>
  <si>
    <t>在建工程-配电室</t>
  </si>
  <si>
    <t>消防水箱</t>
  </si>
  <si>
    <t>厚10CM</t>
  </si>
  <si>
    <t>m³</t>
  </si>
  <si>
    <t>在建工程-消防水箱</t>
  </si>
  <si>
    <t>电动伸缩门（含门禁）</t>
  </si>
  <si>
    <t>钢卷尺</t>
  </si>
  <si>
    <t>BANG2E</t>
  </si>
  <si>
    <t>邦泽工具</t>
  </si>
  <si>
    <t>减：机器设备减值准备</t>
  </si>
  <si>
    <t>被评估企业填表人：赵卫国</t>
  </si>
  <si>
    <t>填表日期：2024年5月13日</t>
  </si>
  <si>
    <r>
      <rPr>
        <sz val="12"/>
        <rFont val="宋体"/>
        <charset val="134"/>
      </rPr>
      <t>根据以往设备评估实践中的经验总结、数据归类，本公司分类整理并测定了各</t>
    </r>
    <r>
      <rPr>
        <sz val="12"/>
        <rFont val="Times New Roman"/>
        <charset val="134"/>
      </rPr>
      <t xml:space="preserve"> </t>
    </r>
    <r>
      <rPr>
        <sz val="12"/>
        <rFont val="宋体"/>
        <charset val="134"/>
      </rPr>
      <t>类设备成新率相关调整系数及调整范围，如下：</t>
    </r>
  </si>
  <si>
    <t>设备利用系数B1</t>
  </si>
  <si>
    <t>(0. 85-1. 15)</t>
  </si>
  <si>
    <t>设备负荷系数B2</t>
  </si>
  <si>
    <t>设备状况系数B3</t>
  </si>
  <si>
    <t>(0. 85-1.15)</t>
  </si>
  <si>
    <t>环境系数B4</t>
  </si>
  <si>
    <t>(0. 80-1. 00)</t>
  </si>
  <si>
    <t>维修保养系数B5</t>
  </si>
  <si>
    <t>(0. 85-1.05)</t>
  </si>
  <si>
    <t>综合成新率 K=年限成新率 *B1*B2*B3*B4*B5*100%</t>
  </si>
  <si>
    <t>固定资产—园林绿化评估明细表</t>
  </si>
  <si>
    <t>名称</t>
  </si>
  <si>
    <t>车辆名称
及规格型号</t>
  </si>
  <si>
    <t>规格</t>
  </si>
  <si>
    <t>评估单价</t>
  </si>
  <si>
    <t>取价依据</t>
  </si>
  <si>
    <t>直径 (cm)</t>
  </si>
  <si>
    <t>冠幅 (m)</t>
  </si>
  <si>
    <t>高度 (m)</t>
  </si>
  <si>
    <t>榆树</t>
  </si>
  <si>
    <t>棵</t>
  </si>
  <si>
    <t>在建工程-园区绿化</t>
  </si>
  <si>
    <t>中国园林网</t>
  </si>
  <si>
    <t>冬青</t>
  </si>
  <si>
    <t>㎡</t>
  </si>
  <si>
    <t>百度爱采购网</t>
  </si>
  <si>
    <t>樱花树</t>
  </si>
  <si>
    <t>5-8</t>
  </si>
  <si>
    <t>海棠树</t>
  </si>
  <si>
    <t>天天苗木网</t>
  </si>
  <si>
    <t>银杏树</t>
  </si>
  <si>
    <t>20-25</t>
  </si>
  <si>
    <t>松树</t>
  </si>
  <si>
    <t>25-45</t>
  </si>
  <si>
    <t>爱采购网</t>
  </si>
  <si>
    <t>柿子树</t>
  </si>
  <si>
    <t>5-9</t>
  </si>
  <si>
    <t>山楂树</t>
  </si>
  <si>
    <t>5-7</t>
  </si>
  <si>
    <t>桃树</t>
  </si>
  <si>
    <t>7-12</t>
  </si>
  <si>
    <t>杏树</t>
  </si>
  <si>
    <t>6.5-9</t>
  </si>
  <si>
    <t>苹果树</t>
  </si>
  <si>
    <t>6.5-10.5</t>
  </si>
  <si>
    <t>石榴树</t>
  </si>
  <si>
    <t>大樱桃树</t>
  </si>
  <si>
    <t>核桃树</t>
  </si>
  <si>
    <t>8-13</t>
  </si>
  <si>
    <t>葡萄秧</t>
  </si>
  <si>
    <t>0.2-0.6</t>
  </si>
  <si>
    <t>合            计</t>
  </si>
  <si>
    <t>赵卫国</t>
  </si>
  <si>
    <t>现场勘察情况</t>
  </si>
  <si>
    <t>通过技术测定及现场观察，该车辆主要结构成新率如下:</t>
  </si>
  <si>
    <t>技术测定及观察项目</t>
  </si>
  <si>
    <t>标准值</t>
  </si>
  <si>
    <t>实测情况</t>
  </si>
  <si>
    <t>实测新度系数</t>
  </si>
  <si>
    <t>成新率 测定值％</t>
  </si>
  <si>
    <t>发动机及离合器总成</t>
  </si>
  <si>
    <t>发动机运行正常，加速性能正 常.离合器运行正常</t>
  </si>
  <si>
    <t>变速器及转动轴总成</t>
  </si>
  <si>
    <t>变速箱齿轮工作正常，变速操 作正常，传动軸总成工作正常</t>
  </si>
  <si>
    <t>的桥及转向器前悬总成</t>
  </si>
  <si>
    <t>前桥传动系统运行一般、差速 箱转向器工作一般，前悬挂总 成一般</t>
  </si>
  <si>
    <t>后桥及后悬架总成</t>
  </si>
  <si>
    <t>后桥系统运行正常、后悬架总 成正常，避振器效果正常</t>
  </si>
  <si>
    <t>制动系统</t>
  </si>
  <si>
    <t>前后轮制动系统工作正常、制 动正常，刹车泵工作正常</t>
  </si>
  <si>
    <t>车身总成</t>
  </si>
  <si>
    <t>较好、内装饰一般、整治度一 般</t>
  </si>
  <si>
    <t>电器仪表系统</t>
  </si>
  <si>
    <t>电器仪表系统正常、灯光正 常、仪表指示器运行正常、他 感器运行正常</t>
  </si>
  <si>
    <t>轮胎</t>
  </si>
  <si>
    <t>轮胎稍许磨损，气压正常</t>
  </si>
  <si>
    <r>
      <rPr>
        <b/>
        <sz val="12"/>
        <rFont val="仿宋"/>
        <charset val="134"/>
      </rPr>
      <t xml:space="preserve">92 </t>
    </r>
    <r>
      <rPr>
        <sz val="12"/>
        <rFont val="仿宋"/>
        <charset val="134"/>
      </rPr>
      <t>（取整）</t>
    </r>
  </si>
  <si>
    <t>固定资产—电子设备评估明细表</t>
  </si>
  <si>
    <t>设备
编号</t>
  </si>
  <si>
    <t>评估</t>
  </si>
  <si>
    <t>电脑</t>
  </si>
  <si>
    <t>联想</t>
  </si>
  <si>
    <t>电脑一体机</t>
  </si>
  <si>
    <t>打印机</t>
  </si>
  <si>
    <t>BOISB-0207-00</t>
  </si>
  <si>
    <t>惠普</t>
  </si>
  <si>
    <t>ML-1641</t>
  </si>
  <si>
    <t>三星</t>
  </si>
  <si>
    <t>BOISB-0604-00</t>
  </si>
  <si>
    <t>惠普（越南）</t>
  </si>
  <si>
    <t>固定资产—土地评估明细表</t>
  </si>
  <si>
    <t>取得 日期</t>
  </si>
  <si>
    <t>面积(m2)</t>
  </si>
  <si>
    <t>冀倴国用（2012）第120233号</t>
  </si>
  <si>
    <t>北方鼎业再生资源开发有限公司宗地</t>
  </si>
  <si>
    <t>滦南县嘴东经济开发区南环路以北、湘江大道以东</t>
  </si>
  <si>
    <t>2012年</t>
  </si>
  <si>
    <t>工业</t>
  </si>
  <si>
    <t>50年</t>
  </si>
  <si>
    <t>外五内五</t>
  </si>
  <si>
    <t>合         计</t>
  </si>
  <si>
    <t>在建工程—土建工程评估明细表</t>
  </si>
  <si>
    <t>项目名称</t>
  </si>
  <si>
    <t>建筑面积/容积</t>
  </si>
  <si>
    <t>开工日期</t>
  </si>
  <si>
    <t>预计完工日期</t>
  </si>
  <si>
    <t>形象进度</t>
  </si>
  <si>
    <t>付款比例</t>
  </si>
  <si>
    <t>1、废钢回收处理项目小计</t>
  </si>
  <si>
    <t>现场勘查1、2、3、9项在建工程无法找到对应的资产，其余资产已完工，未结转固定资产，在对资产进行现场盘点时，无法与在建工程项目一一对应，本次评估按照实际盘点的固定资产进行评估</t>
  </si>
  <si>
    <t>（1）建筑工程</t>
  </si>
  <si>
    <t>（2）设备安装</t>
  </si>
  <si>
    <t>（3）其他费用</t>
  </si>
  <si>
    <t>2、废旧电线电缆项目小计</t>
  </si>
  <si>
    <t>（2）其他费用</t>
  </si>
  <si>
    <t>3、污水处理项目小计</t>
  </si>
  <si>
    <t>4、废五金项目</t>
  </si>
  <si>
    <t>5、宿舍楼、办公楼</t>
  </si>
  <si>
    <t>6、地源热泵</t>
  </si>
  <si>
    <t>7、园区绿化</t>
  </si>
  <si>
    <t>8、配电室</t>
  </si>
  <si>
    <t>9、龙门吊</t>
  </si>
  <si>
    <t>10、电梯</t>
  </si>
  <si>
    <t>11、办公楼</t>
  </si>
  <si>
    <t>12、地面</t>
  </si>
  <si>
    <t>13、九间房</t>
  </si>
  <si>
    <t>14、篮球架</t>
  </si>
  <si>
    <t>15、消防水箱</t>
  </si>
  <si>
    <t>16、宿舍楼</t>
  </si>
  <si>
    <t>17、仓储库房</t>
  </si>
  <si>
    <t>18、警卫室</t>
  </si>
  <si>
    <t>19、废钢地面</t>
  </si>
  <si>
    <t>20、废钢除尘设备</t>
  </si>
  <si>
    <t>评估人员：曹大为 张艳如</t>
  </si>
  <si>
    <t>在建工程—设备安装工程评估明细表</t>
  </si>
  <si>
    <r>
      <rPr>
        <sz val="10"/>
        <rFont val="宋体"/>
        <charset val="134"/>
      </rPr>
      <t>项目名称</t>
    </r>
  </si>
  <si>
    <r>
      <rPr>
        <sz val="10"/>
        <rFont val="宋体"/>
        <charset val="134"/>
      </rPr>
      <t>开工
日期</t>
    </r>
  </si>
  <si>
    <r>
      <rPr>
        <sz val="10"/>
        <rFont val="宋体"/>
        <charset val="134"/>
      </rPr>
      <t>预计完
工日期</t>
    </r>
  </si>
  <si>
    <r>
      <rPr>
        <sz val="10"/>
        <rFont val="宋体"/>
        <charset val="134"/>
      </rPr>
      <t>增减值</t>
    </r>
  </si>
  <si>
    <r>
      <rPr>
        <sz val="10"/>
        <rFont val="宋体"/>
        <charset val="134"/>
      </rPr>
      <t>设备费</t>
    </r>
  </si>
  <si>
    <r>
      <rPr>
        <sz val="10"/>
        <rFont val="宋体"/>
        <charset val="134"/>
      </rPr>
      <t>安装费及其他</t>
    </r>
  </si>
  <si>
    <t>工程物资评估明细表</t>
  </si>
  <si>
    <t>工程项目</t>
  </si>
  <si>
    <t>计量
单位</t>
  </si>
  <si>
    <r>
      <rPr>
        <sz val="10"/>
        <rFont val="宋体"/>
        <charset val="134"/>
      </rPr>
      <t xml:space="preserve">增值率
</t>
    </r>
    <r>
      <rPr>
        <sz val="10"/>
        <rFont val="Times New Roman"/>
        <charset val="134"/>
      </rPr>
      <t>%</t>
    </r>
  </si>
  <si>
    <t>减：工程物资减值准备</t>
  </si>
  <si>
    <t>固定资产清理评估明细表</t>
  </si>
  <si>
    <t>待处理资产名称</t>
  </si>
  <si>
    <t>生产性生物资产评估明细表</t>
  </si>
  <si>
    <t>种类</t>
  </si>
  <si>
    <t>群别</t>
  </si>
  <si>
    <t>减：生产性生物资产减值准备</t>
  </si>
  <si>
    <t>油气资产评估明细表</t>
  </si>
  <si>
    <t>矿区（或油田)</t>
  </si>
  <si>
    <t>形成日期</t>
  </si>
  <si>
    <t>来源（购入、自行建造）</t>
  </si>
  <si>
    <t>无形资产—矿业权评估明细表</t>
  </si>
  <si>
    <t>名称、种类（探矿权/采矿权）</t>
  </si>
  <si>
    <t>勘查（采矿）许可证编号</t>
  </si>
  <si>
    <t>取得方式</t>
  </si>
  <si>
    <t>剩余有效年限</t>
  </si>
  <si>
    <t>勘查开发阶段</t>
  </si>
  <si>
    <t>核定（批准）生产规模</t>
  </si>
  <si>
    <t>被评估企业或产权持有单位填表人：</t>
  </si>
  <si>
    <t>开发支出评估明细表</t>
  </si>
  <si>
    <t>内容或名称</t>
  </si>
  <si>
    <t>商誉评估明细表</t>
  </si>
  <si>
    <t>减：商誉减值准备</t>
  </si>
  <si>
    <t>长期待摊费用评估明细表</t>
  </si>
  <si>
    <t>费用名称或内容</t>
  </si>
  <si>
    <t>原始发生额</t>
  </si>
  <si>
    <t>预计摊
销月数</t>
  </si>
  <si>
    <t>尚存受
益月数</t>
  </si>
  <si>
    <r>
      <rPr>
        <sz val="10"/>
        <rFont val="宋体"/>
        <charset val="134"/>
      </rPr>
      <t>合</t>
    </r>
    <r>
      <rPr>
        <sz val="10"/>
        <rFont val="Times New Roman"/>
        <charset val="134"/>
      </rPr>
      <t xml:space="preserve">                    </t>
    </r>
    <r>
      <rPr>
        <sz val="10"/>
        <rFont val="宋体"/>
        <charset val="134"/>
      </rPr>
      <t>计</t>
    </r>
  </si>
  <si>
    <t>递延所得税资产评估明细表</t>
  </si>
  <si>
    <t>其他非流动资产评估明细表</t>
  </si>
  <si>
    <t>无形资产评估汇总表</t>
  </si>
  <si>
    <t>4-12-1</t>
  </si>
  <si>
    <t>无形资产-土地使用权</t>
  </si>
  <si>
    <t>4-12-2</t>
  </si>
  <si>
    <r>
      <rPr>
        <sz val="10"/>
        <rFont val="宋体"/>
        <charset val="134"/>
      </rPr>
      <t>无形资产</t>
    </r>
    <r>
      <rPr>
        <sz val="10"/>
        <rFont val="Times New Roman"/>
        <charset val="134"/>
      </rPr>
      <t>-</t>
    </r>
    <r>
      <rPr>
        <sz val="10"/>
        <rFont val="宋体"/>
        <charset val="134"/>
      </rPr>
      <t>矿业权</t>
    </r>
  </si>
  <si>
    <t>4-12-3</t>
  </si>
  <si>
    <t>无形资产-其他无形资产</t>
  </si>
  <si>
    <t>无形资产合计</t>
  </si>
  <si>
    <t>减：无形资产减值准备</t>
  </si>
  <si>
    <t>6</t>
  </si>
  <si>
    <t>总计</t>
  </si>
  <si>
    <t>无形资产—其他无形资产评估明细表</t>
  </si>
  <si>
    <r>
      <rPr>
        <sz val="10"/>
        <rFont val="宋体"/>
        <charset val="134"/>
      </rPr>
      <t>内容或名称</t>
    </r>
  </si>
  <si>
    <r>
      <rPr>
        <sz val="10"/>
        <rFont val="宋体"/>
        <charset val="134"/>
      </rPr>
      <t>取得日期</t>
    </r>
  </si>
  <si>
    <r>
      <rPr>
        <sz val="10"/>
        <rFont val="宋体"/>
        <charset val="134"/>
      </rPr>
      <t>法定</t>
    </r>
    <r>
      <rPr>
        <sz val="10"/>
        <rFont val="Times New Roman"/>
        <charset val="134"/>
      </rPr>
      <t>/</t>
    </r>
    <r>
      <rPr>
        <sz val="10"/>
        <rFont val="宋体"/>
        <charset val="134"/>
      </rPr>
      <t>预计使用年限</t>
    </r>
  </si>
  <si>
    <r>
      <rPr>
        <sz val="10"/>
        <rFont val="宋体"/>
        <charset val="134"/>
      </rPr>
      <t>原始入账价值</t>
    </r>
  </si>
  <si>
    <r>
      <rPr>
        <sz val="10"/>
        <rFont val="宋体"/>
        <charset val="134"/>
      </rPr>
      <t>尚可使用
期限（月）</t>
    </r>
  </si>
  <si>
    <t>无形资产—土地使用权评估明细表</t>
  </si>
  <si>
    <r>
      <rPr>
        <sz val="10"/>
        <rFont val="宋体"/>
        <charset val="134"/>
      </rPr>
      <t>土地权证编号</t>
    </r>
  </si>
  <si>
    <r>
      <rPr>
        <sz val="10"/>
        <rFont val="宋体"/>
        <charset val="134"/>
      </rPr>
      <t>宗地名称</t>
    </r>
  </si>
  <si>
    <r>
      <rPr>
        <sz val="10"/>
        <rFont val="宋体"/>
        <charset val="134"/>
      </rPr>
      <t>土地位置</t>
    </r>
  </si>
  <si>
    <r>
      <rPr>
        <sz val="10"/>
        <rFont val="宋体"/>
        <charset val="134"/>
      </rPr>
      <t>用地性质</t>
    </r>
  </si>
  <si>
    <r>
      <rPr>
        <sz val="10"/>
        <rFont val="宋体"/>
        <charset val="134"/>
      </rPr>
      <t>准用年限</t>
    </r>
  </si>
  <si>
    <r>
      <rPr>
        <sz val="10"/>
        <rFont val="宋体"/>
        <charset val="134"/>
      </rPr>
      <t>开发程度</t>
    </r>
  </si>
  <si>
    <r>
      <rPr>
        <sz val="10"/>
        <rFont val="宋体"/>
        <charset val="134"/>
      </rPr>
      <t>证载权利人</t>
    </r>
  </si>
  <si>
    <t>流动负债评估汇总表</t>
  </si>
  <si>
    <t>5-1</t>
  </si>
  <si>
    <t>5-2</t>
  </si>
  <si>
    <t>5-3</t>
  </si>
  <si>
    <t>5-4</t>
  </si>
  <si>
    <t>5-5</t>
  </si>
  <si>
    <t>5-11</t>
  </si>
  <si>
    <t>5-12</t>
  </si>
  <si>
    <t>9</t>
  </si>
  <si>
    <t>短期借款评估明细表</t>
  </si>
  <si>
    <r>
      <rPr>
        <sz val="10"/>
        <rFont val="宋体"/>
        <charset val="134"/>
      </rPr>
      <t>放款银行或机构名称</t>
    </r>
  </si>
  <si>
    <r>
      <rPr>
        <sz val="10"/>
        <rFont val="宋体"/>
        <charset val="134"/>
      </rPr>
      <t>到期日</t>
    </r>
  </si>
  <si>
    <r>
      <rPr>
        <sz val="10"/>
        <rFont val="宋体"/>
        <charset val="134"/>
      </rPr>
      <t>利率</t>
    </r>
    <r>
      <rPr>
        <sz val="10"/>
        <rFont val="Times New Roman"/>
        <charset val="134"/>
      </rPr>
      <t>%</t>
    </r>
  </si>
  <si>
    <r>
      <rPr>
        <sz val="10"/>
        <rFont val="宋体"/>
        <charset val="134"/>
      </rPr>
      <t>外币金额</t>
    </r>
  </si>
  <si>
    <r>
      <rPr>
        <sz val="10"/>
        <rFont val="宋体"/>
        <charset val="134"/>
      </rPr>
      <t>外币基准日汇率</t>
    </r>
  </si>
  <si>
    <r>
      <rPr>
        <sz val="10"/>
        <rFont val="宋体"/>
        <charset val="134"/>
      </rPr>
      <t>冀东担保</t>
    </r>
  </si>
  <si>
    <r>
      <rPr>
        <sz val="10"/>
        <rFont val="宋体"/>
        <charset val="134"/>
      </rPr>
      <t>合</t>
    </r>
    <r>
      <rPr>
        <sz val="10"/>
        <rFont val="Times New Roman"/>
        <charset val="134"/>
      </rPr>
      <t xml:space="preserve">                       </t>
    </r>
    <r>
      <rPr>
        <sz val="10"/>
        <rFont val="宋体"/>
        <charset val="134"/>
      </rPr>
      <t>计</t>
    </r>
  </si>
  <si>
    <t>交易性金融负债评估明细表</t>
  </si>
  <si>
    <r>
      <rPr>
        <sz val="10"/>
        <rFont val="宋体"/>
        <charset val="134"/>
      </rPr>
      <t>合</t>
    </r>
    <r>
      <rPr>
        <sz val="10"/>
        <rFont val="Times New Roman"/>
        <charset val="134"/>
      </rPr>
      <t xml:space="preserve">                                    </t>
    </r>
    <r>
      <rPr>
        <sz val="10"/>
        <rFont val="宋体"/>
        <charset val="134"/>
      </rPr>
      <t>计</t>
    </r>
  </si>
  <si>
    <t>应付票据评估明细表</t>
  </si>
  <si>
    <r>
      <rPr>
        <sz val="10"/>
        <rFont val="宋体"/>
        <charset val="134"/>
      </rPr>
      <t>合</t>
    </r>
    <r>
      <rPr>
        <sz val="10"/>
        <rFont val="Times New Roman"/>
        <charset val="134"/>
      </rPr>
      <t xml:space="preserve">                         </t>
    </r>
    <r>
      <rPr>
        <sz val="10"/>
        <rFont val="宋体"/>
        <charset val="134"/>
      </rPr>
      <t>计</t>
    </r>
  </si>
  <si>
    <t>应付账款评估明细表</t>
  </si>
  <si>
    <t>预收账款评估明细表</t>
  </si>
  <si>
    <t>应付职工薪酬评估明细表</t>
  </si>
  <si>
    <r>
      <rPr>
        <sz val="10"/>
        <rFont val="宋体"/>
        <charset val="134"/>
      </rPr>
      <t>结算内容</t>
    </r>
  </si>
  <si>
    <r>
      <rPr>
        <sz val="10"/>
        <rFont val="宋体"/>
        <charset val="134"/>
      </rPr>
      <t>合</t>
    </r>
    <r>
      <rPr>
        <sz val="10"/>
        <rFont val="Times New Roman"/>
        <charset val="134"/>
      </rPr>
      <t xml:space="preserve">                          </t>
    </r>
    <r>
      <rPr>
        <sz val="10"/>
        <rFont val="宋体"/>
        <charset val="134"/>
      </rPr>
      <t>计</t>
    </r>
  </si>
  <si>
    <t>应交税费评估明细表</t>
  </si>
  <si>
    <r>
      <rPr>
        <sz val="10"/>
        <rFont val="宋体"/>
        <charset val="134"/>
      </rPr>
      <t>税费种类</t>
    </r>
  </si>
  <si>
    <r>
      <rPr>
        <sz val="10"/>
        <rFont val="宋体"/>
        <charset val="134"/>
      </rPr>
      <t>征税机关</t>
    </r>
  </si>
  <si>
    <r>
      <rPr>
        <sz val="10"/>
        <rFont val="宋体"/>
        <charset val="134"/>
      </rPr>
      <t>适用税率</t>
    </r>
  </si>
  <si>
    <r>
      <rPr>
        <sz val="10"/>
        <rFont val="宋体"/>
        <charset val="134"/>
      </rPr>
      <t>合</t>
    </r>
    <r>
      <rPr>
        <sz val="10"/>
        <rFont val="Times New Roman"/>
        <charset val="134"/>
      </rPr>
      <t xml:space="preserve">                             </t>
    </r>
    <r>
      <rPr>
        <sz val="10"/>
        <rFont val="宋体"/>
        <charset val="134"/>
      </rPr>
      <t>计</t>
    </r>
  </si>
  <si>
    <t>应付利息评估明细表</t>
  </si>
  <si>
    <t>应付股利（应付利润）评估明细表</t>
  </si>
  <si>
    <t>投资单位名称（股东）</t>
  </si>
  <si>
    <t>利润所属期间</t>
  </si>
  <si>
    <t>其他应付款评估明细表</t>
  </si>
  <si>
    <t>一年内到期的非流动负债评估明细表</t>
  </si>
  <si>
    <t>结算项目</t>
  </si>
  <si>
    <r>
      <rPr>
        <sz val="10"/>
        <rFont val="宋体"/>
        <charset val="134"/>
      </rPr>
      <t>票面月利率</t>
    </r>
    <r>
      <rPr>
        <sz val="10"/>
        <rFont val="Times New Roman"/>
        <charset val="134"/>
      </rPr>
      <t>%</t>
    </r>
  </si>
  <si>
    <t>其他流动负债评估明细表</t>
  </si>
  <si>
    <t>非流动负债评估汇总表</t>
  </si>
  <si>
    <t>6-1</t>
  </si>
  <si>
    <t>6-2</t>
  </si>
  <si>
    <t>6-3</t>
  </si>
  <si>
    <t>6-4</t>
  </si>
  <si>
    <t>6-5</t>
  </si>
  <si>
    <t>6-6</t>
  </si>
  <si>
    <t>6-7</t>
  </si>
  <si>
    <t>10</t>
  </si>
  <si>
    <t>长期借款评估明细表</t>
  </si>
  <si>
    <t>放款银行或机构名称</t>
  </si>
  <si>
    <r>
      <rPr>
        <sz val="10"/>
        <rFont val="宋体"/>
        <charset val="134"/>
      </rPr>
      <t>月利率</t>
    </r>
    <r>
      <rPr>
        <sz val="10"/>
        <rFont val="Times New Roman"/>
        <charset val="134"/>
      </rPr>
      <t>%</t>
    </r>
  </si>
  <si>
    <t>外币金额</t>
  </si>
  <si>
    <t>外币基准日汇率</t>
  </si>
  <si>
    <t>应付债券评估明细表</t>
  </si>
  <si>
    <t>债券发行单位</t>
  </si>
  <si>
    <t>票面利率%</t>
  </si>
  <si>
    <r>
      <rPr>
        <sz val="10"/>
        <rFont val="Times New Roman"/>
        <charset val="134"/>
      </rPr>
      <t xml:space="preserve"> </t>
    </r>
    <r>
      <rPr>
        <sz val="10"/>
        <rFont val="宋体"/>
        <charset val="134"/>
      </rPr>
      <t>备</t>
    </r>
    <r>
      <rPr>
        <sz val="10"/>
        <rFont val="Times New Roman"/>
        <charset val="134"/>
      </rPr>
      <t xml:space="preserve"> </t>
    </r>
    <r>
      <rPr>
        <sz val="10"/>
        <rFont val="宋体"/>
        <charset val="134"/>
      </rPr>
      <t>注</t>
    </r>
  </si>
  <si>
    <t>长期应付款评估明细表</t>
  </si>
  <si>
    <t>初始额</t>
  </si>
  <si>
    <t>利息及汇率净损失</t>
  </si>
  <si>
    <t>专项应付款评估明细表</t>
  </si>
  <si>
    <r>
      <rPr>
        <sz val="10"/>
        <rFont val="宋体"/>
        <charset val="134"/>
      </rPr>
      <t>户名（或结算对象）</t>
    </r>
  </si>
  <si>
    <t>预计负债评估明细表</t>
  </si>
  <si>
    <t>递延所得税负债评估明细表</t>
  </si>
  <si>
    <t>内容</t>
  </si>
  <si>
    <t>其他非流动负债评估明细表</t>
  </si>
  <si>
    <t>Book1</t>
  </si>
  <si>
    <t>D:\MICROSOFT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</si>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</sst>
</file>

<file path=xl/styles.xml><?xml version="1.0" encoding="utf-8"?>
<styleSheet xmlns="http://schemas.openxmlformats.org/spreadsheetml/2006/main">
  <numFmts count="73">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quot;$&quot;#,##0"/>
    <numFmt numFmtId="177" formatCode="#,##0.00\¥;\-#,##0.00\¥"/>
    <numFmt numFmtId="178" formatCode="_(&quot;$&quot;* #,##0_);_(&quot;$&quot;* \(#,##0\);_(&quot;$&quot;* &quot;-&quot;??_);_(@_)"/>
    <numFmt numFmtId="179" formatCode="#,##0.00\¥;[Red]\-#,##0.00\¥"/>
    <numFmt numFmtId="180" formatCode="_-#,##0.00_-;\(#,##0.00\);_-\ \ &quot;-&quot;_-;_-@_-"/>
    <numFmt numFmtId="181" formatCode="_(\$* #,##0_);_(\$* \(#,##0\);_(\$* &quot;-&quot;_);_(@_)"/>
    <numFmt numFmtId="182" formatCode="\(#,##0\)\ "/>
    <numFmt numFmtId="183" formatCode="#,##0_ "/>
    <numFmt numFmtId="184" formatCode="[Red]0.0%;[Red]\(0.0%\)"/>
    <numFmt numFmtId="185" formatCode="_-#,##0%_-;\(#,##0%\);_-\ &quot;-&quot;_-"/>
    <numFmt numFmtId="186" formatCode="[Blue]#,##0_);[Blue]\(#,##0\)"/>
    <numFmt numFmtId="187" formatCode="_-* #,##0\¥_-;\-* #,##0\¥_-;_-* &quot;-&quot;\¥_-;_-@_-"/>
    <numFmt numFmtId="188" formatCode="_-#0&quot;.&quot;0000_-;\(#0&quot;.&quot;0000\);_-\ \ &quot;-&quot;_-;_-@_-"/>
    <numFmt numFmtId="189" formatCode="#,##0;[Red]\(#,##0\)"/>
    <numFmt numFmtId="190" formatCode="mmm/dd/yyyy;_-\ &quot;N/A&quot;_-;_-\ &quot;-&quot;_-"/>
    <numFmt numFmtId="191" formatCode="&quot;\&quot;#,##0;[Red]&quot;\&quot;&quot;\&quot;&quot;\&quot;&quot;\&quot;&quot;\&quot;&quot;\&quot;&quot;\&quot;\-#,##0"/>
    <numFmt numFmtId="192" formatCode="0.0%;\(0.0%\)"/>
    <numFmt numFmtId="193" formatCode="_(* #,##0.0,_);_(* \(#,##0.0,\);_(* &quot;-&quot;_);_(@_)"/>
    <numFmt numFmtId="194" formatCode="#,##0.00_);[Red]\(#,##0.00\)"/>
    <numFmt numFmtId="195" formatCode="#,##0_);\(#,##0_)"/>
    <numFmt numFmtId="196" formatCode="_(* #,##0.00_);_(* \(#,##0.00\);_(* &quot;-&quot;??_);_(@_)"/>
    <numFmt numFmtId="197" formatCode="0.0%"/>
    <numFmt numFmtId="198" formatCode="#,##0\ &quot; &quot;;\(#,##0\)\ ;&quot;—&quot;&quot; &quot;&quot; &quot;&quot; &quot;&quot; &quot;"/>
    <numFmt numFmtId="199" formatCode="_-* #,##0.00_-;\-* #,##0.00_-;_-* &quot;-&quot;??_-;_-@_-"/>
    <numFmt numFmtId="200" formatCode="#,##0_);[Blue]\(#,##0\)"/>
    <numFmt numFmtId="201" formatCode="&quot;\&quot;#,##0;&quot;\&quot;\-#,##0"/>
    <numFmt numFmtId="202" formatCode="_-* #,##0_-;\-* #,##0_-;_-* &quot;-&quot;??_-;_-@_-"/>
    <numFmt numFmtId="203" formatCode="_-#,##0_-;\(#,##0\);_-\ \ &quot;-&quot;_-;_-@_-"/>
    <numFmt numFmtId="204" formatCode="_(* #,##0_);_(* \(#,##0\);_(* &quot;-&quot;_);_(@_)"/>
    <numFmt numFmtId="205" formatCode="[DBNum2][$-804]General"/>
    <numFmt numFmtId="206" formatCode="mmm\ dd\,\ yy"/>
    <numFmt numFmtId="207" formatCode="_-#0&quot;.&quot;0,_-;\(#0&quot;.&quot;0,\);_-\ \ &quot;-&quot;_-;_-@_-"/>
    <numFmt numFmtId="208" formatCode="#,##0.0"/>
    <numFmt numFmtId="209" formatCode="_(&quot;$&quot;* #,##0.0_);_(&quot;$&quot;* \(#,##0.0\);_(&quot;$&quot;* &quot;-&quot;??_);_(@_)"/>
    <numFmt numFmtId="210" formatCode="&quot;NT$&quot;#,##0;\-&quot;NT$&quot;#,##0"/>
    <numFmt numFmtId="211" formatCode="0.000%"/>
    <numFmt numFmtId="212" formatCode="mm/dd/yy_)"/>
    <numFmt numFmtId="213" formatCode="&quot;\&quot;#,##0.00;[Red]&quot;\&quot;\-#,##0.00"/>
    <numFmt numFmtId="214" formatCode="&quot;NT$&quot;#,##0.00;\-&quot;NT$&quot;#,##0.00"/>
    <numFmt numFmtId="215" formatCode="\ \ @"/>
    <numFmt numFmtId="216" formatCode="mmm/yyyy;_-\ &quot;N/A&quot;_-;_-\ &quot;-&quot;_-"/>
    <numFmt numFmtId="217" formatCode="yyyy&quot;年&quot;m&quot;月&quot;;@"/>
    <numFmt numFmtId="218" formatCode="_-#,###.00,_-;\(#,###.00,\);_-\ \ &quot;-&quot;_-;_-@_-"/>
    <numFmt numFmtId="219" formatCode="0%;\(0%\)"/>
    <numFmt numFmtId="220" formatCode="_-* #,##0_-;\-* #,##0_-;_-* &quot;-&quot;_-;_-@_-"/>
    <numFmt numFmtId="221" formatCode="_-#,###,_-;\(#,###,\);_-\ \ &quot;-&quot;_-;_-@_-"/>
    <numFmt numFmtId="222" formatCode="_ * #,##0_ ;_ * \-#,##0_ ;_ * &quot;-&quot;??_ ;_ @_ "/>
    <numFmt numFmtId="223" formatCode="_([$€-2]* #,##0.00_);_([$€-2]* \(#,##0.00\);_([$€-2]* &quot;-&quot;??_)"/>
    <numFmt numFmtId="224" formatCode="_ \¥* #,##0_ ;_ \¥* \-#,##0_ ;_ \¥* &quot;-&quot;_ ;_ @_ "/>
    <numFmt numFmtId="225" formatCode="0_)"/>
    <numFmt numFmtId="226" formatCode="[Blue]0.0%;[Blue]\(0.0%\)"/>
    <numFmt numFmtId="227" formatCode="_-* #,##0.00\¥_-;\-* #,##0.00\¥_-;_-* &quot;-&quot;??\¥_-;_-@_-"/>
    <numFmt numFmtId="228" formatCode="000000"/>
    <numFmt numFmtId="229" formatCode="0.00_);[Red]\(0.00\)"/>
    <numFmt numFmtId="230" formatCode="yyyy/m"/>
    <numFmt numFmtId="231" formatCode="#,##0.00_ "/>
    <numFmt numFmtId="232" formatCode="0.0000%"/>
    <numFmt numFmtId="233" formatCode="0.00_ "/>
    <numFmt numFmtId="234" formatCode="yyyy/m/d;@"/>
    <numFmt numFmtId="235" formatCode="0_ "/>
    <numFmt numFmtId="236" formatCode="0.0_ "/>
    <numFmt numFmtId="237" formatCode="0.000_ "/>
    <numFmt numFmtId="238" formatCode="0_);[Red]\(0\)"/>
    <numFmt numFmtId="239" formatCode="_ * #,##0.0000_ ;_ * \-#,##0.0000_ ;_ * &quot;-&quot;??_ ;_ @_ "/>
    <numFmt numFmtId="240" formatCode="#,##0.00;\(#,##0.00\)"/>
    <numFmt numFmtId="241" formatCode="#,##0;\(#,##0\)"/>
    <numFmt numFmtId="242" formatCode="\¥#,##0.00;\¥\-#,##0.00"/>
  </numFmts>
  <fonts count="169">
    <font>
      <sz val="12"/>
      <name val="Times New Roman"/>
      <charset val="134"/>
    </font>
    <font>
      <sz val="10"/>
      <name val="Arial"/>
      <charset val="134"/>
    </font>
    <font>
      <sz val="10"/>
      <name val="宋体"/>
      <charset val="134"/>
    </font>
    <font>
      <b/>
      <sz val="10"/>
      <color indexed="10"/>
      <name val="Arial"/>
      <charset val="134"/>
    </font>
    <font>
      <b/>
      <sz val="10"/>
      <color indexed="8"/>
      <name val="Arial"/>
      <charset val="134"/>
    </font>
    <font>
      <sz val="18"/>
      <name val="Times New Roman"/>
      <charset val="134"/>
    </font>
    <font>
      <sz val="10"/>
      <name val="Times New Roman"/>
      <charset val="134"/>
    </font>
    <font>
      <u/>
      <sz val="10"/>
      <name val="Times New Roman"/>
      <charset val="134"/>
    </font>
    <font>
      <sz val="18"/>
      <name val="黑体"/>
      <charset val="134"/>
    </font>
    <font>
      <u/>
      <sz val="12"/>
      <color indexed="12"/>
      <name val="宋体"/>
      <charset val="134"/>
    </font>
    <font>
      <u/>
      <sz val="10"/>
      <color indexed="12"/>
      <name val="宋体"/>
      <charset val="134"/>
    </font>
    <font>
      <b/>
      <sz val="10"/>
      <name val="Times New Roman"/>
      <charset val="134"/>
    </font>
    <font>
      <sz val="6"/>
      <name val="Times New Roman"/>
      <charset val="134"/>
    </font>
    <font>
      <u/>
      <sz val="10"/>
      <color rgb="FF800080"/>
      <name val="宋体"/>
      <charset val="134"/>
    </font>
    <font>
      <sz val="11"/>
      <name val="仿宋"/>
      <charset val="134"/>
    </font>
    <font>
      <sz val="10"/>
      <name val="仿宋"/>
      <charset val="134"/>
    </font>
    <font>
      <sz val="12"/>
      <name val="仿宋"/>
      <charset val="134"/>
    </font>
    <font>
      <b/>
      <sz val="12"/>
      <name val="仿宋"/>
      <charset val="134"/>
    </font>
    <font>
      <sz val="11"/>
      <name val="MingLiU"/>
      <charset val="134"/>
    </font>
    <font>
      <sz val="11"/>
      <name val="宋体"/>
      <charset val="134"/>
    </font>
    <font>
      <sz val="12"/>
      <name val="宋体"/>
      <charset val="134"/>
    </font>
    <font>
      <sz val="14"/>
      <color rgb="FF000000"/>
      <name val="仿宋"/>
      <charset val="134"/>
    </font>
    <font>
      <sz val="10"/>
      <name val="宋体"/>
      <charset val="134"/>
      <scheme val="minor"/>
    </font>
    <font>
      <sz val="10"/>
      <color theme="1"/>
      <name val="宋体"/>
      <charset val="134"/>
      <scheme val="minor"/>
    </font>
    <font>
      <sz val="9"/>
      <color indexed="0"/>
      <name val="宋体"/>
      <charset val="134"/>
    </font>
    <font>
      <sz val="10.5"/>
      <color rgb="FF000000"/>
      <name val="宋体"/>
      <charset val="134"/>
    </font>
    <font>
      <b/>
      <sz val="10"/>
      <color rgb="FF000000"/>
      <name val="宋体"/>
      <charset val="134"/>
    </font>
    <font>
      <sz val="10"/>
      <color rgb="FF000000"/>
      <name val="宋体"/>
      <charset val="134"/>
    </font>
    <font>
      <sz val="10"/>
      <color rgb="FF000000"/>
      <name val="Times New Roman"/>
      <charset val="134"/>
    </font>
    <font>
      <sz val="5"/>
      <color rgb="FF000000"/>
      <name val="Times New Roman"/>
      <charset val="134"/>
    </font>
    <font>
      <sz val="11"/>
      <color rgb="FF000000"/>
      <name val="宋体"/>
      <charset val="134"/>
    </font>
    <font>
      <sz val="9"/>
      <name val="Times New Roman"/>
      <charset val="134"/>
    </font>
    <font>
      <sz val="9"/>
      <name val="宋体"/>
      <charset val="134"/>
    </font>
    <font>
      <sz val="9"/>
      <color theme="1"/>
      <name val="Times New Roman"/>
      <charset val="134"/>
    </font>
    <font>
      <sz val="10"/>
      <name val="仿宋_GB2312"/>
      <charset val="134"/>
    </font>
    <font>
      <sz val="10"/>
      <color indexed="10"/>
      <name val="Times New Roman"/>
      <charset val="134"/>
    </font>
    <font>
      <sz val="10"/>
      <color indexed="8"/>
      <name val="Times New Roman"/>
      <charset val="134"/>
    </font>
    <font>
      <b/>
      <sz val="12"/>
      <name val="Times New Roman"/>
      <charset val="134"/>
    </font>
    <font>
      <sz val="10"/>
      <color rgb="FFFF0000"/>
      <name val="Times New Roman"/>
      <charset val="134"/>
    </font>
    <font>
      <sz val="10.5"/>
      <color rgb="FF000000"/>
      <name val="Times New Roman"/>
      <charset val="134"/>
    </font>
    <font>
      <sz val="9"/>
      <color rgb="FF000000"/>
      <name val="Times New Roman"/>
      <charset val="134"/>
    </font>
    <font>
      <b/>
      <sz val="9"/>
      <color rgb="FF000000"/>
      <name val="Times New Roman"/>
      <charset val="134"/>
    </font>
    <font>
      <b/>
      <sz val="12"/>
      <name val="宋体"/>
      <charset val="134"/>
    </font>
    <font>
      <sz val="11"/>
      <color theme="1"/>
      <name val="宋体"/>
      <charset val="134"/>
      <scheme val="minor"/>
    </font>
    <font>
      <b/>
      <sz val="11"/>
      <color indexed="8"/>
      <name val="宋体"/>
      <charset val="134"/>
    </font>
    <font>
      <b/>
      <sz val="14"/>
      <color indexed="8"/>
      <name val="宋体"/>
      <charset val="134"/>
    </font>
    <font>
      <b/>
      <sz val="12"/>
      <color indexed="10"/>
      <name val="宋体"/>
      <charset val="134"/>
    </font>
    <font>
      <sz val="14"/>
      <name val="黑体"/>
      <charset val="134"/>
    </font>
    <font>
      <b/>
      <sz val="14"/>
      <name val="宋体"/>
      <charset val="134"/>
    </font>
    <font>
      <b/>
      <sz val="16"/>
      <name val="Times New Roman"/>
      <charset val="134"/>
    </font>
    <font>
      <b/>
      <sz val="16"/>
      <name val="宋体"/>
      <charset val="134"/>
    </font>
    <font>
      <b/>
      <sz val="10"/>
      <name val="宋体"/>
      <charset val="134"/>
    </font>
    <font>
      <b/>
      <sz val="16"/>
      <name val="黑体"/>
      <charset val="134"/>
    </font>
    <font>
      <b/>
      <sz val="10"/>
      <color indexed="10"/>
      <name val="Times New Roman"/>
      <charset val="134"/>
    </font>
    <font>
      <b/>
      <sz val="10"/>
      <color indexed="10"/>
      <name val="宋体"/>
      <charset val="134"/>
    </font>
    <font>
      <sz val="12"/>
      <name val="黑体"/>
      <charset val="134"/>
    </font>
    <font>
      <b/>
      <sz val="22"/>
      <name val="华文新魏"/>
      <charset val="134"/>
    </font>
    <font>
      <b/>
      <sz val="26"/>
      <name val="Times New Roman"/>
      <charset val="134"/>
    </font>
    <font>
      <sz val="14"/>
      <name val="Times New Roman"/>
      <charset val="134"/>
    </font>
    <font>
      <sz val="12"/>
      <name val="仿宋_GB2312"/>
      <charset val="134"/>
    </font>
    <font>
      <sz val="12"/>
      <color indexed="10"/>
      <name val="宋体"/>
      <charset val="134"/>
    </font>
    <font>
      <sz val="12"/>
      <color indexed="12"/>
      <name val="Times New Roman"/>
      <charset val="134"/>
    </font>
    <font>
      <b/>
      <sz val="20"/>
      <color indexed="10"/>
      <name val="黑体"/>
      <charset val="134"/>
    </font>
    <font>
      <sz val="12"/>
      <color indexed="12"/>
      <name val="黑体"/>
      <charset val="134"/>
    </font>
    <font>
      <b/>
      <sz val="12"/>
      <name val="黑体"/>
      <charset val="134"/>
    </font>
    <font>
      <b/>
      <sz val="14"/>
      <name val="Times New Roman"/>
      <charset val="134"/>
    </font>
    <font>
      <sz val="10"/>
      <color indexed="12"/>
      <name val="宋体"/>
      <charset val="134"/>
    </font>
    <font>
      <sz val="14"/>
      <name val="宋体"/>
      <charset val="134"/>
    </font>
    <font>
      <sz val="8"/>
      <name val="Arial"/>
      <charset val="134"/>
    </font>
    <font>
      <sz val="11"/>
      <color indexed="8"/>
      <name val="宋体"/>
      <charset val="134"/>
    </font>
    <font>
      <b/>
      <sz val="8"/>
      <name val="Arial"/>
      <charset val="134"/>
    </font>
    <font>
      <sz val="11"/>
      <color theme="1"/>
      <name val="宋体"/>
      <charset val="0"/>
      <scheme val="minor"/>
    </font>
    <font>
      <sz val="11"/>
      <color rgb="FF3F3F76"/>
      <name val="宋体"/>
      <charset val="0"/>
      <scheme val="minor"/>
    </font>
    <font>
      <b/>
      <sz val="12"/>
      <name val="Arial"/>
      <charset val="134"/>
    </font>
    <font>
      <sz val="10"/>
      <color indexed="8"/>
      <name val="MS Sans Serif"/>
      <charset val="134"/>
    </font>
    <font>
      <sz val="11"/>
      <color rgb="FF9C0006"/>
      <name val="宋体"/>
      <charset val="0"/>
      <scheme val="minor"/>
    </font>
    <font>
      <sz val="11"/>
      <color theme="0"/>
      <name val="宋体"/>
      <charset val="0"/>
      <scheme val="minor"/>
    </font>
    <font>
      <u/>
      <sz val="11"/>
      <color rgb="FF800080"/>
      <name val="宋体"/>
      <charset val="0"/>
      <scheme val="minor"/>
    </font>
    <font>
      <b/>
      <sz val="11"/>
      <name val="Helv"/>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indexed="63"/>
      <name val="宋体"/>
      <charset val="134"/>
    </font>
    <font>
      <b/>
      <sz val="13"/>
      <color theme="3"/>
      <name val="宋体"/>
      <charset val="134"/>
      <scheme val="minor"/>
    </font>
    <font>
      <b/>
      <sz val="11"/>
      <color rgb="FF3F3F3F"/>
      <name val="宋体"/>
      <charset val="0"/>
      <scheme val="minor"/>
    </font>
    <font>
      <b/>
      <sz val="11"/>
      <color indexed="52"/>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2"/>
      <name val="MS Sans Serif"/>
      <charset val="134"/>
    </font>
    <font>
      <b/>
      <sz val="11"/>
      <color theme="1"/>
      <name val="宋体"/>
      <charset val="0"/>
      <scheme val="minor"/>
    </font>
    <font>
      <sz val="10"/>
      <name val="MS Sans Serif"/>
      <charset val="134"/>
    </font>
    <font>
      <sz val="11"/>
      <color rgb="FF006100"/>
      <name val="宋体"/>
      <charset val="0"/>
      <scheme val="minor"/>
    </font>
    <font>
      <sz val="11"/>
      <color rgb="FF9C6500"/>
      <name val="宋体"/>
      <charset val="0"/>
      <scheme val="minor"/>
    </font>
    <font>
      <b/>
      <sz val="10"/>
      <name val="Arial"/>
      <charset val="134"/>
    </font>
    <font>
      <b/>
      <sz val="13"/>
      <name val="Tms Rmn"/>
      <charset val="134"/>
    </font>
    <font>
      <b/>
      <i/>
      <sz val="12"/>
      <name val="Times New Roman"/>
      <charset val="134"/>
    </font>
    <font>
      <sz val="10"/>
      <name val="Courier"/>
      <charset val="134"/>
    </font>
    <font>
      <sz val="11"/>
      <color indexed="62"/>
      <name val="宋体"/>
      <charset val="134"/>
    </font>
    <font>
      <sz val="9"/>
      <color indexed="8"/>
      <name val="宋体"/>
      <charset val="134"/>
    </font>
    <font>
      <b/>
      <sz val="15"/>
      <color indexed="56"/>
      <name val="宋体"/>
      <charset val="134"/>
    </font>
    <font>
      <sz val="12"/>
      <name val="MS Sans Serif"/>
      <charset val="134"/>
    </font>
    <font>
      <sz val="7"/>
      <name val="Small Fonts"/>
      <charset val="134"/>
    </font>
    <font>
      <b/>
      <sz val="11"/>
      <name val="Arial"/>
      <charset val="134"/>
    </font>
    <font>
      <sz val="11"/>
      <color theme="1"/>
      <name val="Tahoma"/>
      <charset val="134"/>
    </font>
    <font>
      <b/>
      <sz val="11"/>
      <color indexed="56"/>
      <name val="宋体"/>
      <charset val="134"/>
    </font>
    <font>
      <b/>
      <sz val="11"/>
      <color indexed="9"/>
      <name val="宋体"/>
      <charset val="134"/>
    </font>
    <font>
      <sz val="11"/>
      <color indexed="8"/>
      <name val="ＭＳ Ｐゴシック"/>
      <charset val="134"/>
    </font>
    <font>
      <u val="singleAccounting"/>
      <vertAlign val="subscript"/>
      <sz val="10"/>
      <name val="Times New Roman"/>
      <charset val="134"/>
    </font>
    <font>
      <sz val="8"/>
      <name val="Times New Roman"/>
      <charset val="134"/>
    </font>
    <font>
      <sz val="10"/>
      <color indexed="8"/>
      <name val="Arial"/>
      <charset val="134"/>
    </font>
    <font>
      <sz val="12"/>
      <name val="標楷體"/>
      <charset val="134"/>
    </font>
    <font>
      <sz val="11"/>
      <color indexed="9"/>
      <name val="宋体"/>
      <charset val="134"/>
    </font>
    <font>
      <u/>
      <sz val="8"/>
      <color indexed="36"/>
      <name val="Arial"/>
      <charset val="134"/>
    </font>
    <font>
      <u/>
      <sz val="10"/>
      <color indexed="12"/>
      <name val="Arial"/>
      <charset val="134"/>
    </font>
    <font>
      <b/>
      <sz val="14"/>
      <color indexed="9"/>
      <name val="Times New Roman"/>
      <charset val="134"/>
    </font>
    <font>
      <sz val="11"/>
      <name val="Times New Roman"/>
      <charset val="134"/>
    </font>
    <font>
      <i/>
      <sz val="9"/>
      <name val="Times New Roman"/>
      <charset val="134"/>
    </font>
    <font>
      <sz val="11"/>
      <color indexed="20"/>
      <name val="宋体"/>
      <charset val="134"/>
    </font>
    <font>
      <i/>
      <sz val="12"/>
      <name val="Times New Roman"/>
      <charset val="134"/>
    </font>
    <font>
      <b/>
      <sz val="10"/>
      <name val="Helv"/>
      <charset val="134"/>
    </font>
    <font>
      <u/>
      <sz val="10"/>
      <color indexed="36"/>
      <name val="Arial"/>
      <charset val="134"/>
    </font>
    <font>
      <b/>
      <sz val="10"/>
      <name val="MS Sans Serif"/>
      <charset val="134"/>
    </font>
    <font>
      <b/>
      <sz val="12"/>
      <name val="Helv"/>
      <charset val="134"/>
    </font>
    <font>
      <sz val="11"/>
      <color indexed="60"/>
      <name val="宋体"/>
      <charset val="134"/>
    </font>
    <font>
      <u/>
      <sz val="8"/>
      <color indexed="12"/>
      <name val="Arial"/>
      <charset val="134"/>
    </font>
    <font>
      <sz val="10"/>
      <name val="Tms Rmn"/>
      <charset val="134"/>
    </font>
    <font>
      <sz val="10"/>
      <name val="MS Serif"/>
      <charset val="134"/>
    </font>
    <font>
      <u/>
      <sz val="11"/>
      <color theme="10"/>
      <name val="宋体"/>
      <charset val="134"/>
      <scheme val="minor"/>
    </font>
    <font>
      <b/>
      <sz val="13"/>
      <color indexed="56"/>
      <name val="宋体"/>
      <charset val="134"/>
    </font>
    <font>
      <sz val="12"/>
      <name val="Tms Rmn"/>
      <charset val="134"/>
    </font>
    <font>
      <sz val="10"/>
      <color indexed="16"/>
      <name val="MS Serif"/>
      <charset val="134"/>
    </font>
    <font>
      <sz val="11"/>
      <color indexed="17"/>
      <name val="宋体"/>
      <charset val="134"/>
    </font>
    <font>
      <i/>
      <sz val="11"/>
      <color indexed="23"/>
      <name val="宋体"/>
      <charset val="134"/>
    </font>
    <font>
      <sz val="11"/>
      <color indexed="52"/>
      <name val="宋体"/>
      <charset val="134"/>
    </font>
    <font>
      <sz val="11"/>
      <name val="蹈框"/>
      <charset val="134"/>
    </font>
    <font>
      <b/>
      <sz val="13"/>
      <name val="Times New Roman"/>
      <charset val="134"/>
    </font>
    <font>
      <sz val="12"/>
      <name val="楷体"/>
      <charset val="134"/>
    </font>
    <font>
      <sz val="12"/>
      <name val="바탕체"/>
      <charset val="134"/>
    </font>
    <font>
      <sz val="11"/>
      <name val="宋体繁体"/>
      <charset val="134"/>
    </font>
    <font>
      <sz val="10"/>
      <name val="Helv"/>
      <charset val="134"/>
    </font>
    <font>
      <sz val="11"/>
      <color indexed="12"/>
      <name val="Times New Roman"/>
      <charset val="134"/>
    </font>
    <font>
      <b/>
      <sz val="8"/>
      <color indexed="8"/>
      <name val="Helv"/>
      <charset val="134"/>
    </font>
    <font>
      <b/>
      <sz val="18"/>
      <color indexed="56"/>
      <name val="宋体"/>
      <charset val="134"/>
    </font>
    <font>
      <sz val="11"/>
      <color indexed="10"/>
      <name val="宋体"/>
      <charset val="134"/>
    </font>
    <font>
      <u/>
      <sz val="10"/>
      <name val="宋体"/>
      <charset val="134"/>
    </font>
    <font>
      <vertAlign val="superscript"/>
      <sz val="10"/>
      <name val="Times New Roman"/>
      <charset val="134"/>
    </font>
    <font>
      <sz val="10.5"/>
      <color rgb="FF000000"/>
      <name val="Calibri"/>
      <charset val="134"/>
    </font>
    <font>
      <sz val="12"/>
      <color rgb="FF000000"/>
      <name val="Calibri"/>
      <charset val="134"/>
    </font>
    <font>
      <sz val="12"/>
      <color rgb="FF000000"/>
      <name val="宋体"/>
      <charset val="134"/>
    </font>
    <font>
      <b/>
      <sz val="10"/>
      <name val="黑体"/>
      <charset val="134"/>
    </font>
    <font>
      <b/>
      <sz val="10"/>
      <name val="仿宋_GB2312"/>
      <charset val="134"/>
    </font>
    <font>
      <sz val="10"/>
      <color indexed="10"/>
      <name val="仿宋_GB2312"/>
      <charset val="134"/>
    </font>
    <font>
      <sz val="10"/>
      <name val="黑体"/>
      <charset val="134"/>
    </font>
    <font>
      <sz val="10"/>
      <color indexed="8"/>
      <name val="黑体"/>
      <charset val="134"/>
    </font>
    <font>
      <sz val="10"/>
      <color indexed="8"/>
      <name val="宋体"/>
      <charset val="134"/>
    </font>
    <font>
      <b/>
      <sz val="10"/>
      <color indexed="8"/>
      <name val="Times New Roman"/>
      <charset val="134"/>
    </font>
    <font>
      <sz val="10"/>
      <color indexed="8"/>
      <name val="Arial Unicode MS"/>
      <charset val="134"/>
    </font>
    <font>
      <sz val="10"/>
      <color indexed="10"/>
      <name val="宋体"/>
      <charset val="134"/>
    </font>
    <font>
      <sz val="10.5"/>
      <color indexed="8"/>
      <name val="宋体"/>
      <charset val="134"/>
    </font>
    <font>
      <b/>
      <sz val="9"/>
      <color indexed="8"/>
      <name val="宋体"/>
      <charset val="134"/>
    </font>
    <font>
      <b/>
      <sz val="12"/>
      <color indexed="10"/>
      <name val="Times New Roman"/>
      <charset val="134"/>
    </font>
    <font>
      <b/>
      <sz val="12"/>
      <color indexed="10"/>
      <name val="仿宋_GB2312"/>
      <charset val="134"/>
    </font>
    <font>
      <sz val="9"/>
      <name val="宋体"/>
      <charset val="134"/>
    </font>
    <font>
      <b/>
      <sz val="9"/>
      <name val="宋体"/>
      <charset val="134"/>
    </font>
    <font>
      <b/>
      <sz val="9"/>
      <name val="Tahoma"/>
      <charset val="134"/>
    </font>
    <font>
      <sz val="9"/>
      <name val="Tahoma"/>
      <charset val="134"/>
    </font>
  </fonts>
  <fills count="66">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indexed="41"/>
        <bgColor indexed="64"/>
      </patternFill>
    </fill>
    <fill>
      <patternFill patternType="solid">
        <fgColor rgb="FFFFFFFF"/>
        <bgColor indexed="64"/>
      </patternFill>
    </fill>
    <fill>
      <patternFill patternType="solid">
        <fgColor theme="0" tint="-0.5"/>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indexed="4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5"/>
        <bgColor indexed="64"/>
      </patternFill>
    </fill>
    <fill>
      <patternFill patternType="solid">
        <fgColor indexed="47"/>
        <bgColor indexed="64"/>
      </patternFill>
    </fill>
    <fill>
      <patternFill patternType="solid">
        <fgColor indexed="12"/>
        <bgColor indexed="64"/>
      </patternFill>
    </fill>
    <fill>
      <patternFill patternType="solid">
        <fgColor indexed="55"/>
        <bgColor indexed="64"/>
      </patternFill>
    </fill>
    <fill>
      <patternFill patternType="solid">
        <fgColor indexed="44"/>
        <bgColor indexed="64"/>
      </patternFill>
    </fill>
    <fill>
      <patternFill patternType="solid">
        <fgColor indexed="62"/>
        <bgColor indexed="64"/>
      </patternFill>
    </fill>
    <fill>
      <patternFill patternType="solid">
        <fgColor indexed="54"/>
        <bgColor indexed="64"/>
      </patternFill>
    </fill>
    <fill>
      <patternFill patternType="solid">
        <fgColor indexed="31"/>
        <bgColor indexed="64"/>
      </patternFill>
    </fill>
    <fill>
      <patternFill patternType="solid">
        <fgColor indexed="45"/>
        <bgColor indexed="64"/>
      </patternFill>
    </fill>
    <fill>
      <patternFill patternType="solid">
        <fgColor indexed="57"/>
        <bgColor indexed="64"/>
      </patternFill>
    </fill>
    <fill>
      <patternFill patternType="solid">
        <fgColor indexed="49"/>
        <bgColor indexed="64"/>
      </patternFill>
    </fill>
    <fill>
      <patternFill patternType="solid">
        <fgColor indexed="10"/>
        <bgColor indexed="64"/>
      </patternFill>
    </fill>
    <fill>
      <patternFill patternType="solid">
        <fgColor indexed="11"/>
        <bgColor indexed="64"/>
      </patternFill>
    </fill>
    <fill>
      <patternFill patternType="solid">
        <fgColor indexed="51"/>
        <bgColor indexed="64"/>
      </patternFill>
    </fill>
    <fill>
      <patternFill patternType="solid">
        <fgColor indexed="29"/>
        <bgColor indexed="64"/>
      </patternFill>
    </fill>
    <fill>
      <patternFill patternType="solid">
        <fgColor indexed="27"/>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s>
  <borders count="9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8"/>
      </bottom>
      <diagonal/>
    </border>
    <border>
      <left style="medium">
        <color indexed="30"/>
      </left>
      <right style="medium">
        <color indexed="30"/>
      </right>
      <top style="medium">
        <color indexed="30"/>
      </top>
      <bottom style="medium">
        <color indexed="30"/>
      </bottom>
      <diagonal/>
    </border>
    <border>
      <left style="medium">
        <color indexed="30"/>
      </left>
      <right style="medium">
        <color indexed="30"/>
      </right>
      <top style="medium">
        <color indexed="30"/>
      </top>
      <bottom/>
      <diagonal/>
    </border>
    <border>
      <left style="medium">
        <color indexed="30"/>
      </left>
      <right style="medium">
        <color indexed="30"/>
      </right>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top/>
      <bottom style="thin">
        <color auto="1"/>
      </bottom>
      <diagonal/>
    </border>
    <border>
      <left style="thin">
        <color auto="1"/>
      </left>
      <right/>
      <top/>
      <bottom/>
      <diagonal/>
    </border>
    <border>
      <left style="double">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double">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style="double">
        <color auto="1"/>
      </bottom>
      <diagonal/>
    </border>
    <border>
      <left style="thin">
        <color auto="1"/>
      </left>
      <right style="medium">
        <color auto="1"/>
      </right>
      <top style="thin">
        <color auto="1"/>
      </top>
      <bottom style="medium">
        <color auto="1"/>
      </bottom>
      <diagonal/>
    </border>
    <border>
      <left/>
      <right/>
      <top style="double">
        <color auto="1"/>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indexed="63"/>
      </left>
      <right style="thin">
        <color indexed="63"/>
      </right>
      <top style="thin">
        <color indexed="63"/>
      </top>
      <bottom style="thin">
        <color indexed="63"/>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style="medium">
        <color auto="1"/>
      </top>
      <bottom style="medium">
        <color auto="1"/>
      </bottom>
      <diagonal/>
    </border>
    <border>
      <left/>
      <right/>
      <top/>
      <bottom style="medium">
        <color auto="1"/>
      </bottom>
      <diagonal/>
    </border>
    <border>
      <left/>
      <right/>
      <top/>
      <bottom style="thick">
        <color indexed="22"/>
      </bottom>
      <diagonal/>
    </border>
    <border>
      <left/>
      <right/>
      <top/>
      <bottom style="double">
        <color indexed="52"/>
      </bottom>
      <diagonal/>
    </border>
  </borders>
  <cellStyleXfs count="5463">
    <xf numFmtId="0" fontId="0" fillId="0" borderId="0"/>
    <xf numFmtId="0" fontId="0" fillId="0" borderId="0" applyFont="0" applyFill="0" applyBorder="0" applyAlignment="0" applyProtection="0"/>
    <xf numFmtId="0" fontId="0" fillId="0" borderId="0" applyFont="0" applyFill="0" applyBorder="0" applyAlignment="0" applyProtection="0"/>
    <xf numFmtId="0" fontId="68" fillId="12" borderId="7"/>
    <xf numFmtId="42" fontId="43" fillId="0" borderId="0" applyFont="0" applyFill="0" applyBorder="0" applyAlignment="0" applyProtection="0">
      <alignment vertical="center"/>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70" fillId="0" borderId="14" applyNumberFormat="0">
      <alignment horizontal="right" wrapText="1"/>
    </xf>
    <xf numFmtId="0" fontId="68" fillId="12" borderId="7"/>
    <xf numFmtId="0" fontId="1" fillId="0" borderId="0"/>
    <xf numFmtId="0" fontId="1" fillId="0" borderId="0"/>
    <xf numFmtId="0" fontId="0" fillId="0" borderId="0" applyFont="0" applyFill="0" applyBorder="0" applyAlignment="0" applyProtection="0"/>
    <xf numFmtId="184" fontId="0" fillId="0" borderId="0" applyFont="0" applyFill="0" applyBorder="0" applyAlignment="0" applyProtection="0"/>
    <xf numFmtId="0" fontId="68" fillId="5" borderId="7"/>
    <xf numFmtId="44" fontId="43" fillId="0" borderId="0" applyFont="0" applyFill="0" applyBorder="0" applyAlignment="0" applyProtection="0">
      <alignment vertical="center"/>
    </xf>
    <xf numFmtId="0" fontId="71" fillId="14" borderId="0" applyNumberFormat="0" applyBorder="0" applyAlignment="0" applyProtection="0">
      <alignment vertical="center"/>
    </xf>
    <xf numFmtId="0" fontId="1" fillId="0" borderId="0"/>
    <xf numFmtId="0" fontId="72" fillId="15" borderId="80" applyNumberFormat="0" applyAlignment="0" applyProtection="0">
      <alignment vertical="center"/>
    </xf>
    <xf numFmtId="0" fontId="32" fillId="0" borderId="0"/>
    <xf numFmtId="0" fontId="1" fillId="0" borderId="0"/>
    <xf numFmtId="0" fontId="73" fillId="0" borderId="14">
      <alignment horizontal="left" vertical="center"/>
    </xf>
    <xf numFmtId="0" fontId="69" fillId="13" borderId="79" applyNumberFormat="0" applyFont="0" applyAlignment="0" applyProtection="0">
      <alignment vertical="center"/>
    </xf>
    <xf numFmtId="0" fontId="1" fillId="0" borderId="0"/>
    <xf numFmtId="0" fontId="74" fillId="0" borderId="0"/>
    <xf numFmtId="0" fontId="69" fillId="13" borderId="79" applyNumberFormat="0" applyFont="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41" fontId="43" fillId="0" borderId="0" applyFont="0" applyFill="0" applyBorder="0" applyAlignment="0" applyProtection="0">
      <alignment vertical="center"/>
    </xf>
    <xf numFmtId="0" fontId="43" fillId="0" borderId="0">
      <alignment vertical="center"/>
    </xf>
    <xf numFmtId="43" fontId="0" fillId="0" borderId="0" applyFont="0" applyFill="0" applyBorder="0" applyAlignment="0" applyProtection="0"/>
    <xf numFmtId="0" fontId="1" fillId="0" borderId="0"/>
    <xf numFmtId="0" fontId="1" fillId="0" borderId="0"/>
    <xf numFmtId="0" fontId="44" fillId="0" borderId="78" applyNumberFormat="0" applyFill="0" applyAlignment="0" applyProtection="0">
      <alignment vertical="center"/>
    </xf>
    <xf numFmtId="0" fontId="32" fillId="0" borderId="0"/>
    <xf numFmtId="0" fontId="32" fillId="0" borderId="0"/>
    <xf numFmtId="0" fontId="1" fillId="0" borderId="0"/>
    <xf numFmtId="192" fontId="1" fillId="0" borderId="0" applyFill="0" applyBorder="0" applyAlignment="0"/>
    <xf numFmtId="0" fontId="71" fillId="16" borderId="0" applyNumberFormat="0" applyBorder="0" applyAlignment="0" applyProtection="0">
      <alignment vertical="center"/>
    </xf>
    <xf numFmtId="0" fontId="1" fillId="0" borderId="0"/>
    <xf numFmtId="0" fontId="68" fillId="6" borderId="7" applyNumberFormat="0" applyBorder="0" applyAlignment="0" applyProtection="0"/>
    <xf numFmtId="0" fontId="69" fillId="13" borderId="79" applyNumberFormat="0" applyFont="0" applyAlignment="0" applyProtection="0">
      <alignment vertical="center"/>
    </xf>
    <xf numFmtId="0" fontId="75" fillId="17" borderId="0" applyNumberFormat="0" applyBorder="0" applyAlignment="0" applyProtection="0">
      <alignment vertical="center"/>
    </xf>
    <xf numFmtId="0" fontId="1" fillId="0" borderId="0"/>
    <xf numFmtId="199" fontId="43" fillId="0" borderId="0" applyFont="0" applyFill="0" applyBorder="0" applyAlignment="0" applyProtection="0">
      <alignment vertical="center"/>
    </xf>
    <xf numFmtId="0" fontId="0" fillId="0" borderId="0" applyFont="0" applyFill="0" applyBorder="0" applyAlignment="0" applyProtection="0"/>
    <xf numFmtId="49" fontId="6" fillId="0" borderId="0" applyProtection="0">
      <alignment horizontal="left"/>
    </xf>
    <xf numFmtId="43" fontId="1" fillId="0" borderId="0" applyFont="0" applyFill="0" applyBorder="0" applyAlignment="0" applyProtection="0"/>
    <xf numFmtId="0" fontId="1" fillId="0" borderId="0"/>
    <xf numFmtId="0" fontId="76" fillId="18" borderId="0" applyNumberFormat="0" applyBorder="0" applyAlignment="0" applyProtection="0">
      <alignment vertical="center"/>
    </xf>
    <xf numFmtId="0" fontId="9"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77" fillId="0" borderId="0" applyNumberFormat="0" applyFill="0" applyBorder="0" applyAlignment="0" applyProtection="0">
      <alignment vertical="center"/>
    </xf>
    <xf numFmtId="0" fontId="78" fillId="0" borderId="0"/>
    <xf numFmtId="0" fontId="1" fillId="0" borderId="7" applyNumberFormat="0"/>
    <xf numFmtId="0" fontId="1" fillId="0" borderId="0"/>
    <xf numFmtId="41" fontId="1" fillId="0" borderId="0" applyFont="0" applyFill="0" applyBorder="0" applyAlignment="0" applyProtection="0"/>
    <xf numFmtId="0" fontId="43" fillId="19" borderId="81" applyNumberFormat="0" applyFont="0" applyAlignment="0" applyProtection="0">
      <alignment vertical="center"/>
    </xf>
    <xf numFmtId="0" fontId="1" fillId="0" borderId="0"/>
    <xf numFmtId="200" fontId="1" fillId="0" borderId="0" applyFill="0" applyBorder="0" applyAlignment="0"/>
    <xf numFmtId="0" fontId="68" fillId="12" borderId="7"/>
    <xf numFmtId="0" fontId="1" fillId="0" borderId="0"/>
    <xf numFmtId="0" fontId="76" fillId="20" borderId="0" applyNumberFormat="0" applyBorder="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0" fontId="79" fillId="0" borderId="0" applyNumberFormat="0" applyFill="0" applyBorder="0" applyAlignment="0" applyProtection="0">
      <alignment vertical="center"/>
    </xf>
    <xf numFmtId="0" fontId="70" fillId="0" borderId="14" applyNumberFormat="0">
      <alignment horizontal="right" wrapText="1"/>
    </xf>
    <xf numFmtId="0" fontId="1" fillId="0" borderId="0"/>
    <xf numFmtId="0" fontId="1" fillId="0" borderId="0"/>
    <xf numFmtId="0" fontId="1" fillId="0" borderId="0"/>
    <xf numFmtId="0" fontId="1" fillId="0" borderId="0"/>
    <xf numFmtId="0" fontId="0" fillId="0" borderId="0" applyFont="0" applyFill="0" applyBorder="0" applyAlignment="0" applyProtection="0"/>
    <xf numFmtId="0" fontId="69" fillId="13" borderId="79" applyNumberFormat="0" applyFont="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69" fillId="13" borderId="79" applyNumberFormat="0" applyFont="0" applyAlignment="0" applyProtection="0">
      <alignment vertical="center"/>
    </xf>
    <xf numFmtId="0" fontId="82" fillId="0" borderId="0" applyNumberFormat="0" applyFill="0" applyBorder="0" applyAlignment="0" applyProtection="0">
      <alignment vertical="center"/>
    </xf>
    <xf numFmtId="0" fontId="70" fillId="0" borderId="14" applyNumberFormat="0">
      <alignment horizontal="right" wrapText="1"/>
    </xf>
    <xf numFmtId="0" fontId="1" fillId="0" borderId="0"/>
    <xf numFmtId="0" fontId="1" fillId="0" borderId="0"/>
    <xf numFmtId="0" fontId="1" fillId="0" borderId="0"/>
    <xf numFmtId="0" fontId="83" fillId="0" borderId="82" applyNumberFormat="0" applyFill="0" applyAlignment="0" applyProtection="0">
      <alignment vertical="center"/>
    </xf>
    <xf numFmtId="0" fontId="84" fillId="12" borderId="83" applyNumberFormat="0" applyAlignment="0" applyProtection="0">
      <alignment vertical="center"/>
    </xf>
    <xf numFmtId="0" fontId="1" fillId="0" borderId="0"/>
    <xf numFmtId="0" fontId="1" fillId="0" borderId="0"/>
    <xf numFmtId="0" fontId="85" fillId="0" borderId="82" applyNumberFormat="0" applyFill="0" applyAlignment="0" applyProtection="0">
      <alignment vertical="center"/>
    </xf>
    <xf numFmtId="0" fontId="84" fillId="12" borderId="83" applyNumberFormat="0" applyAlignment="0" applyProtection="0">
      <alignment vertical="center"/>
    </xf>
    <xf numFmtId="0" fontId="1" fillId="0" borderId="0"/>
    <xf numFmtId="0" fontId="68" fillId="12" borderId="7"/>
    <xf numFmtId="0" fontId="1" fillId="0" borderId="0"/>
    <xf numFmtId="0" fontId="76" fillId="21" borderId="0" applyNumberFormat="0" applyBorder="0" applyAlignment="0" applyProtection="0">
      <alignment vertical="center"/>
    </xf>
    <xf numFmtId="0" fontId="68" fillId="12" borderId="7"/>
    <xf numFmtId="0" fontId="0" fillId="0" borderId="0" applyFont="0" applyFill="0" applyBorder="0" applyAlignment="0" applyProtection="0"/>
    <xf numFmtId="0" fontId="0" fillId="0" borderId="0" applyFont="0" applyFill="0" applyBorder="0" applyAlignment="0" applyProtection="0"/>
    <xf numFmtId="0" fontId="79" fillId="0" borderId="84" applyNumberFormat="0" applyFill="0" applyAlignment="0" applyProtection="0">
      <alignment vertical="center"/>
    </xf>
    <xf numFmtId="0" fontId="70" fillId="0" borderId="14" applyNumberFormat="0">
      <alignment horizontal="right" wrapText="1"/>
    </xf>
    <xf numFmtId="0" fontId="1" fillId="0" borderId="7" applyNumberFormat="0"/>
    <xf numFmtId="0" fontId="1" fillId="0" borderId="0"/>
    <xf numFmtId="0" fontId="76" fillId="2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86" fillId="23" borderId="85" applyNumberFormat="0" applyAlignment="0" applyProtection="0">
      <alignment vertical="center"/>
    </xf>
    <xf numFmtId="0" fontId="87" fillId="12" borderId="86" applyNumberFormat="0" applyAlignment="0" applyProtection="0">
      <alignment vertical="center"/>
    </xf>
    <xf numFmtId="0" fontId="1" fillId="0" borderId="0"/>
    <xf numFmtId="0" fontId="20" fillId="0" borderId="0" applyNumberFormat="0" applyFill="0" applyBorder="0" applyAlignment="0" applyProtection="0">
      <alignment horizontal="left"/>
    </xf>
    <xf numFmtId="0" fontId="68" fillId="6" borderId="7" applyNumberFormat="0" applyBorder="0" applyAlignment="0" applyProtection="0"/>
    <xf numFmtId="0" fontId="88" fillId="23" borderId="80" applyNumberFormat="0" applyAlignment="0" applyProtection="0">
      <alignment vertical="center"/>
    </xf>
    <xf numFmtId="0" fontId="87" fillId="12" borderId="86" applyNumberFormat="0" applyAlignment="0" applyProtection="0">
      <alignment vertical="center"/>
    </xf>
    <xf numFmtId="0" fontId="1" fillId="0" borderId="0"/>
    <xf numFmtId="0" fontId="0" fillId="0" borderId="0" applyFont="0" applyFill="0" applyBorder="0" applyAlignment="0" applyProtection="0"/>
    <xf numFmtId="0" fontId="69" fillId="13" borderId="79" applyNumberFormat="0" applyFont="0" applyAlignment="0" applyProtection="0">
      <alignment vertical="center"/>
    </xf>
    <xf numFmtId="0" fontId="1" fillId="0" borderId="0"/>
    <xf numFmtId="0" fontId="1" fillId="0" borderId="0"/>
    <xf numFmtId="0" fontId="1" fillId="0" borderId="0"/>
    <xf numFmtId="0" fontId="32" fillId="0" borderId="0"/>
    <xf numFmtId="0" fontId="1" fillId="0" borderId="0"/>
    <xf numFmtId="0" fontId="89" fillId="24" borderId="87" applyNumberFormat="0" applyAlignment="0" applyProtection="0">
      <alignment vertical="center"/>
    </xf>
    <xf numFmtId="0" fontId="71" fillId="25" borderId="0" applyNumberFormat="0" applyBorder="0" applyAlignment="0" applyProtection="0">
      <alignment vertical="center"/>
    </xf>
    <xf numFmtId="0" fontId="1" fillId="0" borderId="7" applyNumberFormat="0"/>
    <xf numFmtId="0" fontId="76" fillId="26" borderId="0" applyNumberFormat="0" applyBorder="0" applyAlignment="0" applyProtection="0">
      <alignment vertical="center"/>
    </xf>
    <xf numFmtId="0" fontId="1" fillId="0" borderId="0"/>
    <xf numFmtId="0" fontId="1" fillId="0" borderId="0"/>
    <xf numFmtId="0" fontId="1" fillId="0" borderId="0">
      <protection locked="0"/>
    </xf>
    <xf numFmtId="0" fontId="1" fillId="0" borderId="0"/>
    <xf numFmtId="0" fontId="70" fillId="0" borderId="14" applyNumberFormat="0">
      <alignment horizontal="right" wrapText="1"/>
    </xf>
    <xf numFmtId="0" fontId="90" fillId="0" borderId="88" applyNumberFormat="0" applyFill="0" applyAlignment="0" applyProtection="0">
      <alignment vertical="center"/>
    </xf>
    <xf numFmtId="0" fontId="91" fillId="0" borderId="7">
      <alignment horizontal="center"/>
    </xf>
    <xf numFmtId="0" fontId="1" fillId="0" borderId="0"/>
    <xf numFmtId="0" fontId="1" fillId="0" borderId="0"/>
    <xf numFmtId="0" fontId="92" fillId="0" borderId="89" applyNumberFormat="0" applyFill="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15" fontId="93" fillId="0" borderId="0"/>
    <xf numFmtId="0" fontId="68" fillId="6" borderId="7" applyNumberFormat="0" applyBorder="0" applyAlignment="0" applyProtection="0"/>
    <xf numFmtId="0" fontId="94" fillId="27" borderId="0" applyNumberFormat="0" applyBorder="0" applyAlignment="0" applyProtection="0">
      <alignment vertical="center"/>
    </xf>
    <xf numFmtId="0" fontId="73" fillId="0" borderId="14">
      <alignment horizontal="left" vertical="center"/>
    </xf>
    <xf numFmtId="0" fontId="68" fillId="5" borderId="7"/>
    <xf numFmtId="0" fontId="1" fillId="0" borderId="0"/>
    <xf numFmtId="0" fontId="1" fillId="0" borderId="0"/>
    <xf numFmtId="0" fontId="1" fillId="0" borderId="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95" fillId="28" borderId="0" applyNumberFormat="0" applyBorder="0" applyAlignment="0" applyProtection="0">
      <alignment vertical="center"/>
    </xf>
    <xf numFmtId="0" fontId="68" fillId="12" borderId="7"/>
    <xf numFmtId="0" fontId="70" fillId="0" borderId="14" applyNumberFormat="0">
      <alignment horizontal="right" wrapText="1"/>
    </xf>
    <xf numFmtId="0" fontId="96" fillId="0" borderId="0" applyNumberFormat="0" applyFill="0"/>
    <xf numFmtId="0" fontId="1" fillId="0" borderId="0"/>
    <xf numFmtId="0" fontId="71" fillId="29" borderId="0" applyNumberFormat="0" applyBorder="0" applyAlignment="0" applyProtection="0">
      <alignment vertical="center"/>
    </xf>
    <xf numFmtId="0" fontId="69" fillId="30" borderId="0" applyNumberFormat="0" applyBorder="0" applyAlignment="0" applyProtection="0">
      <alignment vertical="center"/>
    </xf>
    <xf numFmtId="0" fontId="76" fillId="31" borderId="0" applyNumberFormat="0" applyBorder="0" applyAlignment="0" applyProtection="0">
      <alignment vertical="center"/>
    </xf>
    <xf numFmtId="0" fontId="1" fillId="0" borderId="0"/>
    <xf numFmtId="0" fontId="1" fillId="0" borderId="0"/>
    <xf numFmtId="0" fontId="1" fillId="0" borderId="0"/>
    <xf numFmtId="0" fontId="1" fillId="0" borderId="0"/>
    <xf numFmtId="0" fontId="73" fillId="0" borderId="14">
      <alignment horizontal="left" vertical="center"/>
    </xf>
    <xf numFmtId="186" fontId="1" fillId="0" borderId="0" applyFill="0" applyBorder="0" applyAlignment="0"/>
    <xf numFmtId="0" fontId="71" fillId="32" borderId="0" applyNumberFormat="0" applyBorder="0" applyAlignment="0" applyProtection="0">
      <alignment vertical="center"/>
    </xf>
    <xf numFmtId="0" fontId="1" fillId="0" borderId="0"/>
    <xf numFmtId="0" fontId="71" fillId="33" borderId="0" applyNumberFormat="0" applyBorder="0" applyAlignment="0" applyProtection="0">
      <alignment vertical="center"/>
    </xf>
    <xf numFmtId="0" fontId="20" fillId="0" borderId="0">
      <protection locked="0"/>
    </xf>
    <xf numFmtId="0" fontId="87" fillId="12" borderId="86" applyNumberFormat="0" applyAlignment="0" applyProtection="0">
      <alignment vertical="center"/>
    </xf>
    <xf numFmtId="0" fontId="71" fillId="34" borderId="0" applyNumberFormat="0" applyBorder="0" applyAlignment="0" applyProtection="0">
      <alignment vertical="center"/>
    </xf>
    <xf numFmtId="0" fontId="1" fillId="0" borderId="0"/>
    <xf numFmtId="0" fontId="71" fillId="35" borderId="0" applyNumberFormat="0" applyBorder="0" applyAlignment="0" applyProtection="0">
      <alignment vertical="center"/>
    </xf>
    <xf numFmtId="0" fontId="0" fillId="0" borderId="0" applyNumberFormat="0" applyFont="0"/>
    <xf numFmtId="0" fontId="1" fillId="0" borderId="0"/>
    <xf numFmtId="0" fontId="1" fillId="0" borderId="7" applyNumberFormat="0"/>
    <xf numFmtId="0" fontId="76" fillId="36" borderId="0" applyNumberFormat="0" applyBorder="0" applyAlignment="0" applyProtection="0">
      <alignment vertical="center"/>
    </xf>
    <xf numFmtId="0" fontId="1" fillId="0" borderId="0"/>
    <xf numFmtId="0" fontId="1" fillId="0" borderId="0"/>
    <xf numFmtId="0" fontId="32" fillId="0" borderId="0"/>
    <xf numFmtId="0" fontId="32" fillId="0" borderId="0"/>
    <xf numFmtId="0" fontId="76" fillId="37" borderId="0" applyNumberFormat="0" applyBorder="0" applyAlignment="0" applyProtection="0">
      <alignment vertical="center"/>
    </xf>
    <xf numFmtId="0" fontId="68" fillId="12" borderId="7"/>
    <xf numFmtId="0" fontId="32" fillId="0" borderId="0"/>
    <xf numFmtId="0" fontId="32" fillId="0" borderId="0"/>
    <xf numFmtId="0" fontId="1" fillId="0" borderId="0"/>
    <xf numFmtId="0" fontId="70" fillId="0" borderId="14" applyNumberFormat="0">
      <alignment horizontal="right" wrapText="1"/>
    </xf>
    <xf numFmtId="0" fontId="1" fillId="0" borderId="0"/>
    <xf numFmtId="0" fontId="71" fillId="38" borderId="0" applyNumberFormat="0" applyBorder="0" applyAlignment="0" applyProtection="0">
      <alignment vertical="center"/>
    </xf>
    <xf numFmtId="0" fontId="1" fillId="0" borderId="0"/>
    <xf numFmtId="0" fontId="69" fillId="13" borderId="79" applyNumberFormat="0" applyFont="0" applyAlignment="0" applyProtection="0">
      <alignment vertical="center"/>
    </xf>
    <xf numFmtId="0" fontId="97" fillId="0" borderId="43" applyNumberFormat="0" applyFill="0" applyProtection="0">
      <alignment horizontal="center"/>
    </xf>
    <xf numFmtId="0" fontId="84" fillId="12" borderId="83" applyNumberFormat="0" applyAlignment="0" applyProtection="0">
      <alignment vertical="center"/>
    </xf>
    <xf numFmtId="0" fontId="71" fillId="39" borderId="0" applyNumberFormat="0" applyBorder="0" applyAlignment="0" applyProtection="0">
      <alignment vertical="center"/>
    </xf>
    <xf numFmtId="0" fontId="1" fillId="0" borderId="0"/>
    <xf numFmtId="0" fontId="1" fillId="0" borderId="0"/>
    <xf numFmtId="0" fontId="1" fillId="0" borderId="0"/>
    <xf numFmtId="0" fontId="76" fillId="40" borderId="0" applyNumberFormat="0" applyBorder="0" applyAlignment="0" applyProtection="0">
      <alignment vertical="center"/>
    </xf>
    <xf numFmtId="38" fontId="98" fillId="0" borderId="0"/>
    <xf numFmtId="0" fontId="97" fillId="0" borderId="43" applyNumberFormat="0" applyFill="0" applyProtection="0">
      <alignment horizontal="center"/>
    </xf>
    <xf numFmtId="0" fontId="71" fillId="41" borderId="0" applyNumberFormat="0" applyBorder="0" applyAlignment="0" applyProtection="0">
      <alignment vertical="center"/>
    </xf>
    <xf numFmtId="0" fontId="70" fillId="0" borderId="14" applyNumberFormat="0">
      <alignment horizontal="right" wrapText="1"/>
    </xf>
    <xf numFmtId="0" fontId="1" fillId="0" borderId="7" applyNumberFormat="0"/>
    <xf numFmtId="0" fontId="1" fillId="0" borderId="0"/>
    <xf numFmtId="0" fontId="76" fillId="42" borderId="0" applyNumberFormat="0" applyBorder="0" applyAlignment="0" applyProtection="0">
      <alignment vertical="center"/>
    </xf>
    <xf numFmtId="0" fontId="73" fillId="0" borderId="14">
      <alignment horizontal="left" vertical="center"/>
    </xf>
    <xf numFmtId="0" fontId="1" fillId="0" borderId="0"/>
    <xf numFmtId="0" fontId="1" fillId="0" borderId="0"/>
    <xf numFmtId="0" fontId="69" fillId="13" borderId="79" applyNumberFormat="0" applyFont="0" applyAlignment="0" applyProtection="0">
      <alignment vertical="center"/>
    </xf>
    <xf numFmtId="0" fontId="70" fillId="0" borderId="14" applyNumberFormat="0">
      <alignment horizontal="right" wrapText="1"/>
    </xf>
    <xf numFmtId="0" fontId="1" fillId="0" borderId="0"/>
    <xf numFmtId="0" fontId="1" fillId="0" borderId="0"/>
    <xf numFmtId="0" fontId="69" fillId="13" borderId="79" applyNumberFormat="0" applyFont="0" applyAlignment="0" applyProtection="0">
      <alignment vertical="center"/>
    </xf>
    <xf numFmtId="0" fontId="1" fillId="0" borderId="0"/>
    <xf numFmtId="0" fontId="76" fillId="43" borderId="0" applyNumberFormat="0" applyBorder="0" applyAlignment="0" applyProtection="0">
      <alignment vertical="center"/>
    </xf>
    <xf numFmtId="38" fontId="98" fillId="0" borderId="0"/>
    <xf numFmtId="0" fontId="1" fillId="0" borderId="0"/>
    <xf numFmtId="0" fontId="68" fillId="12" borderId="7"/>
    <xf numFmtId="203" fontId="6" fillId="0" borderId="0" applyFill="0" applyBorder="0" applyProtection="0">
      <alignment horizontal="right"/>
    </xf>
    <xf numFmtId="0" fontId="44" fillId="0" borderId="78" applyNumberFormat="0" applyFill="0" applyAlignment="0" applyProtection="0">
      <alignment vertical="center"/>
    </xf>
    <xf numFmtId="0" fontId="32" fillId="0" borderId="0"/>
    <xf numFmtId="0" fontId="32" fillId="0" borderId="0"/>
    <xf numFmtId="0" fontId="0" fillId="0" borderId="0" applyFont="0" applyFill="0" applyBorder="0" applyAlignment="0" applyProtection="0"/>
    <xf numFmtId="0" fontId="71" fillId="44" borderId="0" applyNumberFormat="0" applyBorder="0" applyAlignment="0" applyProtection="0">
      <alignment vertical="center"/>
    </xf>
    <xf numFmtId="0" fontId="1" fillId="0" borderId="0"/>
    <xf numFmtId="0" fontId="76" fillId="45" borderId="0" applyNumberFormat="0" applyBorder="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1" fillId="0" borderId="0" applyFont="0" applyFill="0" applyBorder="0" applyAlignment="0" applyProtection="0"/>
    <xf numFmtId="0" fontId="70" fillId="0" borderId="14" applyNumberFormat="0">
      <alignment horizontal="right" wrapText="1"/>
    </xf>
    <xf numFmtId="0" fontId="1" fillId="0" borderId="0"/>
    <xf numFmtId="0" fontId="1" fillId="0" borderId="0"/>
    <xf numFmtId="0" fontId="68" fillId="6" borderId="7" applyNumberFormat="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69" fillId="13" borderId="79" applyNumberFormat="0" applyFont="0" applyAlignment="0" applyProtection="0">
      <alignment vertical="center"/>
    </xf>
    <xf numFmtId="212" fontId="1" fillId="0" borderId="0" applyFont="0" applyFill="0" applyBorder="0" applyAlignment="0" applyProtection="0"/>
    <xf numFmtId="0" fontId="91" fillId="0" borderId="7">
      <alignment horizontal="center"/>
    </xf>
    <xf numFmtId="0" fontId="70" fillId="0" borderId="14" applyNumberFormat="0">
      <alignment horizontal="right" wrapText="1"/>
    </xf>
    <xf numFmtId="213"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177" fontId="20" fillId="46" borderId="0"/>
    <xf numFmtId="0" fontId="1" fillId="0" borderId="0"/>
    <xf numFmtId="0" fontId="68" fillId="5" borderId="7"/>
    <xf numFmtId="0" fontId="1" fillId="0" borderId="0"/>
    <xf numFmtId="0" fontId="0" fillId="0" borderId="0">
      <alignment vertical="center"/>
    </xf>
    <xf numFmtId="0" fontId="0" fillId="0" borderId="0" applyFont="0" applyFill="0" applyBorder="0" applyAlignment="0" applyProtection="0"/>
    <xf numFmtId="200" fontId="1" fillId="0" borderId="0" applyFill="0" applyBorder="0" applyAlignment="0"/>
    <xf numFmtId="0" fontId="1" fillId="0" borderId="0"/>
    <xf numFmtId="0" fontId="0" fillId="0" borderId="0" applyFont="0" applyFill="0" applyBorder="0" applyAlignment="0" applyProtection="0"/>
    <xf numFmtId="0" fontId="1" fillId="0" borderId="0"/>
    <xf numFmtId="0" fontId="1" fillId="0" borderId="0"/>
    <xf numFmtId="0" fontId="0" fillId="0" borderId="0" applyFont="0" applyFill="0" applyBorder="0" applyAlignment="0" applyProtection="0"/>
    <xf numFmtId="0" fontId="70" fillId="0" borderId="14" applyNumberFormat="0">
      <alignment horizontal="right" wrapText="1"/>
    </xf>
    <xf numFmtId="0" fontId="1" fillId="0" borderId="0"/>
    <xf numFmtId="0" fontId="70" fillId="0" borderId="14" applyNumberFormat="0">
      <alignment horizontal="right" wrapText="1"/>
    </xf>
    <xf numFmtId="0" fontId="1" fillId="0" borderId="0"/>
    <xf numFmtId="0" fontId="0"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1" fillId="0" borderId="0" applyFont="0" applyFill="0" applyBorder="0" applyAlignment="0" applyProtection="0"/>
    <xf numFmtId="0" fontId="73" fillId="0" borderId="14">
      <alignment horizontal="left" vertical="center"/>
    </xf>
    <xf numFmtId="0" fontId="1" fillId="0" borderId="0" applyFont="0" applyFill="0" applyBorder="0" applyAlignment="0" applyProtection="0"/>
    <xf numFmtId="182" fontId="1" fillId="0" borderId="0" applyFill="0" applyBorder="0" applyAlignment="0"/>
    <xf numFmtId="0" fontId="99" fillId="0" borderId="0" applyNumberFormat="0" applyAlignment="0"/>
    <xf numFmtId="0" fontId="1" fillId="0" borderId="0"/>
    <xf numFmtId="0" fontId="87" fillId="12" borderId="86" applyNumberFormat="0" applyAlignment="0" applyProtection="0">
      <alignment vertical="center"/>
    </xf>
    <xf numFmtId="0" fontId="73" fillId="0" borderId="14">
      <alignment horizontal="left" vertical="center"/>
    </xf>
    <xf numFmtId="0" fontId="68" fillId="6" borderId="7" applyNumberFormat="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91" fillId="0" borderId="7">
      <alignment horizontal="center"/>
    </xf>
    <xf numFmtId="0" fontId="1"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87" fillId="12" borderId="86" applyNumberFormat="0" applyAlignment="0" applyProtection="0">
      <alignment vertical="center"/>
    </xf>
    <xf numFmtId="0" fontId="1" fillId="0" borderId="0"/>
    <xf numFmtId="0" fontId="32" fillId="0" borderId="0"/>
    <xf numFmtId="0" fontId="32"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68" fillId="12" borderId="7"/>
    <xf numFmtId="0" fontId="32" fillId="0" borderId="0"/>
    <xf numFmtId="0" fontId="32" fillId="0" borderId="0"/>
    <xf numFmtId="0" fontId="68" fillId="5" borderId="7"/>
    <xf numFmtId="0" fontId="0" fillId="0" borderId="0" applyFont="0" applyFill="0" applyBorder="0" applyAlignment="0" applyProtection="0"/>
    <xf numFmtId="0" fontId="0" fillId="0" borderId="0" applyFont="0" applyFill="0" applyBorder="0" applyAlignment="0" applyProtection="0"/>
    <xf numFmtId="0" fontId="68" fillId="6" borderId="7" applyNumberFormat="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1" fillId="0" borderId="0"/>
    <xf numFmtId="0" fontId="68" fillId="5" borderId="7"/>
    <xf numFmtId="0" fontId="68" fillId="12" borderId="7"/>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91" fillId="0" borderId="7">
      <alignment horizontal="center"/>
    </xf>
    <xf numFmtId="0" fontId="2" fillId="0" borderId="0" applyFill="0" applyBorder="0" applyAlignment="0"/>
    <xf numFmtId="184" fontId="0" fillId="0" borderId="0" applyFont="0" applyFill="0" applyBorder="0" applyAlignment="0" applyProtection="0"/>
    <xf numFmtId="0" fontId="1" fillId="0" borderId="0"/>
    <xf numFmtId="0" fontId="68" fillId="12" borderId="7"/>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69" fillId="13" borderId="79" applyNumberFormat="0" applyFont="0" applyAlignment="0" applyProtection="0">
      <alignment vertical="center"/>
    </xf>
    <xf numFmtId="0" fontId="68" fillId="12" borderId="7"/>
    <xf numFmtId="0" fontId="1" fillId="0" borderId="0"/>
    <xf numFmtId="0" fontId="100" fillId="47" borderId="86" applyNumberFormat="0" applyAlignment="0" applyProtection="0">
      <alignment vertical="center"/>
    </xf>
    <xf numFmtId="0" fontId="87" fillId="12" borderId="86" applyNumberFormat="0" applyAlignment="0" applyProtection="0">
      <alignment vertical="center"/>
    </xf>
    <xf numFmtId="0" fontId="68" fillId="6" borderId="7" applyNumberFormat="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44" fillId="0" borderId="78" applyNumberFormat="0" applyFill="0" applyAlignment="0" applyProtection="0">
      <alignment vertical="center"/>
    </xf>
    <xf numFmtId="0" fontId="1" fillId="0" borderId="0"/>
    <xf numFmtId="0" fontId="68" fillId="12" borderId="7"/>
    <xf numFmtId="0" fontId="0" fillId="0" borderId="0" applyFont="0" applyFill="0" applyBorder="0" applyAlignment="0" applyProtection="0"/>
    <xf numFmtId="0" fontId="0" fillId="0" borderId="0" applyFont="0" applyFill="0" applyBorder="0" applyAlignment="0" applyProtection="0"/>
    <xf numFmtId="0" fontId="1" fillId="0" borderId="0"/>
    <xf numFmtId="0" fontId="1" fillId="0" borderId="0"/>
    <xf numFmtId="0" fontId="70" fillId="0" borderId="14" applyNumberFormat="0">
      <alignment horizontal="right" wrapText="1"/>
    </xf>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70" fillId="0" borderId="14" applyNumberFormat="0">
      <alignment horizontal="right" wrapText="1"/>
    </xf>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1" fillId="0" borderId="0"/>
    <xf numFmtId="0" fontId="69" fillId="13" borderId="79" applyNumberFormat="0" applyFont="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181" fontId="101" fillId="0" borderId="0"/>
    <xf numFmtId="0" fontId="70" fillId="0" borderId="14" applyNumberFormat="0">
      <alignment horizontal="right" wrapText="1"/>
    </xf>
    <xf numFmtId="0" fontId="1" fillId="0" borderId="0"/>
    <xf numFmtId="0" fontId="69" fillId="13" borderId="79" applyNumberFormat="0" applyFont="0" applyAlignment="0" applyProtection="0">
      <alignment vertical="center"/>
    </xf>
    <xf numFmtId="0" fontId="73" fillId="0" borderId="14">
      <alignment horizontal="left" vertical="center"/>
    </xf>
    <xf numFmtId="0" fontId="0" fillId="0" borderId="0" applyFont="0" applyFill="0" applyBorder="0" applyAlignment="0" applyProtection="0"/>
    <xf numFmtId="0" fontId="1" fillId="0" borderId="0" applyFont="0" applyFill="0" applyBorder="0" applyAlignment="0" applyProtection="0"/>
    <xf numFmtId="0" fontId="1" fillId="0" borderId="0"/>
    <xf numFmtId="0" fontId="69" fillId="13" borderId="79" applyNumberFormat="0" applyFont="0" applyAlignment="0" applyProtection="0">
      <alignment vertical="center"/>
    </xf>
    <xf numFmtId="0" fontId="0" fillId="0" borderId="0" applyFont="0" applyFill="0" applyBorder="0" applyAlignment="0" applyProtection="0"/>
    <xf numFmtId="0" fontId="69" fillId="13" borderId="79" applyNumberFormat="0" applyFont="0" applyAlignment="0" applyProtection="0">
      <alignment vertical="center"/>
    </xf>
    <xf numFmtId="0" fontId="1" fillId="0" borderId="0"/>
    <xf numFmtId="0" fontId="0" fillId="0" borderId="0" applyFont="0" applyFill="0" applyBorder="0" applyAlignment="0" applyProtection="0"/>
    <xf numFmtId="0" fontId="44" fillId="0" borderId="78" applyNumberFormat="0" applyFill="0" applyAlignment="0" applyProtection="0">
      <alignment vertical="center"/>
    </xf>
    <xf numFmtId="0" fontId="1" fillId="0" borderId="0"/>
    <xf numFmtId="0" fontId="68" fillId="12" borderId="7"/>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0" fontId="87" fillId="12" borderId="86" applyNumberFormat="0" applyAlignment="0" applyProtection="0">
      <alignment vertical="center"/>
    </xf>
    <xf numFmtId="0" fontId="1" fillId="0" borderId="0"/>
    <xf numFmtId="0" fontId="68" fillId="6" borderId="7" applyNumberFormat="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84" fillId="12" borderId="83" applyNumberFormat="0" applyAlignment="0" applyProtection="0">
      <alignment vertical="center"/>
    </xf>
    <xf numFmtId="0" fontId="1" fillId="0" borderId="0"/>
    <xf numFmtId="0" fontId="68" fillId="6" borderId="7" applyNumberFormat="0" applyBorder="0" applyAlignment="0" applyProtection="0"/>
    <xf numFmtId="0" fontId="1" fillId="0" borderId="0"/>
    <xf numFmtId="0" fontId="0" fillId="0" borderId="0" applyFont="0" applyFill="0" applyBorder="0" applyAlignment="0" applyProtection="0"/>
    <xf numFmtId="0" fontId="0" fillId="0" borderId="0" applyFont="0" applyFill="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0" fillId="0" borderId="0" applyFont="0" applyFill="0" applyBorder="0" applyAlignment="0" applyProtection="0"/>
    <xf numFmtId="200" fontId="1" fillId="0" borderId="0" applyFill="0" applyBorder="0" applyAlignment="0"/>
    <xf numFmtId="0" fontId="1" fillId="0" borderId="0"/>
    <xf numFmtId="0" fontId="1" fillId="0" borderId="0"/>
    <xf numFmtId="0" fontId="1" fillId="0" borderId="0"/>
    <xf numFmtId="0" fontId="73" fillId="0" borderId="14">
      <alignment horizontal="left" vertical="center"/>
    </xf>
    <xf numFmtId="0" fontId="0" fillId="0" borderId="0" applyFont="0" applyFill="0" applyBorder="0" applyAlignment="0" applyProtection="0"/>
    <xf numFmtId="0" fontId="0" fillId="0" borderId="0" applyFont="0" applyFill="0" applyBorder="0" applyAlignment="0" applyProtection="0"/>
    <xf numFmtId="0" fontId="1" fillId="0" borderId="0"/>
    <xf numFmtId="0" fontId="69" fillId="13" borderId="79" applyNumberFormat="0" applyFont="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0" fontId="84" fillId="12" borderId="83" applyNumberFormat="0" applyAlignment="0" applyProtection="0">
      <alignment vertical="center"/>
    </xf>
    <xf numFmtId="0" fontId="102" fillId="0" borderId="90" applyNumberFormat="0" applyFill="0" applyAlignment="0" applyProtection="0">
      <alignment vertical="center"/>
    </xf>
    <xf numFmtId="0" fontId="1" fillId="0" borderId="0"/>
    <xf numFmtId="0" fontId="1" fillId="0" borderId="0"/>
    <xf numFmtId="0" fontId="1" fillId="0" borderId="0"/>
    <xf numFmtId="0" fontId="44" fillId="0" borderId="78" applyNumberFormat="0" applyFill="0" applyAlignment="0" applyProtection="0">
      <alignment vertical="center"/>
    </xf>
    <xf numFmtId="0" fontId="1" fillId="0" borderId="0"/>
    <xf numFmtId="0" fontId="0" fillId="0" borderId="0" applyFont="0" applyFill="0" applyBorder="0" applyAlignment="0" applyProtection="0"/>
    <xf numFmtId="0" fontId="0" fillId="0" borderId="0" applyFont="0" applyFill="0" applyBorder="0" applyAlignment="0" applyProtection="0"/>
    <xf numFmtId="0" fontId="1" fillId="0" borderId="0"/>
    <xf numFmtId="0" fontId="69" fillId="13" borderId="79" applyNumberFormat="0" applyFont="0" applyAlignment="0" applyProtection="0">
      <alignment vertical="center"/>
    </xf>
    <xf numFmtId="10" fontId="0" fillId="0" borderId="0" applyFont="0" applyFill="0" applyBorder="0" applyAlignment="0" applyProtection="0"/>
    <xf numFmtId="0" fontId="0" fillId="0" borderId="0" applyFont="0" applyFill="0" applyBorder="0" applyAlignment="0" applyProtection="0"/>
    <xf numFmtId="0" fontId="1" fillId="0" borderId="0"/>
    <xf numFmtId="10" fontId="1" fillId="0" borderId="0" applyFont="0" applyFill="0" applyBorder="0" applyAlignment="0" applyProtection="0"/>
    <xf numFmtId="0" fontId="0" fillId="0" borderId="0" applyFont="0" applyFill="0" applyBorder="0" applyAlignment="0" applyProtection="0"/>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70" fillId="0" borderId="14" applyNumberFormat="0">
      <alignment horizontal="right" wrapText="1"/>
    </xf>
    <xf numFmtId="0" fontId="1" fillId="0" borderId="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xf numFmtId="0" fontId="0" fillId="0" borderId="0" applyFont="0" applyFill="0" applyBorder="0" applyAlignment="0" applyProtection="0"/>
    <xf numFmtId="49" fontId="6" fillId="0" borderId="0" applyProtection="0">
      <alignment horizontal="left"/>
    </xf>
    <xf numFmtId="0" fontId="87" fillId="12" borderId="86" applyNumberFormat="0" applyAlignment="0" applyProtection="0">
      <alignment vertical="center"/>
    </xf>
    <xf numFmtId="0" fontId="68" fillId="6" borderId="7" applyNumberFormat="0" applyBorder="0" applyAlignment="0" applyProtection="0"/>
    <xf numFmtId="0" fontId="0" fillId="0" borderId="0" applyFont="0" applyFill="0" applyBorder="0" applyAlignment="0" applyProtection="0"/>
    <xf numFmtId="0" fontId="0" fillId="0" borderId="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0"/>
    <xf numFmtId="210" fontId="0" fillId="0" borderId="0" applyFont="0" applyFill="0" applyBorder="0" applyAlignment="0" applyProtection="0"/>
    <xf numFmtId="0" fontId="1" fillId="0" borderId="0"/>
    <xf numFmtId="0" fontId="1" fillId="0" borderId="0"/>
    <xf numFmtId="0" fontId="87" fillId="12" borderId="86" applyNumberFormat="0" applyAlignment="0" applyProtection="0">
      <alignment vertical="center"/>
    </xf>
    <xf numFmtId="0" fontId="20" fillId="0" borderId="0" applyNumberFormat="0" applyFill="0" applyBorder="0" applyAlignment="0" applyProtection="0">
      <alignment horizontal="left"/>
    </xf>
    <xf numFmtId="0" fontId="68" fillId="6" borderId="7" applyNumberFormat="0" applyBorder="0" applyAlignment="0" applyProtection="0"/>
    <xf numFmtId="0" fontId="0" fillId="0" borderId="0" applyFont="0" applyFill="0" applyBorder="0" applyAlignment="0" applyProtection="0"/>
    <xf numFmtId="0" fontId="87" fillId="12" borderId="86" applyNumberFormat="0" applyAlignment="0" applyProtection="0">
      <alignment vertical="center"/>
    </xf>
    <xf numFmtId="0" fontId="20" fillId="0" borderId="0" applyNumberFormat="0" applyFill="0" applyBorder="0" applyAlignment="0" applyProtection="0">
      <alignment horizontal="left"/>
    </xf>
    <xf numFmtId="0" fontId="0" fillId="0" borderId="0" applyFont="0" applyFill="0" applyBorder="0" applyAlignment="0" applyProtection="0"/>
    <xf numFmtId="0" fontId="87" fillId="12" borderId="86" applyNumberFormat="0" applyAlignment="0" applyProtection="0">
      <alignment vertical="center"/>
    </xf>
    <xf numFmtId="0" fontId="0" fillId="0" borderId="0" applyFont="0" applyFill="0" applyBorder="0" applyAlignment="0" applyProtection="0"/>
    <xf numFmtId="0" fontId="44" fillId="0" borderId="78" applyNumberFormat="0" applyFill="0" applyAlignment="0" applyProtection="0">
      <alignment vertical="center"/>
    </xf>
    <xf numFmtId="0" fontId="0" fillId="0" borderId="0" applyFont="0" applyFill="0" applyBorder="0" applyAlignment="0" applyProtection="0"/>
    <xf numFmtId="0" fontId="103" fillId="0" borderId="0" applyNumberFormat="0" applyFill="0">
      <alignment horizontal="left" vertical="center"/>
    </xf>
    <xf numFmtId="10" fontId="0" fillId="0" borderId="0" applyFont="0" applyFill="0" applyBorder="0" applyAlignment="0" applyProtection="0"/>
    <xf numFmtId="37" fontId="104" fillId="0" borderId="0"/>
    <xf numFmtId="40" fontId="0" fillId="0" borderId="0" applyFont="0" applyFill="0" applyBorder="0" applyAlignment="0" applyProtection="0"/>
    <xf numFmtId="0" fontId="68" fillId="12" borderId="7"/>
    <xf numFmtId="0" fontId="73" fillId="0" borderId="14">
      <alignment horizontal="left" vertical="center"/>
    </xf>
    <xf numFmtId="0" fontId="1" fillId="0" borderId="0"/>
    <xf numFmtId="38" fontId="0" fillId="0" borderId="0" applyFont="0" applyFill="0" applyBorder="0" applyAlignment="0" applyProtection="0"/>
    <xf numFmtId="0" fontId="68" fillId="5" borderId="7"/>
    <xf numFmtId="0" fontId="1" fillId="0" borderId="0"/>
    <xf numFmtId="0" fontId="20" fillId="0" borderId="0"/>
    <xf numFmtId="0" fontId="68" fillId="12" borderId="7"/>
    <xf numFmtId="0" fontId="1" fillId="0" borderId="0"/>
    <xf numFmtId="0" fontId="44" fillId="0" borderId="78" applyNumberFormat="0" applyFill="0" applyAlignment="0" applyProtection="0">
      <alignment vertical="center"/>
    </xf>
    <xf numFmtId="0" fontId="20" fillId="0" borderId="0">
      <protection locked="0"/>
    </xf>
    <xf numFmtId="0" fontId="20" fillId="0" borderId="0">
      <protection locked="0"/>
    </xf>
    <xf numFmtId="37" fontId="0" fillId="0" borderId="0" applyFont="0" applyFill="0" applyBorder="0" applyAlignment="0" applyProtection="0"/>
    <xf numFmtId="0" fontId="20" fillId="0" borderId="0">
      <protection locked="0"/>
    </xf>
    <xf numFmtId="0" fontId="69" fillId="13" borderId="79" applyNumberFormat="0" applyFont="0" applyAlignment="0" applyProtection="0">
      <alignment vertical="center"/>
    </xf>
    <xf numFmtId="0" fontId="1" fillId="0" borderId="0"/>
    <xf numFmtId="0" fontId="1" fillId="0" borderId="0"/>
    <xf numFmtId="0" fontId="20" fillId="0" borderId="0" applyFill="0" applyBorder="0" applyAlignment="0"/>
    <xf numFmtId="37" fontId="0" fillId="0" borderId="0" applyFont="0" applyFill="0" applyBorder="0" applyAlignment="0" applyProtection="0"/>
    <xf numFmtId="0" fontId="20" fillId="0" borderId="0">
      <protection locked="0"/>
    </xf>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186" fontId="1" fillId="0" borderId="0" applyFill="0" applyBorder="0" applyAlignment="0"/>
    <xf numFmtId="177" fontId="0" fillId="0" borderId="0" applyFont="0" applyFill="0" applyBorder="0" applyAlignment="0" applyProtection="0"/>
    <xf numFmtId="0" fontId="20" fillId="0" borderId="0">
      <protection locked="0"/>
    </xf>
    <xf numFmtId="0" fontId="1" fillId="0" borderId="0"/>
    <xf numFmtId="0" fontId="69" fillId="13" borderId="79" applyNumberFormat="0" applyFont="0" applyAlignment="0" applyProtection="0">
      <alignment vertical="center"/>
    </xf>
    <xf numFmtId="0" fontId="68" fillId="12" borderId="7"/>
    <xf numFmtId="0" fontId="1" fillId="0" borderId="0"/>
    <xf numFmtId="0" fontId="20" fillId="0" borderId="0">
      <protection locked="0"/>
    </xf>
    <xf numFmtId="0" fontId="1" fillId="0" borderId="0"/>
    <xf numFmtId="0" fontId="100" fillId="47" borderId="86" applyNumberFormat="0" applyAlignment="0" applyProtection="0">
      <alignment vertical="center"/>
    </xf>
    <xf numFmtId="0" fontId="1" fillId="0" borderId="0"/>
    <xf numFmtId="177" fontId="20" fillId="48" borderId="0"/>
    <xf numFmtId="0" fontId="69" fillId="13" borderId="79" applyNumberFormat="0" applyFont="0" applyAlignment="0" applyProtection="0">
      <alignment vertical="center"/>
    </xf>
    <xf numFmtId="0" fontId="20" fillId="0" borderId="0">
      <protection locked="0"/>
    </xf>
    <xf numFmtId="0" fontId="1" fillId="0" borderId="0"/>
    <xf numFmtId="0" fontId="69" fillId="13" borderId="79" applyNumberFormat="0" applyFont="0" applyAlignment="0" applyProtection="0">
      <alignment vertical="center"/>
    </xf>
    <xf numFmtId="0" fontId="1" fillId="0" borderId="0"/>
    <xf numFmtId="0" fontId="20" fillId="0" borderId="0">
      <protection locked="0"/>
    </xf>
    <xf numFmtId="0" fontId="20" fillId="0" borderId="0">
      <protection locked="0"/>
    </xf>
    <xf numFmtId="0" fontId="1" fillId="0" borderId="0"/>
    <xf numFmtId="0" fontId="68" fillId="5" borderId="7"/>
    <xf numFmtId="0" fontId="69" fillId="13" borderId="79" applyNumberFormat="0" applyFont="0" applyAlignment="0" applyProtection="0">
      <alignment vertical="center"/>
    </xf>
    <xf numFmtId="0" fontId="20" fillId="0" borderId="0">
      <protection locked="0"/>
    </xf>
    <xf numFmtId="0" fontId="1" fillId="0" borderId="0"/>
    <xf numFmtId="0" fontId="100" fillId="47" borderId="86" applyNumberFormat="0" applyAlignment="0" applyProtection="0">
      <alignment vertical="center"/>
    </xf>
    <xf numFmtId="0" fontId="1" fillId="0" borderId="0"/>
    <xf numFmtId="0" fontId="20" fillId="0" borderId="0">
      <protection locked="0"/>
    </xf>
    <xf numFmtId="0" fontId="68" fillId="5" borderId="7"/>
    <xf numFmtId="0" fontId="1" fillId="0" borderId="0"/>
    <xf numFmtId="0" fontId="1" fillId="0" borderId="0"/>
    <xf numFmtId="0" fontId="20" fillId="0" borderId="0">
      <protection locked="0"/>
    </xf>
    <xf numFmtId="0" fontId="1" fillId="0" borderId="0"/>
    <xf numFmtId="0" fontId="68" fillId="5" borderId="7"/>
    <xf numFmtId="0" fontId="68" fillId="5" borderId="7"/>
    <xf numFmtId="0" fontId="1" fillId="0" borderId="0"/>
    <xf numFmtId="0" fontId="32" fillId="0" borderId="0"/>
    <xf numFmtId="0" fontId="32" fillId="0" borderId="0"/>
    <xf numFmtId="0" fontId="69" fillId="13" borderId="79" applyNumberFormat="0" applyFont="0" applyAlignment="0" applyProtection="0">
      <alignment vertical="center"/>
    </xf>
    <xf numFmtId="0" fontId="1" fillId="0" borderId="0"/>
    <xf numFmtId="0" fontId="20" fillId="0" borderId="0">
      <protection locked="0"/>
    </xf>
    <xf numFmtId="0" fontId="1" fillId="0" borderId="0"/>
    <xf numFmtId="0" fontId="105" fillId="0" borderId="0" applyNumberFormat="0" applyFill="0" applyBorder="0" applyAlignment="0" applyProtection="0"/>
    <xf numFmtId="43" fontId="0" fillId="0" borderId="0" applyFont="0" applyFill="0" applyBorder="0" applyAlignment="0" applyProtection="0"/>
    <xf numFmtId="0" fontId="20" fillId="0" borderId="0">
      <protection locked="0"/>
    </xf>
    <xf numFmtId="0" fontId="20" fillId="0" borderId="0">
      <protection locked="0"/>
    </xf>
    <xf numFmtId="0" fontId="1" fillId="0" borderId="0"/>
    <xf numFmtId="0" fontId="105" fillId="0" borderId="0" applyNumberFormat="0" applyFill="0" applyBorder="0" applyAlignment="0" applyProtection="0"/>
    <xf numFmtId="43" fontId="0" fillId="0" borderId="0" applyFont="0" applyFill="0" applyBorder="0" applyAlignment="0" applyProtection="0"/>
    <xf numFmtId="0" fontId="20" fillId="0" borderId="0">
      <protection locked="0"/>
    </xf>
    <xf numFmtId="0" fontId="106" fillId="0" borderId="0"/>
    <xf numFmtId="0" fontId="20" fillId="0" borderId="0">
      <protection locked="0"/>
    </xf>
    <xf numFmtId="0" fontId="1" fillId="0" borderId="0"/>
    <xf numFmtId="49" fontId="6" fillId="0" borderId="0" applyProtection="0">
      <alignment horizontal="left"/>
    </xf>
    <xf numFmtId="0" fontId="1" fillId="0" borderId="0"/>
    <xf numFmtId="9" fontId="0" fillId="0" borderId="0" applyFont="0" applyFill="0" applyBorder="0" applyAlignment="0" applyProtection="0"/>
    <xf numFmtId="0" fontId="69" fillId="0" borderId="0">
      <alignment vertical="center"/>
    </xf>
    <xf numFmtId="0" fontId="68" fillId="12" borderId="7"/>
    <xf numFmtId="182" fontId="1" fillId="0" borderId="0" applyFill="0" applyBorder="0" applyAlignment="0"/>
    <xf numFmtId="0" fontId="1" fillId="0" borderId="0"/>
    <xf numFmtId="0" fontId="1" fillId="0" borderId="7" applyNumberFormat="0"/>
    <xf numFmtId="49" fontId="6" fillId="0" borderId="0" applyProtection="0">
      <alignment horizontal="left"/>
    </xf>
    <xf numFmtId="43" fontId="69" fillId="0" borderId="0" applyFont="0" applyFill="0" applyBorder="0" applyAlignment="0" applyProtection="0">
      <alignment vertical="center"/>
    </xf>
    <xf numFmtId="0" fontId="69" fillId="13" borderId="79" applyNumberFormat="0" applyFont="0" applyAlignment="0" applyProtection="0">
      <alignment vertical="center"/>
    </xf>
    <xf numFmtId="0" fontId="1" fillId="0" borderId="0"/>
    <xf numFmtId="15" fontId="93" fillId="0" borderId="0"/>
    <xf numFmtId="0" fontId="1" fillId="0" borderId="0"/>
    <xf numFmtId="49" fontId="6" fillId="0" borderId="0" applyProtection="0">
      <alignment horizontal="left"/>
    </xf>
    <xf numFmtId="0" fontId="1" fillId="0" borderId="7" applyNumberFormat="0"/>
    <xf numFmtId="0" fontId="107" fillId="0" borderId="0" applyNumberFormat="0" applyFill="0" applyBorder="0" applyAlignment="0" applyProtection="0">
      <alignment vertical="center"/>
    </xf>
    <xf numFmtId="199" fontId="43" fillId="0" borderId="0" applyFont="0" applyFill="0" applyBorder="0" applyAlignment="0" applyProtection="0">
      <alignment vertical="center"/>
    </xf>
    <xf numFmtId="0" fontId="1" fillId="0" borderId="0"/>
    <xf numFmtId="0" fontId="1" fillId="0" borderId="0">
      <protection locked="0"/>
    </xf>
    <xf numFmtId="0" fontId="68" fillId="12" borderId="7"/>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73" fillId="0" borderId="14">
      <alignment horizontal="left" vertical="center"/>
    </xf>
    <xf numFmtId="0" fontId="1" fillId="0" borderId="0"/>
    <xf numFmtId="0" fontId="1" fillId="0" borderId="0"/>
    <xf numFmtId="0" fontId="1" fillId="0" borderId="0"/>
    <xf numFmtId="0" fontId="69" fillId="13" borderId="79" applyNumberFormat="0" applyFont="0" applyAlignment="0" applyProtection="0">
      <alignment vertical="center"/>
    </xf>
    <xf numFmtId="0" fontId="32" fillId="0" borderId="0"/>
    <xf numFmtId="0" fontId="32" fillId="0" borderId="0"/>
    <xf numFmtId="0" fontId="73" fillId="0" borderId="14">
      <alignment horizontal="left" vertical="center"/>
    </xf>
    <xf numFmtId="0" fontId="1" fillId="0" borderId="0"/>
    <xf numFmtId="0" fontId="1" fillId="0" borderId="0"/>
    <xf numFmtId="0" fontId="1" fillId="0" borderId="0"/>
    <xf numFmtId="0" fontId="87" fillId="12" borderId="86" applyNumberFormat="0" applyAlignment="0" applyProtection="0">
      <alignment vertical="center"/>
    </xf>
    <xf numFmtId="0" fontId="32" fillId="0" borderId="0"/>
    <xf numFmtId="0" fontId="1" fillId="0" borderId="0"/>
    <xf numFmtId="0" fontId="32" fillId="0" borderId="0"/>
    <xf numFmtId="0" fontId="73" fillId="0" borderId="14">
      <alignment horizontal="left" vertical="center"/>
    </xf>
    <xf numFmtId="0" fontId="73" fillId="0" borderId="14">
      <alignment horizontal="left" vertical="center"/>
    </xf>
    <xf numFmtId="0" fontId="1" fillId="0" borderId="0"/>
    <xf numFmtId="0" fontId="1" fillId="0" borderId="0"/>
    <xf numFmtId="177" fontId="20" fillId="46" borderId="0"/>
    <xf numFmtId="0" fontId="87" fillId="12" borderId="86" applyNumberFormat="0" applyAlignment="0" applyProtection="0">
      <alignment vertical="center"/>
    </xf>
    <xf numFmtId="0" fontId="1" fillId="0" borderId="0"/>
    <xf numFmtId="0" fontId="1" fillId="0" borderId="0"/>
    <xf numFmtId="177" fontId="20" fillId="46" borderId="0"/>
    <xf numFmtId="0" fontId="32" fillId="0" borderId="0"/>
    <xf numFmtId="0" fontId="73" fillId="0" borderId="14">
      <alignment horizontal="left" vertical="center"/>
    </xf>
    <xf numFmtId="0" fontId="73" fillId="0" borderId="14">
      <alignment horizontal="left" vertical="center"/>
    </xf>
    <xf numFmtId="0" fontId="87" fillId="12" borderId="86" applyNumberFormat="0" applyAlignment="0" applyProtection="0">
      <alignment vertical="center"/>
    </xf>
    <xf numFmtId="0" fontId="1" fillId="0" borderId="0"/>
    <xf numFmtId="0" fontId="1" fillId="0" borderId="0"/>
    <xf numFmtId="0" fontId="68" fillId="6" borderId="7" applyNumberFormat="0" applyBorder="0" applyAlignment="0" applyProtection="0"/>
    <xf numFmtId="0" fontId="87" fillId="12" borderId="86" applyNumberFormat="0" applyAlignment="0" applyProtection="0">
      <alignment vertical="center"/>
    </xf>
    <xf numFmtId="0" fontId="32" fillId="0" borderId="0"/>
    <xf numFmtId="0" fontId="100" fillId="47" borderId="86" applyNumberFormat="0" applyAlignment="0" applyProtection="0">
      <alignment vertical="center"/>
    </xf>
    <xf numFmtId="0" fontId="1" fillId="0" borderId="0"/>
    <xf numFmtId="0" fontId="1" fillId="0" borderId="0"/>
    <xf numFmtId="0" fontId="1" fillId="0" borderId="0"/>
    <xf numFmtId="0" fontId="1" fillId="0" borderId="0"/>
    <xf numFmtId="0" fontId="68" fillId="5" borderId="7"/>
    <xf numFmtId="0" fontId="1" fillId="0" borderId="0"/>
    <xf numFmtId="0" fontId="69" fillId="13" borderId="79" applyNumberFormat="0" applyFont="0" applyAlignment="0" applyProtection="0">
      <alignment vertical="center"/>
    </xf>
    <xf numFmtId="0" fontId="1" fillId="0" borderId="0"/>
    <xf numFmtId="0" fontId="1" fillId="0" borderId="0"/>
    <xf numFmtId="0" fontId="68" fillId="5" borderId="7"/>
    <xf numFmtId="0" fontId="1" fillId="0" borderId="0"/>
    <xf numFmtId="0" fontId="1" fillId="0" borderId="0"/>
    <xf numFmtId="0" fontId="68" fillId="5" borderId="7"/>
    <xf numFmtId="0" fontId="1" fillId="0" borderId="0"/>
    <xf numFmtId="0" fontId="1" fillId="0" borderId="0"/>
    <xf numFmtId="0" fontId="69" fillId="13" borderId="79" applyNumberFormat="0" applyFont="0" applyAlignment="0" applyProtection="0">
      <alignment vertical="center"/>
    </xf>
    <xf numFmtId="0" fontId="1" fillId="0" borderId="0"/>
    <xf numFmtId="0" fontId="44" fillId="0" borderId="78" applyNumberFormat="0" applyFill="0" applyAlignment="0" applyProtection="0">
      <alignment vertical="center"/>
    </xf>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44" fillId="0" borderId="78" applyNumberFormat="0" applyFill="0" applyAlignment="0" applyProtection="0">
      <alignment vertical="center"/>
    </xf>
    <xf numFmtId="0" fontId="1" fillId="0" borderId="0"/>
    <xf numFmtId="0" fontId="69" fillId="13" borderId="79" applyNumberFormat="0" applyFont="0" applyAlignment="0" applyProtection="0">
      <alignment vertical="center"/>
    </xf>
    <xf numFmtId="201" fontId="0" fillId="0" borderId="0" applyFont="0" applyFill="0" applyBorder="0" applyAlignment="0" applyProtection="0"/>
    <xf numFmtId="0" fontId="69" fillId="13" borderId="79" applyNumberFormat="0" applyFont="0" applyAlignment="0" applyProtection="0">
      <alignment vertical="center"/>
    </xf>
    <xf numFmtId="0" fontId="108" fillId="49" borderId="91" applyNumberFormat="0" applyAlignment="0" applyProtection="0">
      <alignment vertical="center"/>
    </xf>
    <xf numFmtId="0" fontId="1" fillId="0" borderId="0"/>
    <xf numFmtId="0" fontId="73" fillId="0" borderId="14">
      <alignment horizontal="left" vertical="center"/>
    </xf>
    <xf numFmtId="0" fontId="69" fillId="13" borderId="79" applyNumberFormat="0" applyFont="0" applyAlignment="0" applyProtection="0">
      <alignment vertical="center"/>
    </xf>
    <xf numFmtId="0" fontId="1" fillId="0" borderId="0"/>
    <xf numFmtId="0" fontId="44" fillId="0" borderId="78" applyNumberFormat="0" applyFill="0" applyAlignment="0" applyProtection="0">
      <alignment vertical="center"/>
    </xf>
    <xf numFmtId="0" fontId="1" fillId="0" borderId="0"/>
    <xf numFmtId="43" fontId="0" fillId="0" borderId="0" applyFont="0" applyFill="0" applyBorder="0" applyAlignment="0" applyProtection="0"/>
    <xf numFmtId="0" fontId="1" fillId="0" borderId="0"/>
    <xf numFmtId="0" fontId="1" fillId="0" borderId="0"/>
    <xf numFmtId="0" fontId="69" fillId="13" borderId="79" applyNumberFormat="0" applyFont="0" applyAlignment="0" applyProtection="0">
      <alignment vertical="center"/>
    </xf>
    <xf numFmtId="0" fontId="1" fillId="0" borderId="0"/>
    <xf numFmtId="0" fontId="109" fillId="0" borderId="0"/>
    <xf numFmtId="0" fontId="1" fillId="0" borderId="0"/>
    <xf numFmtId="182" fontId="1" fillId="0" borderId="0" applyFill="0" applyBorder="0" applyAlignment="0"/>
    <xf numFmtId="0" fontId="1" fillId="0" borderId="0"/>
    <xf numFmtId="0" fontId="1" fillId="0" borderId="0"/>
    <xf numFmtId="0" fontId="1" fillId="0" borderId="0"/>
    <xf numFmtId="0" fontId="68" fillId="5" borderId="7"/>
    <xf numFmtId="0" fontId="68" fillId="6" borderId="7" applyNumberFormat="0" applyBorder="0" applyAlignment="0" applyProtection="0"/>
    <xf numFmtId="0" fontId="1" fillId="0" borderId="0"/>
    <xf numFmtId="0" fontId="84" fillId="12" borderId="83" applyNumberFormat="0" applyAlignment="0" applyProtection="0">
      <alignment vertical="center"/>
    </xf>
    <xf numFmtId="190" fontId="110" fillId="0" borderId="0" applyFill="0" applyBorder="0" applyProtection="0">
      <alignment horizontal="center"/>
    </xf>
    <xf numFmtId="0" fontId="1" fillId="0" borderId="0"/>
    <xf numFmtId="0" fontId="1" fillId="0" borderId="0"/>
    <xf numFmtId="0" fontId="1" fillId="0" borderId="0"/>
    <xf numFmtId="0" fontId="1" fillId="0" borderId="0"/>
    <xf numFmtId="0" fontId="96" fillId="0" borderId="0" applyNumberFormat="0" applyFill="0"/>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0"/>
    <xf numFmtId="0" fontId="1" fillId="0" borderId="0"/>
    <xf numFmtId="0" fontId="73" fillId="0" borderId="14">
      <alignment horizontal="left" vertical="center"/>
    </xf>
    <xf numFmtId="0" fontId="68" fillId="5" borderId="7"/>
    <xf numFmtId="0" fontId="1" fillId="0" borderId="0"/>
    <xf numFmtId="0" fontId="73" fillId="0" borderId="14">
      <alignment horizontal="left" vertical="center"/>
    </xf>
    <xf numFmtId="0" fontId="1" fillId="0" borderId="0"/>
    <xf numFmtId="0" fontId="1" fillId="0" borderId="0"/>
    <xf numFmtId="0" fontId="68" fillId="5" borderId="7"/>
    <xf numFmtId="0" fontId="32" fillId="0" borderId="0"/>
    <xf numFmtId="0" fontId="68" fillId="12" borderId="7"/>
    <xf numFmtId="0" fontId="1" fillId="0" borderId="0"/>
    <xf numFmtId="0" fontId="68" fillId="6" borderId="7" applyNumberFormat="0" applyBorder="0" applyAlignment="0" applyProtection="0"/>
    <xf numFmtId="0" fontId="1" fillId="0" borderId="0"/>
    <xf numFmtId="0" fontId="70" fillId="0" borderId="14" applyNumberFormat="0">
      <alignment horizontal="right" wrapText="1"/>
    </xf>
    <xf numFmtId="0" fontId="84" fillId="12" borderId="83" applyNumberFormat="0" applyAlignment="0" applyProtection="0">
      <alignment vertical="center"/>
    </xf>
    <xf numFmtId="0" fontId="1" fillId="0" borderId="0"/>
    <xf numFmtId="0" fontId="68" fillId="5" borderId="7"/>
    <xf numFmtId="0" fontId="1" fillId="0" borderId="0"/>
    <xf numFmtId="0" fontId="1" fillId="0" borderId="0"/>
    <xf numFmtId="0" fontId="1" fillId="0" borderId="0"/>
    <xf numFmtId="0" fontId="1" fillId="0" borderId="0"/>
    <xf numFmtId="0" fontId="1" fillId="0" borderId="0"/>
    <xf numFmtId="0" fontId="1" fillId="0" borderId="0"/>
    <xf numFmtId="0" fontId="68" fillId="6" borderId="7" applyNumberFormat="0" applyBorder="0" applyAlignment="0" applyProtection="0"/>
    <xf numFmtId="0" fontId="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12" borderId="7"/>
    <xf numFmtId="0" fontId="1" fillId="0" borderId="0"/>
    <xf numFmtId="0" fontId="44" fillId="0" borderId="78" applyNumberFormat="0" applyFill="0" applyAlignment="0" applyProtection="0">
      <alignment vertical="center"/>
    </xf>
    <xf numFmtId="0" fontId="1" fillId="0" borderId="0"/>
    <xf numFmtId="0" fontId="68" fillId="12" borderId="7"/>
    <xf numFmtId="0" fontId="68" fillId="6" borderId="7" applyNumberFormat="0" applyBorder="0" applyAlignment="0" applyProtection="0"/>
    <xf numFmtId="0" fontId="1" fillId="0" borderId="0"/>
    <xf numFmtId="0" fontId="87" fillId="12" borderId="8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alignment vertical="center"/>
    </xf>
    <xf numFmtId="0" fontId="1" fillId="0" borderId="0"/>
    <xf numFmtId="0" fontId="68" fillId="5" borderId="7"/>
    <xf numFmtId="0" fontId="1" fillId="0" borderId="0"/>
    <xf numFmtId="0" fontId="1"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91" fillId="0" borderId="7">
      <alignment horizontal="center"/>
    </xf>
    <xf numFmtId="216" fontId="110" fillId="0" borderId="0" applyFill="0" applyBorder="0" applyProtection="0">
      <alignment horizontal="center"/>
    </xf>
    <xf numFmtId="14" fontId="111" fillId="0" borderId="0">
      <alignment horizontal="center" wrapText="1"/>
      <protection locked="0"/>
    </xf>
    <xf numFmtId="177" fontId="20" fillId="46" borderId="0"/>
    <xf numFmtId="0" fontId="1" fillId="0" borderId="0"/>
    <xf numFmtId="0" fontId="1" fillId="0" borderId="0"/>
    <xf numFmtId="221" fontId="6" fillId="0" borderId="0" applyFill="0" applyBorder="0" applyProtection="0">
      <alignment horizontal="right"/>
    </xf>
    <xf numFmtId="0" fontId="1" fillId="0" borderId="0"/>
    <xf numFmtId="0" fontId="84" fillId="12" borderId="83" applyNumberFormat="0" applyAlignment="0" applyProtection="0">
      <alignment vertical="center"/>
    </xf>
    <xf numFmtId="0" fontId="20" fillId="0" borderId="0"/>
    <xf numFmtId="0" fontId="1" fillId="0" borderId="0"/>
    <xf numFmtId="0" fontId="1" fillId="0" borderId="0"/>
    <xf numFmtId="0" fontId="1" fillId="0" borderId="0"/>
    <xf numFmtId="0" fontId="73" fillId="0" borderId="14">
      <alignment horizontal="left" vertical="center"/>
    </xf>
    <xf numFmtId="0" fontId="1" fillId="0" borderId="0"/>
    <xf numFmtId="0" fontId="69" fillId="13" borderId="79" applyNumberFormat="0" applyFont="0" applyAlignment="0" applyProtection="0">
      <alignment vertical="center"/>
    </xf>
    <xf numFmtId="0" fontId="1" fillId="0" borderId="0"/>
    <xf numFmtId="0" fontId="1" fillId="0" borderId="0"/>
    <xf numFmtId="0" fontId="0" fillId="0" borderId="0" applyNumberFormat="0" applyFill="0" applyBorder="0" applyAlignment="0" applyProtection="0"/>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68" fillId="5" borderId="7"/>
    <xf numFmtId="0" fontId="1" fillId="0" borderId="0"/>
    <xf numFmtId="0" fontId="1" fillId="0" borderId="0"/>
    <xf numFmtId="0" fontId="1" fillId="0" borderId="0"/>
    <xf numFmtId="0" fontId="1" fillId="0" borderId="0"/>
    <xf numFmtId="0" fontId="1" fillId="0" borderId="0">
      <protection locked="0"/>
    </xf>
    <xf numFmtId="0" fontId="1" fillId="0" borderId="0"/>
    <xf numFmtId="0" fontId="102" fillId="0" borderId="90" applyNumberFormat="0" applyFill="0" applyAlignment="0" applyProtection="0">
      <alignment vertical="center"/>
    </xf>
    <xf numFmtId="0" fontId="1" fillId="0" borderId="0"/>
    <xf numFmtId="49" fontId="112" fillId="0" borderId="0" applyFill="0" applyBorder="0" applyAlignment="0"/>
    <xf numFmtId="0" fontId="1" fillId="0" borderId="0"/>
    <xf numFmtId="0" fontId="70" fillId="0" borderId="14" applyNumberFormat="0">
      <alignment horizontal="right" wrapText="1"/>
    </xf>
    <xf numFmtId="0" fontId="1" fillId="0" borderId="0"/>
    <xf numFmtId="0" fontId="70" fillId="0" borderId="14" applyNumberFormat="0">
      <alignment horizontal="right" wrapText="1"/>
    </xf>
    <xf numFmtId="0" fontId="1" fillId="0" borderId="0"/>
    <xf numFmtId="0" fontId="1" fillId="0" borderId="0"/>
    <xf numFmtId="225" fontId="112" fillId="0" borderId="10">
      <alignment horizontal="justify" vertical="top" wrapText="1"/>
    </xf>
    <xf numFmtId="0" fontId="1" fillId="0" borderId="0"/>
    <xf numFmtId="0" fontId="0" fillId="0" borderId="0"/>
    <xf numFmtId="0" fontId="1" fillId="0" borderId="0"/>
    <xf numFmtId="0" fontId="1" fillId="0" borderId="0"/>
    <xf numFmtId="0" fontId="1" fillId="0" borderId="0"/>
    <xf numFmtId="0" fontId="1" fillId="0" borderId="0"/>
    <xf numFmtId="0" fontId="1" fillId="0" borderId="0"/>
    <xf numFmtId="0" fontId="70" fillId="0" borderId="14" applyNumberFormat="0">
      <alignment horizontal="right" wrapText="1"/>
    </xf>
    <xf numFmtId="0" fontId="1" fillId="0" borderId="0"/>
    <xf numFmtId="0" fontId="69" fillId="13" borderId="79" applyNumberFormat="0" applyFont="0" applyAlignment="0" applyProtection="0">
      <alignment vertical="center"/>
    </xf>
    <xf numFmtId="0" fontId="1" fillId="0" borderId="0"/>
    <xf numFmtId="0" fontId="69" fillId="50" borderId="0" applyNumberFormat="0" applyBorder="0" applyAlignment="0" applyProtection="0">
      <alignment vertical="center"/>
    </xf>
    <xf numFmtId="0" fontId="68" fillId="5" borderId="7"/>
    <xf numFmtId="0" fontId="1" fillId="0" borderId="0"/>
    <xf numFmtId="0" fontId="1" fillId="0" borderId="0"/>
    <xf numFmtId="0" fontId="1" fillId="0" borderId="0"/>
    <xf numFmtId="0" fontId="1" fillId="0" borderId="0"/>
    <xf numFmtId="0" fontId="1" fillId="0" borderId="0"/>
    <xf numFmtId="0" fontId="100" fillId="47" borderId="8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68" fillId="5" borderId="7"/>
    <xf numFmtId="0" fontId="69" fillId="13" borderId="79" applyNumberFormat="0" applyFont="0" applyAlignment="0" applyProtection="0">
      <alignment vertical="center"/>
    </xf>
    <xf numFmtId="0" fontId="1" fillId="0" borderId="0"/>
    <xf numFmtId="0" fontId="1" fillId="0" borderId="0"/>
    <xf numFmtId="0" fontId="1" fillId="0" borderId="0"/>
    <xf numFmtId="0" fontId="87" fillId="12" borderId="86" applyNumberFormat="0" applyAlignment="0" applyProtection="0">
      <alignment vertical="center"/>
    </xf>
    <xf numFmtId="0" fontId="1" fillId="0" borderId="0"/>
    <xf numFmtId="0" fontId="1" fillId="0" borderId="0"/>
    <xf numFmtId="176" fontId="0" fillId="0" borderId="0" applyFont="0" applyFill="0" applyBorder="0" applyAlignment="0" applyProtection="0"/>
    <xf numFmtId="0" fontId="1" fillId="0" borderId="0"/>
    <xf numFmtId="0" fontId="1" fillId="0" borderId="0"/>
    <xf numFmtId="0" fontId="1" fillId="0" borderId="0"/>
    <xf numFmtId="0" fontId="32" fillId="0" borderId="0"/>
    <xf numFmtId="181" fontId="101" fillId="0" borderId="0"/>
    <xf numFmtId="0" fontId="1" fillId="0" borderId="0"/>
    <xf numFmtId="0" fontId="1" fillId="0" borderId="0"/>
    <xf numFmtId="0" fontId="1" fillId="0" borderId="0"/>
    <xf numFmtId="0" fontId="84" fillId="12" borderId="83" applyNumberFormat="0" applyAlignment="0" applyProtection="0">
      <alignment vertical="center"/>
    </xf>
    <xf numFmtId="0" fontId="1" fillId="0" borderId="0"/>
    <xf numFmtId="0" fontId="1" fillId="0" borderId="0"/>
    <xf numFmtId="177" fontId="20" fillId="46" borderId="0"/>
    <xf numFmtId="0" fontId="1" fillId="0" borderId="0"/>
    <xf numFmtId="177" fontId="20" fillId="46" borderId="0"/>
    <xf numFmtId="0" fontId="1" fillId="0" borderId="0"/>
    <xf numFmtId="177" fontId="20" fillId="46" borderId="0"/>
    <xf numFmtId="0" fontId="1" fillId="0" borderId="0"/>
    <xf numFmtId="177" fontId="20" fillId="46" borderId="0"/>
    <xf numFmtId="0" fontId="1" fillId="0" borderId="0"/>
    <xf numFmtId="0" fontId="91" fillId="0" borderId="7">
      <alignment horizontal="center"/>
    </xf>
    <xf numFmtId="0" fontId="91" fillId="0" borderId="7">
      <alignment horizontal="center"/>
    </xf>
    <xf numFmtId="216" fontId="110" fillId="0" borderId="0" applyFill="0" applyBorder="0" applyProtection="0">
      <alignment horizontal="center"/>
    </xf>
    <xf numFmtId="14" fontId="111" fillId="0" borderId="0">
      <alignment horizontal="center" wrapText="1"/>
      <protection locked="0"/>
    </xf>
    <xf numFmtId="0" fontId="1" fillId="0" borderId="0"/>
    <xf numFmtId="0" fontId="1" fillId="0" borderId="0"/>
    <xf numFmtId="0" fontId="91" fillId="0" borderId="7">
      <alignment horizontal="center"/>
    </xf>
    <xf numFmtId="216" fontId="110" fillId="0" borderId="0" applyFill="0" applyBorder="0" applyProtection="0">
      <alignment horizontal="center"/>
    </xf>
    <xf numFmtId="14" fontId="111" fillId="0" borderId="0">
      <alignment horizontal="center" wrapText="1"/>
      <protection locked="0"/>
    </xf>
    <xf numFmtId="0" fontId="113" fillId="0" borderId="0"/>
    <xf numFmtId="0" fontId="1" fillId="0" borderId="0"/>
    <xf numFmtId="0" fontId="1" fillId="0" borderId="0"/>
    <xf numFmtId="0" fontId="1" fillId="0" borderId="0"/>
    <xf numFmtId="0" fontId="84" fillId="12" borderId="83" applyNumberFormat="0" applyAlignment="0" applyProtection="0">
      <alignment vertical="center"/>
    </xf>
    <xf numFmtId="216" fontId="110" fillId="0" borderId="0" applyFill="0" applyBorder="0" applyProtection="0">
      <alignment horizontal="center"/>
    </xf>
    <xf numFmtId="14" fontId="111" fillId="0" borderId="0">
      <alignment horizontal="center" wrapText="1"/>
      <protection locked="0"/>
    </xf>
    <xf numFmtId="0" fontId="1" fillId="0" borderId="0"/>
    <xf numFmtId="0" fontId="1" fillId="0" borderId="0"/>
    <xf numFmtId="0" fontId="91" fillId="0" borderId="7">
      <alignment horizontal="center"/>
    </xf>
    <xf numFmtId="216" fontId="110" fillId="0" borderId="0" applyFill="0" applyBorder="0" applyProtection="0">
      <alignment horizontal="center"/>
    </xf>
    <xf numFmtId="14" fontId="111" fillId="0" borderId="0">
      <alignment horizontal="center" wrapText="1"/>
      <protection locked="0"/>
    </xf>
    <xf numFmtId="0" fontId="1" fillId="0" borderId="0"/>
    <xf numFmtId="0" fontId="1" fillId="0" borderId="0"/>
    <xf numFmtId="210" fontId="0" fillId="0" borderId="0" applyFont="0" applyFill="0" applyBorder="0" applyAlignment="0" applyProtection="0"/>
    <xf numFmtId="0" fontId="1" fillId="0" borderId="0"/>
    <xf numFmtId="0" fontId="44" fillId="0" borderId="78" applyNumberFormat="0" applyFill="0" applyAlignment="0" applyProtection="0">
      <alignment vertical="center"/>
    </xf>
    <xf numFmtId="0" fontId="1" fillId="0" borderId="0"/>
    <xf numFmtId="0" fontId="68" fillId="5" borderId="7"/>
    <xf numFmtId="0" fontId="1" fillId="0" borderId="0"/>
    <xf numFmtId="0" fontId="1" fillId="0" borderId="0"/>
    <xf numFmtId="0" fontId="1" fillId="0" borderId="0"/>
    <xf numFmtId="0" fontId="69" fillId="13" borderId="79" applyNumberFormat="0" applyFont="0" applyAlignment="0" applyProtection="0">
      <alignment vertical="center"/>
    </xf>
    <xf numFmtId="0" fontId="114" fillId="51" borderId="0" applyNumberFormat="0" applyBorder="0" applyAlignment="0" applyProtection="0">
      <alignment vertical="center"/>
    </xf>
    <xf numFmtId="0" fontId="1" fillId="0" borderId="0"/>
    <xf numFmtId="0" fontId="68" fillId="12" borderId="7"/>
    <xf numFmtId="0" fontId="1" fillId="0" borderId="0"/>
    <xf numFmtId="0" fontId="1" fillId="0" borderId="0"/>
    <xf numFmtId="0" fontId="100" fillId="47" borderId="86" applyNumberFormat="0" applyAlignment="0" applyProtection="0">
      <alignment vertical="center"/>
    </xf>
    <xf numFmtId="0" fontId="73" fillId="0" borderId="14">
      <alignment horizontal="left" vertical="center"/>
    </xf>
    <xf numFmtId="0" fontId="1" fillId="0" borderId="0"/>
    <xf numFmtId="0" fontId="69" fillId="13" borderId="79" applyNumberFormat="0" applyFont="0" applyAlignment="0" applyProtection="0">
      <alignment vertical="center"/>
    </xf>
    <xf numFmtId="0" fontId="73" fillId="0" borderId="14">
      <alignment horizontal="left" vertical="center"/>
    </xf>
    <xf numFmtId="0" fontId="1" fillId="0" borderId="0"/>
    <xf numFmtId="0" fontId="69" fillId="13" borderId="79" applyNumberFormat="0" applyFont="0" applyAlignment="0" applyProtection="0">
      <alignment vertical="center"/>
    </xf>
    <xf numFmtId="0" fontId="1" fillId="0" borderId="0"/>
    <xf numFmtId="0" fontId="84" fillId="12" borderId="83" applyNumberFormat="0" applyAlignment="0" applyProtection="0">
      <alignment vertical="center"/>
    </xf>
    <xf numFmtId="0" fontId="1" fillId="0" borderId="0"/>
    <xf numFmtId="0" fontId="1" fillId="0" borderId="0"/>
    <xf numFmtId="0" fontId="115" fillId="0" borderId="0" applyNumberFormat="0" applyFill="0" applyBorder="0" applyAlignment="0" applyProtection="0">
      <alignment vertical="top"/>
      <protection locked="0"/>
    </xf>
    <xf numFmtId="0" fontId="68" fillId="12" borderId="7"/>
    <xf numFmtId="0" fontId="1" fillId="0" borderId="0"/>
    <xf numFmtId="0" fontId="68" fillId="12" borderId="7"/>
    <xf numFmtId="0" fontId="69" fillId="13" borderId="79" applyNumberFormat="0" applyFont="0" applyAlignment="0" applyProtection="0">
      <alignment vertical="center"/>
    </xf>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70" fillId="0" borderId="14" applyNumberFormat="0">
      <alignment horizontal="right" wrapText="1"/>
    </xf>
    <xf numFmtId="0" fontId="1" fillId="0" borderId="0"/>
    <xf numFmtId="0" fontId="1" fillId="0" borderId="0"/>
    <xf numFmtId="0" fontId="1" fillId="0" borderId="0"/>
    <xf numFmtId="0" fontId="1" fillId="0" borderId="0"/>
    <xf numFmtId="0" fontId="1" fillId="0" borderId="0"/>
    <xf numFmtId="0" fontId="73" fillId="0" borderId="14">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0" fillId="0" borderId="0" applyNumberFormat="0" applyFill="0" applyBorder="0" applyAlignment="0" applyProtection="0"/>
    <xf numFmtId="0" fontId="68" fillId="5" borderId="7"/>
    <xf numFmtId="0" fontId="1" fillId="0" borderId="0"/>
    <xf numFmtId="0" fontId="1" fillId="0" borderId="0"/>
    <xf numFmtId="0" fontId="1" fillId="0" borderId="0"/>
    <xf numFmtId="0" fontId="20" fillId="0" borderId="0">
      <protection locked="0"/>
    </xf>
    <xf numFmtId="0" fontId="91" fillId="0" borderId="7">
      <alignment horizontal="center"/>
    </xf>
    <xf numFmtId="0" fontId="44" fillId="0" borderId="78" applyNumberFormat="0" applyFill="0" applyAlignment="0" applyProtection="0">
      <alignment vertical="center"/>
    </xf>
    <xf numFmtId="0" fontId="1" fillId="0" borderId="0"/>
    <xf numFmtId="0" fontId="20" fillId="0" borderId="0">
      <protection locked="0"/>
    </xf>
    <xf numFmtId="0" fontId="91" fillId="0" borderId="7">
      <alignment horizontal="center"/>
    </xf>
    <xf numFmtId="0" fontId="1" fillId="0" borderId="0"/>
    <xf numFmtId="9" fontId="0" fillId="0" borderId="0" applyFont="0" applyFill="0" applyBorder="0" applyAlignment="0" applyProtection="0"/>
    <xf numFmtId="0" fontId="1" fillId="0" borderId="0"/>
    <xf numFmtId="0" fontId="1" fillId="0" borderId="0"/>
    <xf numFmtId="0" fontId="1" fillId="0" borderId="0"/>
    <xf numFmtId="0" fontId="1" fillId="0" borderId="0">
      <protection locked="0"/>
    </xf>
    <xf numFmtId="0" fontId="1" fillId="0" borderId="0"/>
    <xf numFmtId="0" fontId="84" fillId="12" borderId="83" applyNumberFormat="0" applyAlignment="0" applyProtection="0">
      <alignment vertical="center"/>
    </xf>
    <xf numFmtId="0" fontId="1" fillId="0" borderId="0"/>
    <xf numFmtId="0" fontId="1" fillId="0" borderId="0">
      <protection locked="0"/>
    </xf>
    <xf numFmtId="0" fontId="1" fillId="0" borderId="0"/>
    <xf numFmtId="0" fontId="1" fillId="0" borderId="0"/>
    <xf numFmtId="0" fontId="1" fillId="0" borderId="0"/>
    <xf numFmtId="0" fontId="87" fillId="12" borderId="86" applyNumberFormat="0" applyAlignment="0" applyProtection="0">
      <alignment vertical="center"/>
    </xf>
    <xf numFmtId="0" fontId="1" fillId="0" borderId="0"/>
    <xf numFmtId="177" fontId="20" fillId="46" borderId="0"/>
    <xf numFmtId="0" fontId="73" fillId="0" borderId="14">
      <alignment horizontal="left" vertical="center"/>
    </xf>
    <xf numFmtId="0" fontId="1" fillId="0" borderId="0"/>
    <xf numFmtId="0" fontId="107" fillId="0" borderId="92" applyNumberFormat="0" applyFill="0" applyAlignment="0" applyProtection="0">
      <alignment vertical="center"/>
    </xf>
    <xf numFmtId="0" fontId="32" fillId="0" borderId="0"/>
    <xf numFmtId="0" fontId="116" fillId="0" borderId="0" applyNumberFormat="0" applyFill="0" applyBorder="0" applyAlignment="0" applyProtection="0">
      <alignment vertical="top"/>
      <protection locked="0"/>
    </xf>
    <xf numFmtId="0" fontId="1" fillId="0" borderId="0"/>
    <xf numFmtId="0" fontId="1" fillId="0" borderId="0"/>
    <xf numFmtId="0" fontId="1" fillId="0" borderId="0"/>
    <xf numFmtId="39" fontId="0" fillId="0" borderId="0" applyFont="0" applyFill="0" applyBorder="0" applyAlignment="0" applyProtection="0"/>
    <xf numFmtId="0" fontId="1" fillId="0" borderId="0"/>
    <xf numFmtId="39" fontId="0" fillId="0" borderId="0" applyFont="0" applyFill="0" applyBorder="0" applyAlignment="0" applyProtection="0"/>
    <xf numFmtId="0" fontId="1" fillId="0" borderId="0"/>
    <xf numFmtId="0" fontId="1" fillId="0" borderId="0"/>
    <xf numFmtId="0" fontId="69" fillId="13" borderId="79" applyNumberFormat="0" applyFont="0" applyAlignment="0" applyProtection="0">
      <alignment vertical="center"/>
    </xf>
    <xf numFmtId="0" fontId="68" fillId="12" borderId="7"/>
    <xf numFmtId="0" fontId="1" fillId="0" borderId="0"/>
    <xf numFmtId="0" fontId="1" fillId="0" borderId="0"/>
    <xf numFmtId="39" fontId="0" fillId="0" borderId="0" applyFont="0" applyFill="0" applyBorder="0" applyAlignment="0" applyProtection="0"/>
    <xf numFmtId="0" fontId="1" fillId="0" borderId="0"/>
    <xf numFmtId="0" fontId="1" fillId="0" borderId="0"/>
    <xf numFmtId="0" fontId="91" fillId="0" borderId="7">
      <alignment horizontal="center"/>
    </xf>
    <xf numFmtId="0" fontId="1" fillId="0" borderId="0"/>
    <xf numFmtId="0" fontId="69" fillId="13" borderId="79" applyNumberFormat="0" applyFont="0" applyAlignment="0" applyProtection="0">
      <alignment vertical="center"/>
    </xf>
    <xf numFmtId="0" fontId="91" fillId="0" borderId="7">
      <alignment horizontal="center"/>
    </xf>
    <xf numFmtId="0" fontId="1" fillId="0" borderId="0"/>
    <xf numFmtId="0" fontId="91" fillId="0" borderId="7">
      <alignment horizontal="center"/>
    </xf>
    <xf numFmtId="0" fontId="1" fillId="0" borderId="0"/>
    <xf numFmtId="0" fontId="68" fillId="5" borderId="7"/>
    <xf numFmtId="0" fontId="1" fillId="0" borderId="0"/>
    <xf numFmtId="0" fontId="91" fillId="0" borderId="7">
      <alignment horizontal="center"/>
    </xf>
    <xf numFmtId="0" fontId="1" fillId="0" borderId="0"/>
    <xf numFmtId="0" fontId="1" fillId="0" borderId="0"/>
    <xf numFmtId="9" fontId="0" fillId="0" borderId="0" applyFont="0" applyFill="0" applyBorder="0" applyAlignment="0" applyProtection="0"/>
    <xf numFmtId="0" fontId="1" fillId="0" borderId="0"/>
    <xf numFmtId="15" fontId="93" fillId="0" borderId="0"/>
    <xf numFmtId="0" fontId="1" fillId="0" borderId="0"/>
    <xf numFmtId="0" fontId="1" fillId="0" borderId="0"/>
    <xf numFmtId="0" fontId="1" fillId="0" borderId="0"/>
    <xf numFmtId="0" fontId="1" fillId="0" borderId="0"/>
    <xf numFmtId="180" fontId="6" fillId="0" borderId="0" applyFill="0" applyBorder="0" applyProtection="0">
      <alignment horizontal="right"/>
    </xf>
    <xf numFmtId="0" fontId="1" fillId="0" borderId="0"/>
    <xf numFmtId="0" fontId="1" fillId="0" borderId="0"/>
    <xf numFmtId="0" fontId="1" fillId="0" borderId="0"/>
    <xf numFmtId="0" fontId="91" fillId="0" borderId="7">
      <alignment horizontal="center"/>
    </xf>
    <xf numFmtId="0" fontId="1" fillId="0" borderId="0"/>
    <xf numFmtId="0" fontId="1" fillId="0" borderId="0"/>
    <xf numFmtId="0" fontId="20" fillId="0" borderId="0" applyFill="0" applyBorder="0" applyAlignment="0"/>
    <xf numFmtId="0" fontId="20" fillId="0" borderId="0" applyFill="0" applyBorder="0" applyAlignment="0"/>
    <xf numFmtId="0" fontId="1" fillId="0" borderId="0"/>
    <xf numFmtId="214" fontId="0" fillId="0" borderId="0" applyFont="0" applyFill="0" applyBorder="0" applyAlignment="0" applyProtection="0"/>
    <xf numFmtId="0" fontId="1" fillId="0" borderId="0"/>
    <xf numFmtId="0" fontId="117" fillId="52" borderId="0" applyNumberFormat="0"/>
    <xf numFmtId="0" fontId="1" fillId="0" borderId="0"/>
    <xf numFmtId="0" fontId="20" fillId="0" borderId="0" applyFill="0" applyBorder="0" applyAlignment="0"/>
    <xf numFmtId="0" fontId="1" fillId="0" borderId="0"/>
    <xf numFmtId="202" fontId="0" fillId="0" borderId="0" applyFill="0" applyBorder="0" applyAlignment="0"/>
    <xf numFmtId="0" fontId="1" fillId="0" borderId="0"/>
    <xf numFmtId="0" fontId="0" fillId="0" borderId="0"/>
    <xf numFmtId="0" fontId="1" fillId="0" borderId="0"/>
    <xf numFmtId="0" fontId="1" fillId="0" borderId="0"/>
    <xf numFmtId="0" fontId="1" fillId="0" borderId="0"/>
    <xf numFmtId="0" fontId="105" fillId="0" borderId="0" applyNumberFormat="0" applyFill="0" applyBorder="0" applyAlignment="0" applyProtection="0"/>
    <xf numFmtId="0" fontId="1" fillId="0" borderId="0"/>
    <xf numFmtId="0" fontId="70" fillId="0" borderId="14" applyNumberFormat="0">
      <alignment horizontal="right" wrapText="1"/>
    </xf>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0" fontId="87" fillId="12" borderId="86" applyNumberFormat="0" applyAlignment="0" applyProtection="0">
      <alignment vertical="center"/>
    </xf>
    <xf numFmtId="0" fontId="100" fillId="47" borderId="86" applyNumberFormat="0" applyAlignment="0" applyProtection="0">
      <alignment vertical="center"/>
    </xf>
    <xf numFmtId="0" fontId="1" fillId="0" borderId="0"/>
    <xf numFmtId="0" fontId="1" fillId="0" borderId="0"/>
    <xf numFmtId="0" fontId="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0" fontId="68" fillId="6" borderId="7" applyNumberFormat="0" applyBorder="0" applyAlignment="0" applyProtection="0"/>
    <xf numFmtId="0" fontId="1" fillId="0" borderId="0"/>
    <xf numFmtId="0" fontId="1" fillId="0" borderId="0"/>
    <xf numFmtId="0" fontId="84" fillId="12" borderId="83" applyNumberForma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177" fontId="0" fillId="0" borderId="0" applyFont="0" applyFill="0" applyBorder="0" applyAlignment="0" applyProtection="0"/>
    <xf numFmtId="186" fontId="1" fillId="0" borderId="0" applyFill="0" applyBorder="0" applyAlignment="0"/>
    <xf numFmtId="0" fontId="69" fillId="13" borderId="79" applyNumberFormat="0" applyFont="0" applyAlignment="0" applyProtection="0">
      <alignment vertical="center"/>
    </xf>
    <xf numFmtId="0" fontId="1" fillId="0" borderId="0"/>
    <xf numFmtId="177" fontId="0" fillId="0" borderId="0" applyFont="0" applyFill="0" applyBorder="0" applyAlignment="0" applyProtection="0"/>
    <xf numFmtId="186" fontId="1" fillId="0" borderId="0" applyFill="0" applyBorder="0" applyAlignment="0"/>
    <xf numFmtId="39" fontId="0" fillId="0" borderId="0" applyFont="0" applyFill="0" applyBorder="0" applyAlignment="0" applyProtection="0"/>
    <xf numFmtId="0" fontId="1" fillId="0" borderId="0"/>
    <xf numFmtId="0" fontId="68" fillId="5" borderId="7"/>
    <xf numFmtId="0" fontId="1" fillId="0" borderId="0"/>
    <xf numFmtId="0" fontId="1" fillId="0" borderId="0"/>
    <xf numFmtId="0" fontId="1" fillId="0" borderId="0"/>
    <xf numFmtId="0" fontId="68" fillId="12" borderId="7"/>
    <xf numFmtId="0" fontId="1" fillId="0" borderId="0"/>
    <xf numFmtId="0" fontId="1" fillId="0" borderId="0"/>
    <xf numFmtId="0" fontId="1" fillId="0" borderId="0"/>
    <xf numFmtId="0" fontId="69" fillId="13" borderId="79" applyNumberFormat="0" applyFont="0" applyAlignment="0" applyProtection="0">
      <alignment vertical="center"/>
    </xf>
    <xf numFmtId="204" fontId="118" fillId="0" borderId="0"/>
    <xf numFmtId="0" fontId="1" fillId="0" borderId="0"/>
    <xf numFmtId="0" fontId="1" fillId="0" borderId="0"/>
    <xf numFmtId="0" fontId="1" fillId="0" borderId="0"/>
    <xf numFmtId="0" fontId="69" fillId="53" borderId="0" applyNumberFormat="0" applyBorder="0" applyAlignment="0" applyProtection="0">
      <alignment vertical="center"/>
    </xf>
    <xf numFmtId="0" fontId="1" fillId="0" borderId="0"/>
    <xf numFmtId="0" fontId="73" fillId="0" borderId="14">
      <alignment horizontal="left" vertical="center"/>
    </xf>
    <xf numFmtId="0" fontId="1" fillId="0" borderId="0"/>
    <xf numFmtId="0" fontId="68" fillId="5" borderId="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14" applyNumberFormat="0">
      <alignment horizontal="right" wrapText="1"/>
    </xf>
    <xf numFmtId="0" fontId="1" fillId="0" borderId="0"/>
    <xf numFmtId="0" fontId="1" fillId="0" borderId="0"/>
    <xf numFmtId="0" fontId="1" fillId="0" borderId="0"/>
    <xf numFmtId="0" fontId="68" fillId="5" borderId="7"/>
    <xf numFmtId="0" fontId="1" fillId="0" borderId="0"/>
    <xf numFmtId="0" fontId="1" fillId="0" borderId="0"/>
    <xf numFmtId="0" fontId="1" fillId="0" borderId="0"/>
    <xf numFmtId="0" fontId="70" fillId="0" borderId="14" applyNumberFormat="0">
      <alignment horizontal="right" wrapText="1"/>
    </xf>
    <xf numFmtId="0" fontId="1" fillId="0" borderId="0"/>
    <xf numFmtId="0" fontId="0" fillId="0" borderId="0" applyNumberFormat="0" applyFont="0"/>
    <xf numFmtId="0" fontId="1" fillId="0" borderId="0"/>
    <xf numFmtId="0" fontId="70" fillId="0" borderId="14" applyNumberFormat="0">
      <alignment horizontal="right" wrapText="1"/>
    </xf>
    <xf numFmtId="0" fontId="1" fillId="0" borderId="0"/>
    <xf numFmtId="0" fontId="44" fillId="0" borderId="78" applyNumberFormat="0" applyFill="0" applyAlignment="0" applyProtection="0">
      <alignment vertical="center"/>
    </xf>
    <xf numFmtId="0" fontId="1" fillId="0" borderId="0"/>
    <xf numFmtId="0" fontId="0" fillId="0" borderId="0" applyNumberFormat="0" applyFont="0"/>
    <xf numFmtId="0" fontId="1" fillId="0" borderId="0"/>
    <xf numFmtId="0" fontId="70" fillId="0" borderId="14" applyNumberFormat="0">
      <alignment horizontal="right" wrapText="1"/>
    </xf>
    <xf numFmtId="0" fontId="1" fillId="0" borderId="0"/>
    <xf numFmtId="0" fontId="70" fillId="0" borderId="14" applyNumberFormat="0">
      <alignment horizontal="right" wrapText="1"/>
    </xf>
    <xf numFmtId="15" fontId="93" fillId="0" borderId="0"/>
    <xf numFmtId="0" fontId="68" fillId="5" borderId="7"/>
    <xf numFmtId="0" fontId="1" fillId="0" borderId="0"/>
    <xf numFmtId="9" fontId="0" fillId="0" borderId="0" applyFont="0" applyFill="0" applyBorder="0" applyAlignment="0" applyProtection="0"/>
    <xf numFmtId="0" fontId="1" fillId="0" borderId="0"/>
    <xf numFmtId="15" fontId="93" fillId="0" borderId="0"/>
    <xf numFmtId="0" fontId="1" fillId="0" borderId="0"/>
    <xf numFmtId="0" fontId="32" fillId="0" borderId="0"/>
    <xf numFmtId="0" fontId="32" fillId="0" borderId="0"/>
    <xf numFmtId="0" fontId="69" fillId="13" borderId="79" applyNumberFormat="0" applyFont="0" applyAlignment="0" applyProtection="0">
      <alignment vertical="center"/>
    </xf>
    <xf numFmtId="0" fontId="1" fillId="0" borderId="0"/>
    <xf numFmtId="191"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91" fillId="0" borderId="7">
      <alignment horizontal="center"/>
    </xf>
    <xf numFmtId="0" fontId="91" fillId="0" borderId="7">
      <alignment horizontal="center"/>
    </xf>
    <xf numFmtId="182" fontId="1" fillId="0" borderId="0" applyFill="0" applyBorder="0" applyAlignment="0"/>
    <xf numFmtId="0" fontId="99" fillId="0" borderId="0" applyNumberFormat="0" applyAlignment="0"/>
    <xf numFmtId="0" fontId="1" fillId="0" borderId="0"/>
    <xf numFmtId="0" fontId="32" fillId="0" borderId="0"/>
    <xf numFmtId="0" fontId="91" fillId="0" borderId="7">
      <alignment horizontal="center"/>
    </xf>
    <xf numFmtId="0" fontId="91" fillId="0" borderId="7">
      <alignment horizontal="center"/>
    </xf>
    <xf numFmtId="0" fontId="1" fillId="0" borderId="0"/>
    <xf numFmtId="0" fontId="69" fillId="13" borderId="79" applyNumberFormat="0" applyFont="0" applyAlignment="0" applyProtection="0">
      <alignment vertical="center"/>
    </xf>
    <xf numFmtId="0" fontId="68" fillId="12" borderId="7"/>
    <xf numFmtId="0" fontId="32" fillId="0" borderId="0"/>
    <xf numFmtId="0" fontId="1" fillId="0" borderId="0"/>
    <xf numFmtId="0" fontId="1" fillId="0" borderId="0"/>
    <xf numFmtId="177" fontId="0" fillId="0" borderId="0" applyFont="0" applyFill="0" applyBorder="0" applyAlignment="0" applyProtection="0"/>
    <xf numFmtId="0" fontId="1" fillId="0" borderId="0"/>
    <xf numFmtId="0" fontId="1" fillId="0" borderId="0"/>
    <xf numFmtId="0" fontId="1" fillId="0" borderId="0"/>
    <xf numFmtId="0" fontId="1" fillId="0" borderId="0"/>
    <xf numFmtId="177" fontId="20" fillId="48" borderId="0"/>
    <xf numFmtId="0" fontId="1" fillId="0" borderId="0"/>
    <xf numFmtId="0" fontId="1" fillId="0" borderId="0"/>
    <xf numFmtId="0" fontId="44" fillId="0" borderId="78" applyNumberFormat="0" applyFill="0" applyAlignment="0" applyProtection="0">
      <alignment vertical="center"/>
    </xf>
    <xf numFmtId="0" fontId="32" fillId="0" borderId="0"/>
    <xf numFmtId="0" fontId="103" fillId="0" borderId="0" applyNumberFormat="0" applyFill="0">
      <alignment horizontal="left" vertical="center"/>
    </xf>
    <xf numFmtId="10" fontId="0" fillId="0" borderId="0" applyFont="0" applyFill="0" applyBorder="0" applyAlignment="0" applyProtection="0"/>
    <xf numFmtId="0" fontId="68" fillId="12" borderId="7"/>
    <xf numFmtId="0" fontId="32" fillId="0" borderId="0"/>
    <xf numFmtId="0" fontId="32" fillId="0" borderId="0"/>
    <xf numFmtId="0" fontId="70" fillId="0" borderId="14" applyNumberFormat="0">
      <alignment horizontal="right" wrapText="1"/>
    </xf>
    <xf numFmtId="0" fontId="32" fillId="0" borderId="0"/>
    <xf numFmtId="0" fontId="32" fillId="0" borderId="0"/>
    <xf numFmtId="0" fontId="69" fillId="13" borderId="79" applyNumberFormat="0" applyFont="0" applyAlignment="0" applyProtection="0">
      <alignment vertical="center"/>
    </xf>
    <xf numFmtId="0" fontId="32" fillId="0" borderId="0"/>
    <xf numFmtId="0" fontId="32" fillId="0" borderId="0"/>
    <xf numFmtId="177" fontId="20" fillId="48" borderId="0"/>
    <xf numFmtId="0" fontId="32" fillId="0" borderId="0"/>
    <xf numFmtId="0" fontId="32" fillId="0" borderId="0"/>
    <xf numFmtId="177" fontId="20" fillId="48" borderId="0"/>
    <xf numFmtId="0" fontId="32" fillId="0" borderId="0"/>
    <xf numFmtId="177" fontId="20" fillId="48" borderId="0"/>
    <xf numFmtId="0" fontId="32" fillId="0" borderId="0"/>
    <xf numFmtId="0" fontId="69" fillId="13" borderId="79" applyNumberFormat="0" applyFont="0" applyAlignment="0" applyProtection="0">
      <alignment vertical="center"/>
    </xf>
    <xf numFmtId="0" fontId="73" fillId="0" borderId="14">
      <alignment horizontal="left" vertical="center"/>
    </xf>
    <xf numFmtId="0" fontId="1" fillId="0" borderId="0"/>
    <xf numFmtId="177" fontId="20" fillId="46" borderId="0"/>
    <xf numFmtId="0" fontId="1" fillId="0" borderId="0"/>
    <xf numFmtId="0" fontId="1" fillId="0" borderId="0"/>
    <xf numFmtId="0" fontId="1" fillId="0" borderId="0"/>
    <xf numFmtId="0" fontId="91" fillId="0" borderId="7">
      <alignment horizontal="center"/>
    </xf>
    <xf numFmtId="0" fontId="1" fillId="0" borderId="0"/>
    <xf numFmtId="0" fontId="93" fillId="0" borderId="0"/>
    <xf numFmtId="0" fontId="1" fillId="0" borderId="0"/>
    <xf numFmtId="0" fontId="44" fillId="0" borderId="78" applyNumberFormat="0" applyFill="0" applyAlignment="0" applyProtection="0">
      <alignment vertical="center"/>
    </xf>
    <xf numFmtId="0" fontId="1" fillId="0" borderId="0"/>
    <xf numFmtId="0" fontId="1" fillId="0" borderId="0"/>
    <xf numFmtId="0" fontId="1" fillId="0" borderId="0"/>
    <xf numFmtId="0" fontId="1" fillId="0" borderId="0"/>
    <xf numFmtId="0" fontId="68" fillId="5" borderId="7"/>
    <xf numFmtId="0" fontId="1" fillId="0" borderId="0"/>
    <xf numFmtId="0" fontId="1" fillId="0" borderId="0"/>
    <xf numFmtId="0" fontId="68" fillId="5" borderId="7"/>
    <xf numFmtId="0" fontId="1" fillId="0" borderId="0"/>
    <xf numFmtId="0" fontId="1" fillId="0" borderId="0"/>
    <xf numFmtId="0" fontId="1" fillId="0" borderId="0"/>
    <xf numFmtId="0" fontId="1" fillId="0" borderId="0"/>
    <xf numFmtId="0" fontId="91" fillId="0" borderId="7">
      <alignment horizontal="center"/>
    </xf>
    <xf numFmtId="0" fontId="1" fillId="0" borderId="0"/>
    <xf numFmtId="0" fontId="69" fillId="13" borderId="79" applyNumberFormat="0" applyFont="0" applyAlignment="0" applyProtection="0">
      <alignment vertical="center"/>
    </xf>
    <xf numFmtId="0" fontId="68" fillId="5" borderId="7"/>
    <xf numFmtId="0" fontId="1" fillId="0" borderId="0"/>
    <xf numFmtId="0" fontId="91" fillId="0" borderId="7">
      <alignment horizontal="center"/>
    </xf>
    <xf numFmtId="0" fontId="1" fillId="0" borderId="0"/>
    <xf numFmtId="0" fontId="1" fillId="0" borderId="0"/>
    <xf numFmtId="0" fontId="69" fillId="13" borderId="79" applyNumberFormat="0" applyFont="0" applyAlignment="0" applyProtection="0">
      <alignment vertical="center"/>
    </xf>
    <xf numFmtId="0" fontId="91" fillId="0" borderId="7">
      <alignment horizontal="center"/>
    </xf>
    <xf numFmtId="0" fontId="1" fillId="0" borderId="0"/>
    <xf numFmtId="0" fontId="1" fillId="0" borderId="0"/>
    <xf numFmtId="0" fontId="1" fillId="0" borderId="0"/>
    <xf numFmtId="0" fontId="69" fillId="13" borderId="79" applyNumberFormat="0" applyFont="0" applyAlignment="0" applyProtection="0">
      <alignment vertical="center"/>
    </xf>
    <xf numFmtId="0" fontId="91" fillId="0" borderId="7">
      <alignment horizontal="center"/>
    </xf>
    <xf numFmtId="0" fontId="68" fillId="12" borderId="7"/>
    <xf numFmtId="0" fontId="1" fillId="0" borderId="0"/>
    <xf numFmtId="0" fontId="6"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1" fillId="0" borderId="0"/>
    <xf numFmtId="0" fontId="1" fillId="0" borderId="0"/>
    <xf numFmtId="0" fontId="69" fillId="13" borderId="79" applyNumberFormat="0" applyFont="0" applyAlignment="0" applyProtection="0">
      <alignment vertical="center"/>
    </xf>
    <xf numFmtId="0" fontId="118" fillId="0" borderId="0"/>
    <xf numFmtId="0" fontId="1" fillId="0" borderId="0"/>
    <xf numFmtId="0" fontId="69" fillId="13" borderId="79" applyNumberFormat="0" applyFont="0" applyAlignment="0" applyProtection="0">
      <alignment vertical="center"/>
    </xf>
    <xf numFmtId="177" fontId="0" fillId="0" borderId="0" applyFont="0" applyFill="0" applyBorder="0" applyAlignment="0" applyProtection="0"/>
    <xf numFmtId="0" fontId="32" fillId="0" borderId="0"/>
    <xf numFmtId="0" fontId="91" fillId="0" borderId="7">
      <alignment horizontal="center"/>
    </xf>
    <xf numFmtId="0" fontId="1" fillId="0" borderId="0"/>
    <xf numFmtId="0" fontId="68" fillId="12" borderId="7"/>
    <xf numFmtId="0" fontId="69" fillId="13" borderId="79" applyNumberFormat="0" applyFont="0" applyAlignment="0" applyProtection="0">
      <alignment vertical="center"/>
    </xf>
    <xf numFmtId="0" fontId="1" fillId="0" borderId="0"/>
    <xf numFmtId="0" fontId="70" fillId="0" borderId="14" applyNumberFormat="0">
      <alignment horizontal="right" wrapText="1"/>
    </xf>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68" fillId="6" borderId="7" applyNumberFormat="0" applyBorder="0" applyAlignment="0" applyProtection="0"/>
    <xf numFmtId="0" fontId="32" fillId="0" borderId="0"/>
    <xf numFmtId="0" fontId="32" fillId="0" borderId="0"/>
    <xf numFmtId="185" fontId="119" fillId="0" borderId="0" applyFill="0" applyBorder="0" applyProtection="0">
      <alignment horizontal="right"/>
    </xf>
    <xf numFmtId="0" fontId="73" fillId="0" borderId="14">
      <alignment horizontal="left" vertical="center"/>
    </xf>
    <xf numFmtId="0" fontId="32" fillId="0" borderId="0"/>
    <xf numFmtId="0" fontId="73" fillId="0" borderId="14">
      <alignment horizontal="left" vertical="center"/>
    </xf>
    <xf numFmtId="0" fontId="32" fillId="0" borderId="0"/>
    <xf numFmtId="0" fontId="73" fillId="0" borderId="14">
      <alignment horizontal="left" vertical="center"/>
    </xf>
    <xf numFmtId="0" fontId="32" fillId="0" borderId="0"/>
    <xf numFmtId="0" fontId="32" fillId="0" borderId="0"/>
    <xf numFmtId="0" fontId="32" fillId="0" borderId="0"/>
    <xf numFmtId="0" fontId="32" fillId="0" borderId="0"/>
    <xf numFmtId="0" fontId="32" fillId="0" borderId="0"/>
    <xf numFmtId="0" fontId="1" fillId="0" borderId="0"/>
    <xf numFmtId="0" fontId="105" fillId="0" borderId="0" applyNumberFormat="0" applyFill="0" applyBorder="0" applyAlignment="0" applyProtection="0"/>
    <xf numFmtId="43" fontId="0" fillId="0" borderId="0" applyFont="0" applyFill="0" applyBorder="0" applyAlignment="0" applyProtection="0"/>
    <xf numFmtId="43" fontId="20" fillId="0" borderId="0" applyFont="0" applyFill="0" applyBorder="0" applyAlignment="0" applyProtection="0">
      <alignment vertical="center"/>
    </xf>
    <xf numFmtId="0" fontId="1" fillId="0" borderId="7" applyNumberFormat="0"/>
    <xf numFmtId="43" fontId="69" fillId="0" borderId="0" applyFont="0" applyFill="0" applyBorder="0" applyAlignment="0" applyProtection="0">
      <alignment vertical="center"/>
    </xf>
    <xf numFmtId="0" fontId="1" fillId="0" borderId="0"/>
    <xf numFmtId="0" fontId="84" fillId="12" borderId="83" applyNumberFormat="0" applyAlignment="0" applyProtection="0">
      <alignment vertical="center"/>
    </xf>
    <xf numFmtId="197" fontId="0" fillId="0" borderId="0" applyFont="0" applyFill="0" applyBorder="0" applyAlignment="0" applyProtection="0"/>
    <xf numFmtId="0" fontId="1" fillId="0" borderId="0"/>
    <xf numFmtId="0" fontId="1" fillId="0" borderId="0"/>
    <xf numFmtId="0" fontId="69" fillId="13" borderId="79" applyNumberFormat="0" applyFont="0" applyAlignment="0" applyProtection="0">
      <alignment vertical="center"/>
    </xf>
    <xf numFmtId="0" fontId="84" fillId="12" borderId="83" applyNumberFormat="0" applyAlignment="0" applyProtection="0">
      <alignment vertical="center"/>
    </xf>
    <xf numFmtId="0" fontId="91" fillId="0" borderId="7">
      <alignment horizontal="center"/>
    </xf>
    <xf numFmtId="197" fontId="0" fillId="0" borderId="0" applyFont="0" applyFill="0" applyBorder="0" applyAlignment="0" applyProtection="0"/>
    <xf numFmtId="0" fontId="1" fillId="0" borderId="0"/>
    <xf numFmtId="0" fontId="84" fillId="12" borderId="83" applyNumberFormat="0" applyAlignment="0" applyProtection="0">
      <alignment vertical="center"/>
    </xf>
    <xf numFmtId="197" fontId="0" fillId="0" borderId="0" applyFont="0" applyFill="0" applyBorder="0" applyAlignment="0" applyProtection="0"/>
    <xf numFmtId="0" fontId="1" fillId="0" borderId="0"/>
    <xf numFmtId="0" fontId="1" fillId="0" borderId="0"/>
    <xf numFmtId="0" fontId="1" fillId="0" borderId="0"/>
    <xf numFmtId="0" fontId="1" fillId="0" borderId="0"/>
    <xf numFmtId="191"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70" fillId="0" borderId="14" applyNumberFormat="0">
      <alignment horizontal="right" wrapText="1"/>
    </xf>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70" fillId="0" borderId="14" applyNumberFormat="0">
      <alignment horizontal="right" wrapText="1"/>
    </xf>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70" fillId="0" borderId="14" applyNumberFormat="0">
      <alignment horizontal="right" wrapText="1"/>
    </xf>
    <xf numFmtId="0" fontId="100" fillId="47" borderId="86" applyNumberFormat="0" applyAlignment="0" applyProtection="0">
      <alignment vertical="center"/>
    </xf>
    <xf numFmtId="0" fontId="1" fillId="0" borderId="0"/>
    <xf numFmtId="0" fontId="43" fillId="0" borderId="0"/>
    <xf numFmtId="0" fontId="100" fillId="47" borderId="86" applyNumberFormat="0" applyAlignment="0" applyProtection="0">
      <alignment vertical="center"/>
    </xf>
    <xf numFmtId="0" fontId="1" fillId="0" borderId="0"/>
    <xf numFmtId="0" fontId="1" fillId="0" borderId="7" applyNumberFormat="0"/>
    <xf numFmtId="0" fontId="100" fillId="47" borderId="86" applyNumberFormat="0" applyAlignment="0" applyProtection="0">
      <alignment vertical="center"/>
    </xf>
    <xf numFmtId="0" fontId="1" fillId="0" borderId="0"/>
    <xf numFmtId="0" fontId="100" fillId="47" borderId="86" applyNumberFormat="0" applyAlignment="0" applyProtection="0">
      <alignment vertical="center"/>
    </xf>
    <xf numFmtId="0" fontId="1" fillId="0" borderId="0"/>
    <xf numFmtId="0" fontId="68" fillId="6" borderId="7" applyNumberFormat="0" applyBorder="0" applyAlignment="0" applyProtection="0"/>
    <xf numFmtId="0" fontId="1" fillId="0" borderId="0"/>
    <xf numFmtId="0" fontId="1" fillId="0" borderId="0"/>
    <xf numFmtId="0" fontId="73" fillId="0" borderId="14">
      <alignment horizontal="left" vertical="center"/>
    </xf>
    <xf numFmtId="0" fontId="1" fillId="0" borderId="0"/>
    <xf numFmtId="0" fontId="1" fillId="0" borderId="0"/>
    <xf numFmtId="0" fontId="73" fillId="0" borderId="14">
      <alignment horizontal="left" vertical="center"/>
    </xf>
    <xf numFmtId="0" fontId="1" fillId="0" borderId="0"/>
    <xf numFmtId="0" fontId="73" fillId="0" borderId="14">
      <alignment horizontal="left" vertical="center"/>
    </xf>
    <xf numFmtId="0" fontId="68" fillId="5" borderId="7"/>
    <xf numFmtId="0" fontId="1" fillId="0" borderId="0"/>
    <xf numFmtId="0" fontId="120" fillId="54" borderId="0" applyNumberFormat="0" applyBorder="0" applyAlignment="0" applyProtection="0">
      <alignment vertical="center"/>
    </xf>
    <xf numFmtId="0" fontId="69" fillId="13" borderId="79" applyNumberFormat="0" applyFont="0" applyAlignment="0" applyProtection="0">
      <alignment vertical="center"/>
    </xf>
    <xf numFmtId="0" fontId="1" fillId="0" borderId="0"/>
    <xf numFmtId="0" fontId="73" fillId="0" borderId="14">
      <alignment horizontal="left" vertical="center"/>
    </xf>
    <xf numFmtId="0" fontId="1" fillId="0" borderId="0"/>
    <xf numFmtId="0" fontId="1" fillId="0" borderId="0"/>
    <xf numFmtId="0" fontId="1" fillId="0" borderId="0"/>
    <xf numFmtId="0" fontId="1" fillId="0" borderId="0"/>
    <xf numFmtId="0" fontId="1" fillId="0" borderId="0">
      <protection locked="0"/>
    </xf>
    <xf numFmtId="0" fontId="1" fillId="0" borderId="0"/>
    <xf numFmtId="0" fontId="1" fillId="0" borderId="0"/>
    <xf numFmtId="0" fontId="105" fillId="0" borderId="0" applyNumberFormat="0" applyFill="0" applyBorder="0" applyAlignment="0" applyProtection="0"/>
    <xf numFmtId="0" fontId="0" fillId="0" borderId="0"/>
    <xf numFmtId="0" fontId="69" fillId="13" borderId="79" applyNumberFormat="0" applyFont="0" applyAlignment="0" applyProtection="0">
      <alignment vertical="center"/>
    </xf>
    <xf numFmtId="0" fontId="105" fillId="0" borderId="0" applyNumberFormat="0" applyFill="0" applyBorder="0" applyAlignment="0" applyProtection="0"/>
    <xf numFmtId="0" fontId="1" fillId="0" borderId="0"/>
    <xf numFmtId="0" fontId="1" fillId="0" borderId="0"/>
    <xf numFmtId="0" fontId="105" fillId="0" borderId="0" applyNumberFormat="0" applyFill="0" applyBorder="0" applyAlignment="0" applyProtection="0"/>
    <xf numFmtId="0" fontId="1" fillId="0" borderId="0"/>
    <xf numFmtId="0" fontId="1" fillId="0" borderId="0"/>
    <xf numFmtId="0" fontId="105" fillId="0" borderId="0" applyNumberFormat="0" applyFill="0" applyBorder="0" applyAlignment="0" applyProtection="0"/>
    <xf numFmtId="0" fontId="1" fillId="0" borderId="0"/>
    <xf numFmtId="0" fontId="73" fillId="0" borderId="14">
      <alignment horizontal="left" vertical="center"/>
    </xf>
    <xf numFmtId="0" fontId="114" fillId="55" borderId="0" applyNumberFormat="0" applyBorder="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105" fillId="0" borderId="0" applyNumberFormat="0" applyFill="0" applyBorder="0" applyAlignment="0" applyProtection="0"/>
    <xf numFmtId="0" fontId="1" fillId="0" borderId="0"/>
    <xf numFmtId="0" fontId="1" fillId="0" borderId="7" applyNumberFormat="0"/>
    <xf numFmtId="0" fontId="1" fillId="0" borderId="0"/>
    <xf numFmtId="0" fontId="69" fillId="13" borderId="79" applyNumberFormat="0" applyFont="0" applyAlignment="0" applyProtection="0">
      <alignment vertical="center"/>
    </xf>
    <xf numFmtId="0" fontId="78"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68" fillId="6" borderId="7" applyNumberFormat="0" applyBorder="0" applyAlignment="0" applyProtection="0"/>
    <xf numFmtId="9" fontId="0" fillId="0" borderId="0" applyFont="0" applyFill="0" applyBorder="0" applyAlignment="0" applyProtection="0"/>
    <xf numFmtId="0" fontId="84" fillId="12" borderId="83" applyNumberFormat="0" applyAlignment="0" applyProtection="0">
      <alignment vertical="center"/>
    </xf>
    <xf numFmtId="0" fontId="1" fillId="0" borderId="0"/>
    <xf numFmtId="0" fontId="68" fillId="6" borderId="7" applyNumberFormat="0" applyBorder="0" applyAlignment="0" applyProtection="0"/>
    <xf numFmtId="0" fontId="1" fillId="0" borderId="0"/>
    <xf numFmtId="0" fontId="1" fillId="0" borderId="0"/>
    <xf numFmtId="0" fontId="68" fillId="6" borderId="7" applyNumberFormat="0" applyBorder="0" applyAlignment="0" applyProtection="0"/>
    <xf numFmtId="0" fontId="1" fillId="0" borderId="0"/>
    <xf numFmtId="43" fontId="0" fillId="0" borderId="0" applyFont="0" applyFill="0" applyBorder="0" applyAlignment="0" applyProtection="0"/>
    <xf numFmtId="0" fontId="1" fillId="0" borderId="0"/>
    <xf numFmtId="0" fontId="1" fillId="0" borderId="0"/>
    <xf numFmtId="0" fontId="1" fillId="0" borderId="0"/>
    <xf numFmtId="0" fontId="68" fillId="6" borderId="7" applyNumberFormat="0" applyBorder="0" applyAlignment="0" applyProtection="0"/>
    <xf numFmtId="38" fontId="98" fillId="0" borderId="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1" fillId="0" borderId="0"/>
    <xf numFmtId="0" fontId="70" fillId="0" borderId="14" applyNumberFormat="0">
      <alignment horizontal="right" wrapText="1"/>
    </xf>
    <xf numFmtId="0" fontId="1" fillId="0" borderId="0"/>
    <xf numFmtId="0" fontId="121" fillId="0" borderId="0" applyFill="0" applyBorder="0">
      <alignment horizontal="right"/>
    </xf>
    <xf numFmtId="0" fontId="20" fillId="0" borderId="0">
      <protection locked="0"/>
    </xf>
    <xf numFmtId="0" fontId="91" fillId="0" borderId="7">
      <alignment horizontal="center"/>
    </xf>
    <xf numFmtId="0" fontId="1" fillId="0" borderId="0"/>
    <xf numFmtId="0" fontId="1" fillId="0" borderId="0"/>
    <xf numFmtId="0" fontId="84" fillId="12" borderId="83" applyNumberFormat="0" applyAlignment="0" applyProtection="0">
      <alignment vertical="center"/>
    </xf>
    <xf numFmtId="0" fontId="69" fillId="13" borderId="79" applyNumberFormat="0" applyFont="0" applyAlignment="0" applyProtection="0">
      <alignment vertical="center"/>
    </xf>
    <xf numFmtId="0" fontId="1" fillId="0" borderId="0"/>
    <xf numFmtId="0" fontId="84" fillId="12" borderId="83" applyNumberFormat="0" applyAlignment="0" applyProtection="0">
      <alignment vertical="center"/>
    </xf>
    <xf numFmtId="0" fontId="69" fillId="13" borderId="79" applyNumberFormat="0" applyFont="0" applyAlignment="0" applyProtection="0">
      <alignment vertical="center"/>
    </xf>
    <xf numFmtId="0" fontId="1" fillId="0" borderId="0"/>
    <xf numFmtId="0" fontId="84" fillId="12" borderId="83" applyNumberFormat="0" applyAlignment="0" applyProtection="0">
      <alignment vertical="center"/>
    </xf>
    <xf numFmtId="0" fontId="1" fillId="0" borderId="0"/>
    <xf numFmtId="0" fontId="1" fillId="0" borderId="0"/>
    <xf numFmtId="0" fontId="84" fillId="12" borderId="83" applyNumberForma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39" fontId="20" fillId="0" borderId="0"/>
    <xf numFmtId="0" fontId="1" fillId="0" borderId="0"/>
    <xf numFmtId="0" fontId="1" fillId="0" borderId="0"/>
    <xf numFmtId="39" fontId="0" fillId="0" borderId="0" applyFont="0" applyFill="0" applyBorder="0" applyAlignment="0" applyProtection="0"/>
    <xf numFmtId="3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44" fillId="0" borderId="78" applyNumberFormat="0" applyFill="0" applyAlignment="0" applyProtection="0">
      <alignment vertical="center"/>
    </xf>
    <xf numFmtId="0" fontId="1" fillId="0" borderId="0"/>
    <xf numFmtId="0" fontId="44" fillId="0" borderId="78" applyNumberFormat="0" applyFill="0" applyAlignment="0" applyProtection="0">
      <alignment vertical="center"/>
    </xf>
    <xf numFmtId="0" fontId="1" fillId="0" borderId="0"/>
    <xf numFmtId="0" fontId="68" fillId="12" borderId="7"/>
    <xf numFmtId="0" fontId="44" fillId="0" borderId="78" applyNumberFormat="0" applyFill="0" applyAlignment="0" applyProtection="0">
      <alignment vertical="center"/>
    </xf>
    <xf numFmtId="0" fontId="1" fillId="0" borderId="0"/>
    <xf numFmtId="0" fontId="1" fillId="0" borderId="0"/>
    <xf numFmtId="0" fontId="68" fillId="5" borderId="7"/>
    <xf numFmtId="0" fontId="44" fillId="0" borderId="78" applyNumberFormat="0" applyFill="0" applyAlignment="0" applyProtection="0">
      <alignment vertical="center"/>
    </xf>
    <xf numFmtId="0" fontId="1" fillId="0" borderId="0"/>
    <xf numFmtId="0" fontId="68" fillId="12" borderId="7"/>
    <xf numFmtId="0" fontId="1" fillId="0" borderId="0"/>
    <xf numFmtId="0" fontId="68" fillId="12" borderId="7"/>
    <xf numFmtId="0" fontId="1" fillId="0" borderId="0"/>
    <xf numFmtId="186" fontId="0" fillId="0" borderId="0" applyFont="0" applyFill="0" applyBorder="0" applyAlignment="0" applyProtection="0"/>
    <xf numFmtId="0" fontId="1" fillId="0" borderId="0"/>
    <xf numFmtId="182" fontId="0" fillId="0" borderId="0" applyFont="0" applyFill="0" applyBorder="0" applyAlignment="0" applyProtection="0"/>
    <xf numFmtId="0" fontId="1" fillId="0" borderId="0"/>
    <xf numFmtId="0" fontId="44" fillId="0" borderId="78" applyNumberFormat="0" applyFill="0" applyAlignment="0" applyProtection="0">
      <alignment vertical="center"/>
    </xf>
    <xf numFmtId="0" fontId="1" fillId="0" borderId="0"/>
    <xf numFmtId="0" fontId="1" fillId="0" borderId="0"/>
    <xf numFmtId="0" fontId="1" fillId="0" borderId="0"/>
    <xf numFmtId="0" fontId="100" fillId="47" borderId="86" applyNumberFormat="0" applyAlignment="0" applyProtection="0">
      <alignment vertical="center"/>
    </xf>
    <xf numFmtId="0" fontId="1" fillId="0" borderId="0"/>
    <xf numFmtId="0" fontId="1" fillId="0" borderId="0"/>
    <xf numFmtId="0" fontId="1" fillId="0" borderId="0"/>
    <xf numFmtId="0" fontId="44" fillId="0" borderId="78"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215" fontId="112" fillId="0" borderId="0" applyFill="0" applyBorder="0" applyAlignment="0"/>
    <xf numFmtId="0" fontId="1" fillId="0" borderId="0"/>
    <xf numFmtId="180" fontId="6" fillId="0" borderId="0" applyFill="0" applyBorder="0" applyProtection="0">
      <alignment horizontal="right"/>
    </xf>
    <xf numFmtId="0" fontId="1" fillId="0" borderId="0"/>
    <xf numFmtId="0" fontId="1" fillId="0" borderId="0"/>
    <xf numFmtId="0" fontId="100" fillId="47" borderId="8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182" fontId="1" fillId="0" borderId="0" applyFill="0" applyBorder="0" applyAlignment="0"/>
    <xf numFmtId="0" fontId="0" fillId="0" borderId="0"/>
    <xf numFmtId="0" fontId="69" fillId="13" borderId="79" applyNumberFormat="0" applyFont="0" applyAlignment="0" applyProtection="0">
      <alignment vertical="center"/>
    </xf>
    <xf numFmtId="0" fontId="1" fillId="0" borderId="0"/>
    <xf numFmtId="9" fontId="0" fillId="0" borderId="0" applyFont="0" applyFill="0" applyBorder="0" applyAlignment="0" applyProtection="0"/>
    <xf numFmtId="0" fontId="1" fillId="0" borderId="0"/>
    <xf numFmtId="9" fontId="0" fillId="0" borderId="0" applyFont="0" applyFill="0" applyBorder="0" applyAlignment="0" applyProtection="0"/>
    <xf numFmtId="24" fontId="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220" fontId="0" fillId="0" borderId="0" applyFont="0" applyFill="0" applyBorder="0" applyAlignment="0" applyProtection="0"/>
    <xf numFmtId="0" fontId="1" fillId="0" borderId="0"/>
    <xf numFmtId="9" fontId="0" fillId="0" borderId="0" applyFont="0" applyFill="0" applyBorder="0" applyAlignment="0" applyProtection="0"/>
    <xf numFmtId="9" fontId="1" fillId="0" borderId="0" applyFont="0" applyFill="0" applyBorder="0" applyAlignment="0" applyProtection="0"/>
    <xf numFmtId="0" fontId="1" fillId="0" borderId="0"/>
    <xf numFmtId="0" fontId="1" fillId="0" borderId="7" applyNumberFormat="0"/>
    <xf numFmtId="181" fontId="10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1" fillId="0" borderId="0"/>
    <xf numFmtId="0" fontId="68" fillId="5" borderId="7"/>
    <xf numFmtId="0" fontId="1" fillId="0" borderId="0"/>
    <xf numFmtId="0" fontId="100" fillId="47" borderId="86" applyNumberFormat="0" applyAlignment="0" applyProtection="0">
      <alignment vertical="center"/>
    </xf>
    <xf numFmtId="0" fontId="68" fillId="5" borderId="7"/>
    <xf numFmtId="0" fontId="1" fillId="0" borderId="0"/>
    <xf numFmtId="0" fontId="1" fillId="0" borderId="7" applyNumberFormat="0"/>
    <xf numFmtId="14" fontId="112" fillId="0" borderId="0" applyFill="0" applyBorder="0" applyAlignment="0"/>
    <xf numFmtId="0" fontId="1" fillId="0" borderId="0"/>
    <xf numFmtId="0" fontId="100" fillId="47" borderId="86" applyNumberFormat="0" applyAlignment="0" applyProtection="0">
      <alignment vertical="center"/>
    </xf>
    <xf numFmtId="0" fontId="1" fillId="0" borderId="7" applyNumberFormat="0"/>
    <xf numFmtId="0" fontId="1" fillId="0" borderId="0"/>
    <xf numFmtId="0" fontId="73" fillId="0" borderId="14">
      <alignment horizontal="left" vertical="center"/>
    </xf>
    <xf numFmtId="0" fontId="68" fillId="6" borderId="7" applyNumberFormat="0" applyBorder="0" applyAlignment="0" applyProtection="0"/>
    <xf numFmtId="0" fontId="1" fillId="0" borderId="0"/>
    <xf numFmtId="0" fontId="1" fillId="0" borderId="0"/>
    <xf numFmtId="0" fontId="91" fillId="0" borderId="7">
      <alignment horizontal="center"/>
    </xf>
    <xf numFmtId="0" fontId="1" fillId="0" borderId="0"/>
    <xf numFmtId="0" fontId="91" fillId="0" borderId="7">
      <alignment horizontal="center"/>
    </xf>
    <xf numFmtId="0" fontId="70" fillId="0" borderId="14" applyNumberFormat="0">
      <alignment horizontal="right" wrapText="1"/>
    </xf>
    <xf numFmtId="0" fontId="1" fillId="0" borderId="0"/>
    <xf numFmtId="0" fontId="106" fillId="0" borderId="0"/>
    <xf numFmtId="0" fontId="1" fillId="0" borderId="0"/>
    <xf numFmtId="0" fontId="1" fillId="0" borderId="0"/>
    <xf numFmtId="0" fontId="68" fillId="5" borderId="7"/>
    <xf numFmtId="0" fontId="69" fillId="13" borderId="79" applyNumberFormat="0" applyFont="0" applyAlignment="0" applyProtection="0">
      <alignment vertical="center"/>
    </xf>
    <xf numFmtId="0" fontId="1" fillId="0" borderId="0"/>
    <xf numFmtId="14" fontId="112" fillId="0" borderId="0" applyFill="0" applyBorder="0" applyAlignment="0"/>
    <xf numFmtId="0" fontId="1" fillId="0" borderId="0"/>
    <xf numFmtId="0" fontId="20" fillId="0" borderId="0"/>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91" fillId="0" borderId="7">
      <alignment horizontal="center"/>
    </xf>
    <xf numFmtId="0" fontId="1" fillId="0" borderId="0"/>
    <xf numFmtId="0" fontId="1" fillId="0" borderId="0"/>
    <xf numFmtId="0" fontId="44" fillId="0" borderId="78" applyNumberFormat="0" applyFill="0" applyAlignment="0" applyProtection="0">
      <alignment vertical="center"/>
    </xf>
    <xf numFmtId="0" fontId="73" fillId="0" borderId="14">
      <alignment horizontal="left" vertical="center"/>
    </xf>
    <xf numFmtId="0" fontId="68" fillId="12" borderId="7"/>
    <xf numFmtId="0" fontId="1" fillId="0" borderId="0"/>
    <xf numFmtId="0" fontId="73" fillId="0" borderId="14">
      <alignment horizontal="left" vertical="center"/>
    </xf>
    <xf numFmtId="0" fontId="1" fillId="0" borderId="0"/>
    <xf numFmtId="0" fontId="68" fillId="12" borderId="7"/>
    <xf numFmtId="0" fontId="1" fillId="0" borderId="0"/>
    <xf numFmtId="0" fontId="73" fillId="0" borderId="14">
      <alignment horizontal="left" vertical="center"/>
    </xf>
    <xf numFmtId="0" fontId="68" fillId="12" borderId="7"/>
    <xf numFmtId="0" fontId="1" fillId="0" borderId="0"/>
    <xf numFmtId="0" fontId="84" fillId="12" borderId="83" applyNumberFormat="0" applyAlignment="0" applyProtection="0">
      <alignment vertical="center"/>
    </xf>
    <xf numFmtId="0" fontId="68" fillId="6" borderId="7" applyNumberFormat="0" applyBorder="0" applyAlignment="0" applyProtection="0"/>
    <xf numFmtId="0" fontId="1" fillId="0" borderId="0"/>
    <xf numFmtId="0" fontId="122" fillId="0" borderId="0"/>
    <xf numFmtId="0" fontId="73" fillId="0" borderId="14">
      <alignment horizontal="left" vertical="center"/>
    </xf>
    <xf numFmtId="0" fontId="68" fillId="6" borderId="7" applyNumberFormat="0" applyBorder="0" applyAlignment="0" applyProtection="0"/>
    <xf numFmtId="0" fontId="1" fillId="0" borderId="0"/>
    <xf numFmtId="186" fontId="1" fillId="0" borderId="0" applyFill="0" applyBorder="0" applyAlignment="0"/>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1" fillId="0" borderId="7" applyNumberFormat="0"/>
    <xf numFmtId="0" fontId="69" fillId="54" borderId="0" applyNumberFormat="0" applyBorder="0" applyAlignment="0" applyProtection="0">
      <alignment vertical="center"/>
    </xf>
    <xf numFmtId="0" fontId="1" fillId="0" borderId="0"/>
    <xf numFmtId="0" fontId="20" fillId="0" borderId="0">
      <protection locked="0"/>
    </xf>
    <xf numFmtId="177" fontId="20" fillId="46" borderId="0"/>
    <xf numFmtId="0" fontId="91" fillId="0" borderId="7">
      <alignment horizontal="center"/>
    </xf>
    <xf numFmtId="0" fontId="1" fillId="0" borderId="0"/>
    <xf numFmtId="177" fontId="20" fillId="46" borderId="0"/>
    <xf numFmtId="0" fontId="1" fillId="0" borderId="0"/>
    <xf numFmtId="177" fontId="20" fillId="46" borderId="0"/>
    <xf numFmtId="0" fontId="1" fillId="0" borderId="0"/>
    <xf numFmtId="182" fontId="1" fillId="0" borderId="0" applyFill="0" applyBorder="0" applyAlignment="0"/>
    <xf numFmtId="177" fontId="20" fillId="46" borderId="0"/>
    <xf numFmtId="0" fontId="1" fillId="0" borderId="0"/>
    <xf numFmtId="177" fontId="20" fillId="46" borderId="0"/>
    <xf numFmtId="0" fontId="84" fillId="12" borderId="83" applyNumberFormat="0" applyAlignment="0" applyProtection="0">
      <alignment vertical="center"/>
    </xf>
    <xf numFmtId="0" fontId="1" fillId="0" borderId="0"/>
    <xf numFmtId="0" fontId="1" fillId="53" borderId="0" applyNumberFormat="0" applyFont="0" applyBorder="0" applyAlignment="0" applyProtection="0">
      <alignment horizontal="right"/>
    </xf>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177" fontId="20" fillId="46" borderId="0"/>
    <xf numFmtId="0" fontId="91" fillId="0" borderId="7">
      <alignment horizontal="center"/>
    </xf>
    <xf numFmtId="0" fontId="73" fillId="0" borderId="14">
      <alignment horizontal="left" vertical="center"/>
    </xf>
    <xf numFmtId="0" fontId="1" fillId="0" borderId="0"/>
    <xf numFmtId="177" fontId="20" fillId="46" borderId="0"/>
    <xf numFmtId="0" fontId="68" fillId="5" borderId="7"/>
    <xf numFmtId="0" fontId="73" fillId="0" borderId="14">
      <alignment horizontal="left" vertical="center"/>
    </xf>
    <xf numFmtId="0" fontId="1" fillId="0" borderId="0"/>
    <xf numFmtId="177" fontId="20" fillId="46" borderId="0"/>
    <xf numFmtId="0" fontId="68" fillId="5" borderId="7"/>
    <xf numFmtId="0" fontId="1" fillId="0" borderId="0"/>
    <xf numFmtId="177" fontId="20" fillId="46" borderId="0"/>
    <xf numFmtId="0" fontId="73" fillId="0" borderId="14">
      <alignment horizontal="left" vertical="center"/>
    </xf>
    <xf numFmtId="0" fontId="1" fillId="0" borderId="0"/>
    <xf numFmtId="177" fontId="20" fillId="46" borderId="0"/>
    <xf numFmtId="0" fontId="84" fillId="12" borderId="83"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1"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1" fillId="0" borderId="0"/>
    <xf numFmtId="0" fontId="1" fillId="0" borderId="0"/>
    <xf numFmtId="0" fontId="91" fillId="0" borderId="7">
      <alignment horizontal="center"/>
    </xf>
    <xf numFmtId="0" fontId="1" fillId="0" borderId="0"/>
    <xf numFmtId="0" fontId="91" fillId="0" borderId="7">
      <alignment horizontal="center"/>
    </xf>
    <xf numFmtId="0" fontId="114" fillId="56" borderId="0" applyNumberFormat="0" applyBorder="0" applyAlignment="0" applyProtection="0">
      <alignment vertical="center"/>
    </xf>
    <xf numFmtId="0" fontId="1" fillId="0" borderId="0"/>
    <xf numFmtId="0" fontId="73" fillId="0" borderId="93" applyNumberFormat="0" applyAlignment="0" applyProtection="0">
      <alignment horizontal="left" vertical="center"/>
    </xf>
    <xf numFmtId="0" fontId="91" fillId="0" borderId="7">
      <alignment horizontal="center"/>
    </xf>
    <xf numFmtId="0" fontId="1" fillId="0" borderId="0"/>
    <xf numFmtId="0" fontId="91" fillId="0" borderId="7">
      <alignment horizontal="center"/>
    </xf>
    <xf numFmtId="0" fontId="114" fillId="56" borderId="0" applyNumberFormat="0" applyBorder="0" applyAlignment="0" applyProtection="0">
      <alignment vertical="center"/>
    </xf>
    <xf numFmtId="0" fontId="1" fillId="0" borderId="7" applyNumberFormat="0"/>
    <xf numFmtId="0" fontId="1" fillId="0" borderId="0"/>
    <xf numFmtId="0" fontId="73" fillId="0" borderId="93" applyNumberFormat="0" applyAlignment="0" applyProtection="0">
      <alignment horizontal="left" vertical="center"/>
    </xf>
    <xf numFmtId="0" fontId="1" fillId="0" borderId="0"/>
    <xf numFmtId="0" fontId="114" fillId="56" borderId="0" applyNumberFormat="0" applyBorder="0" applyAlignment="0" applyProtection="0">
      <alignment vertical="center"/>
    </xf>
    <xf numFmtId="0" fontId="1" fillId="0" borderId="0"/>
    <xf numFmtId="0" fontId="73" fillId="0" borderId="93" applyNumberFormat="0" applyAlignment="0" applyProtection="0">
      <alignment horizontal="left" vertical="center"/>
    </xf>
    <xf numFmtId="0" fontId="1" fillId="0" borderId="0"/>
    <xf numFmtId="0" fontId="1" fillId="0" borderId="0"/>
    <xf numFmtId="0" fontId="1" fillId="0" borderId="0"/>
    <xf numFmtId="0" fontId="78" fillId="0" borderId="94"/>
    <xf numFmtId="0" fontId="1" fillId="0" borderId="0"/>
    <xf numFmtId="205" fontId="20" fillId="0" borderId="0"/>
    <xf numFmtId="0" fontId="1" fillId="0" borderId="0"/>
    <xf numFmtId="182" fontId="1" fillId="0" borderId="0" applyFill="0" applyBorder="0" applyAlignment="0"/>
    <xf numFmtId="0" fontId="1" fillId="0" borderId="0"/>
    <xf numFmtId="0" fontId="114" fillId="57" borderId="0" applyNumberFormat="0" applyBorder="0" applyAlignment="0" applyProtection="0">
      <alignment vertical="center"/>
    </xf>
    <xf numFmtId="0" fontId="1" fillId="0" borderId="7" applyNumberFormat="0"/>
    <xf numFmtId="0" fontId="1" fillId="0" borderId="0"/>
    <xf numFmtId="0" fontId="114" fillId="57" borderId="0" applyNumberFormat="0" applyBorder="0" applyAlignment="0" applyProtection="0">
      <alignment vertical="center"/>
    </xf>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1" fillId="0" borderId="0"/>
    <xf numFmtId="0" fontId="1" fillId="0" borderId="0"/>
    <xf numFmtId="0" fontId="1" fillId="0" borderId="0"/>
    <xf numFmtId="0" fontId="73" fillId="0" borderId="14">
      <alignment horizontal="left" vertical="center"/>
    </xf>
    <xf numFmtId="0" fontId="1" fillId="0" borderId="0"/>
    <xf numFmtId="0" fontId="73" fillId="0" borderId="14">
      <alignment horizontal="left" vertical="center"/>
    </xf>
    <xf numFmtId="0" fontId="1" fillId="0" borderId="0"/>
    <xf numFmtId="182" fontId="1" fillId="0" borderId="0" applyFill="0" applyBorder="0" applyAlignment="0"/>
    <xf numFmtId="0" fontId="1" fillId="0" borderId="0"/>
    <xf numFmtId="0" fontId="2" fillId="0" borderId="0" applyFill="0" applyBorder="0" applyAlignment="0"/>
    <xf numFmtId="0" fontId="1" fillId="0" borderId="0">
      <protection locked="0"/>
    </xf>
    <xf numFmtId="0" fontId="73" fillId="0" borderId="14">
      <alignment horizontal="left" vertical="center"/>
    </xf>
    <xf numFmtId="0" fontId="1" fillId="0" borderId="0"/>
    <xf numFmtId="0" fontId="87" fillId="12" borderId="86" applyNumberFormat="0" applyAlignment="0" applyProtection="0">
      <alignment vertical="center"/>
    </xf>
    <xf numFmtId="0" fontId="69" fillId="30" borderId="0" applyNumberFormat="0" applyBorder="0" applyAlignment="0" applyProtection="0">
      <alignment vertical="center"/>
    </xf>
    <xf numFmtId="0" fontId="1" fillId="0" borderId="0"/>
    <xf numFmtId="184" fontId="1" fillId="0" borderId="0" applyFill="0" applyBorder="0" applyAlignment="0"/>
    <xf numFmtId="0" fontId="73" fillId="0" borderId="14">
      <alignment horizontal="left" vertical="center"/>
    </xf>
    <xf numFmtId="0" fontId="1" fillId="0" borderId="0"/>
    <xf numFmtId="0" fontId="87" fillId="12" borderId="86" applyNumberFormat="0" applyAlignment="0" applyProtection="0">
      <alignment vertical="center"/>
    </xf>
    <xf numFmtId="0" fontId="84" fillId="12" borderId="83" applyNumberFormat="0" applyAlignment="0" applyProtection="0">
      <alignment vertical="center"/>
    </xf>
    <xf numFmtId="0" fontId="1" fillId="0" borderId="0"/>
    <xf numFmtId="0" fontId="1" fillId="0" borderId="0"/>
    <xf numFmtId="0" fontId="12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68" fillId="6" borderId="7" applyNumberFormat="0" applyBorder="0" applyAlignment="0" applyProtection="0"/>
    <xf numFmtId="0" fontId="1" fillId="0" borderId="0"/>
    <xf numFmtId="0" fontId="68" fillId="6" borderId="7" applyNumberFormat="0" applyBorder="0" applyAlignment="0" applyProtection="0"/>
    <xf numFmtId="0" fontId="1" fillId="0" borderId="0"/>
    <xf numFmtId="0" fontId="69" fillId="47" borderId="0" applyNumberFormat="0" applyBorder="0" applyAlignment="0" applyProtection="0">
      <alignment vertical="center"/>
    </xf>
    <xf numFmtId="10" fontId="0" fillId="0" borderId="0" applyFont="0" applyFill="0" applyBorder="0" applyAlignment="0" applyProtection="0"/>
    <xf numFmtId="0" fontId="1" fillId="0" borderId="0"/>
    <xf numFmtId="0" fontId="69" fillId="13" borderId="79" applyNumberFormat="0" applyFont="0" applyAlignment="0" applyProtection="0">
      <alignment vertical="center"/>
    </xf>
    <xf numFmtId="0" fontId="1" fillId="0" borderId="0"/>
    <xf numFmtId="0" fontId="73" fillId="0" borderId="14">
      <alignment horizontal="left" vertical="center"/>
    </xf>
    <xf numFmtId="10" fontId="1" fillId="0" borderId="0" applyFont="0" applyFill="0" applyBorder="0" applyAlignment="0" applyProtection="0"/>
    <xf numFmtId="0" fontId="69" fillId="13" borderId="79" applyNumberFormat="0" applyFont="0" applyAlignment="0" applyProtection="0">
      <alignment vertical="center"/>
    </xf>
    <xf numFmtId="0" fontId="1" fillId="0" borderId="0"/>
    <xf numFmtId="0" fontId="73" fillId="0" borderId="14">
      <alignment horizontal="left" vertical="center"/>
    </xf>
    <xf numFmtId="10" fontId="0" fillId="0" borderId="0" applyFont="0" applyFill="0" applyBorder="0" applyAlignment="0" applyProtection="0"/>
    <xf numFmtId="0" fontId="69" fillId="13" borderId="79" applyNumberFormat="0" applyFont="0" applyAlignment="0" applyProtection="0">
      <alignment vertical="center"/>
    </xf>
    <xf numFmtId="0" fontId="1" fillId="0" borderId="0"/>
    <xf numFmtId="0" fontId="1" fillId="0" borderId="0"/>
    <xf numFmtId="203" fontId="6" fillId="0" borderId="0" applyFill="0" applyBorder="0" applyProtection="0">
      <alignment horizontal="right"/>
    </xf>
    <xf numFmtId="0" fontId="44" fillId="0" borderId="78" applyNumberFormat="0" applyFill="0" applyAlignment="0" applyProtection="0">
      <alignment vertical="center"/>
    </xf>
    <xf numFmtId="0" fontId="68" fillId="12" borderId="7"/>
    <xf numFmtId="0" fontId="1" fillId="0" borderId="0"/>
    <xf numFmtId="203" fontId="6" fillId="0" borderId="0" applyFill="0" applyBorder="0" applyProtection="0">
      <alignment horizontal="right"/>
    </xf>
    <xf numFmtId="0" fontId="68" fillId="12" borderId="7"/>
    <xf numFmtId="0" fontId="1" fillId="0" borderId="0"/>
    <xf numFmtId="0" fontId="1"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182" fontId="1" fillId="0" borderId="0" applyFill="0" applyBorder="0" applyAlignment="0"/>
    <xf numFmtId="0" fontId="1" fillId="0" borderId="0"/>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0" fillId="0" borderId="0"/>
    <xf numFmtId="177" fontId="20" fillId="48" borderId="0"/>
    <xf numFmtId="0" fontId="0" fillId="0" borderId="0"/>
    <xf numFmtId="0" fontId="0" fillId="0" borderId="0"/>
    <xf numFmtId="0" fontId="1" fillId="0" borderId="0"/>
    <xf numFmtId="37" fontId="0" fillId="0" borderId="0" applyFont="0" applyFill="0" applyBorder="0" applyAlignment="0" applyProtection="0"/>
    <xf numFmtId="0" fontId="69" fillId="13" borderId="79" applyNumberFormat="0" applyFont="0" applyAlignment="0" applyProtection="0">
      <alignment vertical="center"/>
    </xf>
    <xf numFmtId="0" fontId="1" fillId="0" borderId="0"/>
    <xf numFmtId="0" fontId="70" fillId="0" borderId="14" applyNumberFormat="0">
      <alignment horizontal="right" wrapText="1"/>
    </xf>
    <xf numFmtId="0" fontId="1" fillId="0" borderId="0"/>
    <xf numFmtId="0" fontId="1" fillId="0" borderId="0"/>
    <xf numFmtId="0" fontId="1" fillId="0" borderId="0"/>
    <xf numFmtId="0" fontId="68" fillId="5" borderId="7"/>
    <xf numFmtId="0" fontId="1" fillId="0" borderId="0"/>
    <xf numFmtId="0" fontId="1" fillId="0" borderId="0"/>
    <xf numFmtId="0" fontId="68" fillId="5" borderId="7"/>
    <xf numFmtId="0" fontId="1" fillId="0" borderId="0"/>
    <xf numFmtId="0" fontId="68" fillId="5" borderId="7"/>
    <xf numFmtId="0" fontId="91" fillId="0" borderId="7">
      <alignment horizontal="center"/>
    </xf>
    <xf numFmtId="0" fontId="69" fillId="13" borderId="79" applyNumberFormat="0" applyFont="0" applyAlignment="0" applyProtection="0">
      <alignment vertical="center"/>
    </xf>
    <xf numFmtId="0" fontId="1" fillId="0" borderId="0"/>
    <xf numFmtId="0" fontId="91" fillId="0" borderId="7">
      <alignment horizontal="center"/>
    </xf>
    <xf numFmtId="0" fontId="1" fillId="0" borderId="0"/>
    <xf numFmtId="179" fontId="0" fillId="0" borderId="0" applyFont="0" applyFill="0" applyBorder="0" applyAlignment="0" applyProtection="0"/>
    <xf numFmtId="0" fontId="70" fillId="0" borderId="14" applyNumberFormat="0">
      <alignment horizontal="right" wrapText="1"/>
    </xf>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70" fillId="0" borderId="14" applyNumberFormat="0">
      <alignment horizontal="right" wrapText="1"/>
    </xf>
    <xf numFmtId="0" fontId="1" fillId="0" borderId="0"/>
    <xf numFmtId="179" fontId="0" fillId="0" borderId="0" applyFont="0" applyFill="0" applyBorder="0" applyAlignment="0" applyProtection="0"/>
    <xf numFmtId="0" fontId="69" fillId="13" borderId="79" applyNumberFormat="0" applyFont="0" applyAlignment="0" applyProtection="0">
      <alignment vertical="center"/>
    </xf>
    <xf numFmtId="0" fontId="1" fillId="0" borderId="0"/>
    <xf numFmtId="0" fontId="1" fillId="0" borderId="0"/>
    <xf numFmtId="0" fontId="1" fillId="0" borderId="0"/>
    <xf numFmtId="0" fontId="69" fillId="58" borderId="0" applyNumberFormat="0" applyBorder="0" applyAlignment="0" applyProtection="0">
      <alignment vertical="center"/>
    </xf>
    <xf numFmtId="0" fontId="1" fillId="0" borderId="0"/>
    <xf numFmtId="0" fontId="1" fillId="0" borderId="0"/>
    <xf numFmtId="0" fontId="68" fillId="12" borderId="7"/>
    <xf numFmtId="0" fontId="1" fillId="0" borderId="0"/>
    <xf numFmtId="0" fontId="68" fillId="12" borderId="7"/>
    <xf numFmtId="0" fontId="1" fillId="0" borderId="0"/>
    <xf numFmtId="0" fontId="1" fillId="0" borderId="0"/>
    <xf numFmtId="0" fontId="1" fillId="0" borderId="0"/>
    <xf numFmtId="0" fontId="1" fillId="0" borderId="0"/>
    <xf numFmtId="0" fontId="1" fillId="0" borderId="0"/>
    <xf numFmtId="0" fontId="68" fillId="5" borderId="7"/>
    <xf numFmtId="0" fontId="1" fillId="0" borderId="0"/>
    <xf numFmtId="0" fontId="70" fillId="0" borderId="14" applyNumberFormat="0">
      <alignment horizontal="right" wrapText="1"/>
    </xf>
    <xf numFmtId="0" fontId="1" fillId="0" borderId="0"/>
    <xf numFmtId="0" fontId="115" fillId="0" borderId="0" applyNumberFormat="0" applyFill="0" applyBorder="0" applyAlignment="0" applyProtection="0">
      <alignment vertical="top"/>
      <protection locked="0"/>
    </xf>
    <xf numFmtId="0" fontId="1" fillId="0" borderId="0"/>
    <xf numFmtId="0" fontId="1" fillId="0" borderId="0"/>
    <xf numFmtId="0" fontId="1" fillId="0" borderId="0"/>
    <xf numFmtId="0" fontId="87" fillId="12" borderId="86" applyNumberFormat="0" applyAlignment="0" applyProtection="0">
      <alignment vertical="center"/>
    </xf>
    <xf numFmtId="38" fontId="5" fillId="0" borderId="0"/>
    <xf numFmtId="0" fontId="1" fillId="0" borderId="0"/>
    <xf numFmtId="0" fontId="68" fillId="5" borderId="7"/>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177" fontId="0" fillId="0" borderId="0" applyFont="0" applyFill="0" applyBorder="0" applyAlignment="0" applyProtection="0"/>
    <xf numFmtId="186" fontId="1" fillId="0" borderId="0" applyFill="0" applyBorder="0" applyAlignment="0"/>
    <xf numFmtId="0" fontId="1" fillId="0" borderId="0"/>
    <xf numFmtId="0" fontId="44" fillId="0" borderId="78" applyNumberFormat="0" applyFill="0" applyAlignment="0" applyProtection="0">
      <alignment vertical="center"/>
    </xf>
    <xf numFmtId="0" fontId="68" fillId="5" borderId="7"/>
    <xf numFmtId="0" fontId="1" fillId="0" borderId="0"/>
    <xf numFmtId="0" fontId="1" fillId="0" borderId="0"/>
    <xf numFmtId="0" fontId="73" fillId="0" borderId="14">
      <alignment horizontal="left" vertical="center"/>
    </xf>
    <xf numFmtId="0" fontId="1" fillId="0" borderId="0"/>
    <xf numFmtId="0" fontId="1" fillId="0" borderId="0"/>
    <xf numFmtId="0" fontId="68" fillId="12" borderId="7"/>
    <xf numFmtId="0" fontId="1" fillId="0" borderId="0"/>
    <xf numFmtId="0" fontId="68" fillId="12" borderId="7"/>
    <xf numFmtId="0" fontId="1" fillId="0" borderId="0"/>
    <xf numFmtId="0" fontId="124" fillId="0" borderId="94">
      <alignment horizontal="center"/>
    </xf>
    <xf numFmtId="0" fontId="1" fillId="0" borderId="0"/>
    <xf numFmtId="0" fontId="68" fillId="12" borderId="7"/>
    <xf numFmtId="0" fontId="1" fillId="0" borderId="0"/>
    <xf numFmtId="0" fontId="68" fillId="6" borderId="7" applyNumberFormat="0" applyBorder="0" applyAlignment="0" applyProtection="0"/>
    <xf numFmtId="0" fontId="120" fillId="54" borderId="0" applyNumberFormat="0" applyBorder="0" applyAlignment="0" applyProtection="0">
      <alignment vertical="center"/>
    </xf>
    <xf numFmtId="0" fontId="1" fillId="0" borderId="0"/>
    <xf numFmtId="0" fontId="1" fillId="0" borderId="0"/>
    <xf numFmtId="0" fontId="1" fillId="0" borderId="0"/>
    <xf numFmtId="0" fontId="1" fillId="0" borderId="0" applyFont="0" applyFill="0" applyBorder="0" applyAlignment="0" applyProtection="0"/>
    <xf numFmtId="0" fontId="68" fillId="5" borderId="7"/>
    <xf numFmtId="0" fontId="1" fillId="0" borderId="0"/>
    <xf numFmtId="0" fontId="1" fillId="0" borderId="0"/>
    <xf numFmtId="0" fontId="69" fillId="13" borderId="79" applyNumberFormat="0" applyFont="0" applyAlignment="0" applyProtection="0">
      <alignment vertical="center"/>
    </xf>
    <xf numFmtId="0" fontId="1" fillId="0" borderId="0"/>
    <xf numFmtId="0" fontId="91" fillId="0" borderId="7">
      <alignment horizontal="center"/>
    </xf>
    <xf numFmtId="0" fontId="69" fillId="13" borderId="79" applyNumberFormat="0" applyFont="0" applyAlignment="0" applyProtection="0">
      <alignment vertical="center"/>
    </xf>
    <xf numFmtId="0" fontId="1" fillId="0" borderId="0"/>
    <xf numFmtId="0" fontId="1" fillId="0" borderId="0"/>
    <xf numFmtId="0" fontId="1" fillId="0" borderId="0"/>
    <xf numFmtId="0" fontId="1" fillId="0" borderId="0"/>
    <xf numFmtId="0" fontId="68" fillId="12" borderId="7"/>
    <xf numFmtId="0" fontId="93" fillId="0" borderId="0"/>
    <xf numFmtId="0" fontId="1" fillId="0" borderId="0"/>
    <xf numFmtId="0" fontId="1" fillId="0" borderId="0"/>
    <xf numFmtId="0" fontId="68" fillId="12" borderId="7"/>
    <xf numFmtId="0" fontId="1" fillId="0" borderId="0"/>
    <xf numFmtId="0" fontId="69" fillId="13" borderId="79" applyNumberFormat="0" applyFont="0" applyAlignment="0" applyProtection="0">
      <alignment vertical="center"/>
    </xf>
    <xf numFmtId="0" fontId="1" fillId="0" borderId="0"/>
    <xf numFmtId="0" fontId="1" fillId="0" borderId="0"/>
    <xf numFmtId="177" fontId="20" fillId="46" borderId="0"/>
    <xf numFmtId="0" fontId="1" fillId="0" borderId="0"/>
    <xf numFmtId="0" fontId="1" fillId="0" borderId="0"/>
    <xf numFmtId="0" fontId="69" fillId="50" borderId="0" applyNumberFormat="0" applyBorder="0" applyAlignment="0" applyProtection="0">
      <alignment vertical="center"/>
    </xf>
    <xf numFmtId="0" fontId="1" fillId="0" borderId="0"/>
    <xf numFmtId="0" fontId="1" fillId="0" borderId="0"/>
    <xf numFmtId="0" fontId="69" fillId="30" borderId="0" applyNumberFormat="0" applyBorder="0" applyAlignment="0" applyProtection="0">
      <alignment vertical="center"/>
    </xf>
    <xf numFmtId="0" fontId="111" fillId="0" borderId="0">
      <alignment horizontal="center" wrapText="1"/>
      <protection locked="0"/>
    </xf>
    <xf numFmtId="0" fontId="1" fillId="0" borderId="0"/>
    <xf numFmtId="0" fontId="69" fillId="30" borderId="0" applyNumberFormat="0" applyBorder="0" applyAlignment="0" applyProtection="0">
      <alignment vertical="center"/>
    </xf>
    <xf numFmtId="0" fontId="68" fillId="5" borderId="7"/>
    <xf numFmtId="0" fontId="1" fillId="0" borderId="0"/>
    <xf numFmtId="0" fontId="69" fillId="30" borderId="0" applyNumberFormat="0" applyBorder="0" applyAlignment="0" applyProtection="0">
      <alignment vertical="center"/>
    </xf>
    <xf numFmtId="184" fontId="1" fillId="0" borderId="0" applyFill="0" applyBorder="0" applyAlignment="0"/>
    <xf numFmtId="0" fontId="1" fillId="0" borderId="0"/>
    <xf numFmtId="0" fontId="69" fillId="30" borderId="0" applyNumberFormat="0" applyBorder="0" applyAlignment="0" applyProtection="0">
      <alignment vertical="center"/>
    </xf>
    <xf numFmtId="0" fontId="1" fillId="0" borderId="0"/>
    <xf numFmtId="0" fontId="69" fillId="13" borderId="79" applyNumberFormat="0" applyFont="0" applyAlignment="0" applyProtection="0">
      <alignment vertical="center"/>
    </xf>
    <xf numFmtId="0" fontId="69" fillId="30" borderId="0" applyNumberFormat="0" applyBorder="0" applyAlignment="0" applyProtection="0">
      <alignment vertical="center"/>
    </xf>
    <xf numFmtId="0" fontId="73" fillId="0" borderId="14">
      <alignment horizontal="left" vertical="center"/>
    </xf>
    <xf numFmtId="0" fontId="1" fillId="0" borderId="0"/>
    <xf numFmtId="0" fontId="1" fillId="0" borderId="0"/>
    <xf numFmtId="0" fontId="20" fillId="0" borderId="0" applyFill="0" applyBorder="0" applyAlignment="0"/>
    <xf numFmtId="0" fontId="1" fillId="0" borderId="0"/>
    <xf numFmtId="0" fontId="1" fillId="0" borderId="0"/>
    <xf numFmtId="0" fontId="1" fillId="0" borderId="0"/>
    <xf numFmtId="0" fontId="20" fillId="0" borderId="0" applyFill="0" applyBorder="0" applyAlignment="0"/>
    <xf numFmtId="0" fontId="1" fillId="0" borderId="0"/>
    <xf numFmtId="0" fontId="1" fillId="0" borderId="0"/>
    <xf numFmtId="0" fontId="20" fillId="0" borderId="0" applyFill="0" applyBorder="0" applyAlignment="0"/>
    <xf numFmtId="0" fontId="70" fillId="0" borderId="14" applyNumberFormat="0">
      <alignment horizontal="right" wrapText="1"/>
    </xf>
    <xf numFmtId="0" fontId="1" fillId="0" borderId="0"/>
    <xf numFmtId="0" fontId="20" fillId="0" borderId="0" applyFill="0" applyBorder="0" applyAlignment="0"/>
    <xf numFmtId="0" fontId="1" fillId="0" borderId="0"/>
    <xf numFmtId="0" fontId="1" fillId="0" borderId="0"/>
    <xf numFmtId="0" fontId="1" fillId="0" borderId="0"/>
    <xf numFmtId="0" fontId="1" fillId="0" borderId="0"/>
    <xf numFmtId="0" fontId="1" fillId="0" borderId="0"/>
    <xf numFmtId="0" fontId="68" fillId="6" borderId="7" applyNumberFormat="0" applyBorder="0" applyAlignment="0" applyProtection="0"/>
    <xf numFmtId="0" fontId="1" fillId="0" borderId="0"/>
    <xf numFmtId="0" fontId="100" fillId="47" borderId="86" applyNumberFormat="0" applyAlignment="0" applyProtection="0">
      <alignment vertical="center"/>
    </xf>
    <xf numFmtId="200" fontId="1" fillId="0" borderId="0" applyFill="0" applyBorder="0" applyAlignment="0"/>
    <xf numFmtId="0" fontId="1" fillId="0" borderId="0"/>
    <xf numFmtId="0" fontId="68" fillId="5" borderId="7"/>
    <xf numFmtId="0" fontId="100" fillId="47" borderId="86" applyNumberFormat="0" applyAlignment="0" applyProtection="0">
      <alignment vertical="center"/>
    </xf>
    <xf numFmtId="0" fontId="1" fillId="0" borderId="0"/>
    <xf numFmtId="0" fontId="1" fillId="0" borderId="0"/>
    <xf numFmtId="0" fontId="1" fillId="0" borderId="0"/>
    <xf numFmtId="0" fontId="20" fillId="0" borderId="0"/>
    <xf numFmtId="0" fontId="84" fillId="12" borderId="83" applyNumberForma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20" fillId="0" borderId="0"/>
    <xf numFmtId="0" fontId="84" fillId="12" borderId="83" applyNumberFormat="0" applyAlignment="0" applyProtection="0">
      <alignment vertical="center"/>
    </xf>
    <xf numFmtId="0" fontId="68"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8" fontId="118" fillId="0" borderId="0">
      <alignment horizontal="right"/>
    </xf>
    <xf numFmtId="0" fontId="70" fillId="0" borderId="14" applyNumberFormat="0">
      <alignment horizontal="right" wrapText="1"/>
    </xf>
    <xf numFmtId="0" fontId="1" fillId="0" borderId="0"/>
    <xf numFmtId="0" fontId="118" fillId="0" borderId="0"/>
    <xf numFmtId="0" fontId="1" fillId="0" borderId="0"/>
    <xf numFmtId="0" fontId="91" fillId="0" borderId="7">
      <alignment horizontal="center"/>
    </xf>
    <xf numFmtId="0" fontId="1" fillId="0" borderId="0"/>
    <xf numFmtId="0" fontId="1" fillId="0" borderId="0"/>
    <xf numFmtId="207" fontId="6" fillId="0" borderId="0" applyFill="0" applyBorder="0" applyProtection="0">
      <alignment horizontal="right"/>
    </xf>
    <xf numFmtId="0" fontId="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68" fillId="12" borderId="7"/>
    <xf numFmtId="0" fontId="87" fillId="12" borderId="86" applyNumberForma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125" fillId="0" borderId="0">
      <alignment horizontal="left"/>
    </xf>
    <xf numFmtId="0" fontId="100" fillId="47" borderId="86" applyNumberFormat="0" applyAlignment="0" applyProtection="0">
      <alignment vertical="center"/>
    </xf>
    <xf numFmtId="0" fontId="1" fillId="0" borderId="0"/>
    <xf numFmtId="0" fontId="69" fillId="13" borderId="79" applyNumberFormat="0" applyFont="0" applyAlignment="0" applyProtection="0">
      <alignment vertical="center"/>
    </xf>
    <xf numFmtId="0" fontId="91" fillId="0" borderId="7">
      <alignment horizontal="center"/>
    </xf>
    <xf numFmtId="0" fontId="1" fillId="0" borderId="0"/>
    <xf numFmtId="0" fontId="1" fillId="0" borderId="0"/>
    <xf numFmtId="0" fontId="69" fillId="13" borderId="79" applyNumberFormat="0" applyFont="0" applyAlignment="0" applyProtection="0">
      <alignment vertical="center"/>
    </xf>
    <xf numFmtId="0" fontId="68" fillId="6" borderId="7" applyNumberFormat="0" applyBorder="0" applyAlignment="0" applyProtection="0"/>
    <xf numFmtId="0" fontId="1" fillId="0" borderId="0"/>
    <xf numFmtId="0" fontId="68" fillId="12" borderId="7"/>
    <xf numFmtId="203" fontId="6" fillId="0" borderId="0" applyFill="0" applyBorder="0" applyProtection="0">
      <alignment horizontal="right"/>
    </xf>
    <xf numFmtId="0" fontId="1" fillId="0" borderId="0"/>
    <xf numFmtId="0" fontId="1" fillId="0" borderId="0"/>
    <xf numFmtId="0" fontId="1" fillId="0" borderId="0">
      <protection locked="0"/>
    </xf>
    <xf numFmtId="0" fontId="1" fillId="0" borderId="0"/>
    <xf numFmtId="203" fontId="6" fillId="0" borderId="0" applyFill="0" applyBorder="0" applyProtection="0">
      <alignment horizontal="right"/>
    </xf>
    <xf numFmtId="0" fontId="69" fillId="13" borderId="79" applyNumberFormat="0" applyFont="0" applyAlignment="0" applyProtection="0">
      <alignment vertical="center"/>
    </xf>
    <xf numFmtId="0" fontId="1" fillId="0" borderId="0">
      <protection locked="0"/>
    </xf>
    <xf numFmtId="0" fontId="1" fillId="0" borderId="0"/>
    <xf numFmtId="0" fontId="1" fillId="0" borderId="0">
      <protection locked="0"/>
    </xf>
    <xf numFmtId="0" fontId="1" fillId="0" borderId="0">
      <protection locked="0"/>
    </xf>
    <xf numFmtId="0" fontId="1" fillId="0" borderId="7" applyNumberFormat="0"/>
    <xf numFmtId="0" fontId="1" fillId="0" borderId="0">
      <protection locked="0"/>
    </xf>
    <xf numFmtId="0" fontId="1" fillId="0" borderId="0">
      <protection locked="0"/>
    </xf>
    <xf numFmtId="0" fontId="0" fillId="0" borderId="0"/>
    <xf numFmtId="0" fontId="1" fillId="0" borderId="0">
      <protection locked="0"/>
    </xf>
    <xf numFmtId="0" fontId="1" fillId="0" borderId="0"/>
    <xf numFmtId="0" fontId="1" fillId="0" borderId="0">
      <protection locked="0"/>
    </xf>
    <xf numFmtId="0" fontId="91" fillId="0" borderId="7">
      <alignment horizontal="center"/>
    </xf>
    <xf numFmtId="0" fontId="20" fillId="0" borderId="0">
      <protection locked="0"/>
    </xf>
    <xf numFmtId="0" fontId="1" fillId="0" borderId="0">
      <protection locked="0"/>
    </xf>
    <xf numFmtId="0" fontId="68" fillId="12" borderId="7"/>
    <xf numFmtId="0" fontId="1" fillId="0" borderId="0">
      <protection locked="0"/>
    </xf>
    <xf numFmtId="0" fontId="44" fillId="0" borderId="78" applyNumberFormat="0" applyFill="0" applyAlignment="0" applyProtection="0">
      <alignment vertical="center"/>
    </xf>
    <xf numFmtId="0" fontId="1" fillId="0" borderId="0"/>
    <xf numFmtId="0" fontId="1" fillId="0" borderId="0"/>
    <xf numFmtId="0" fontId="68" fillId="5" borderId="7"/>
    <xf numFmtId="0" fontId="1" fillId="0" borderId="0"/>
    <xf numFmtId="0" fontId="84" fillId="12" borderId="83" applyNumberFormat="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1" fillId="0" borderId="0"/>
    <xf numFmtId="0" fontId="44" fillId="0" borderId="78" applyNumberFormat="0" applyFill="0" applyAlignment="0" applyProtection="0">
      <alignment vertical="center"/>
    </xf>
    <xf numFmtId="0" fontId="68" fillId="12" borderId="7"/>
    <xf numFmtId="0" fontId="1" fillId="0" borderId="0"/>
    <xf numFmtId="0" fontId="1" fillId="0" borderId="0"/>
    <xf numFmtId="0" fontId="68" fillId="5" borderId="7"/>
    <xf numFmtId="188" fontId="6" fillId="0" borderId="0" applyFill="0" applyBorder="0" applyProtection="0">
      <alignment horizontal="right"/>
    </xf>
    <xf numFmtId="0" fontId="1" fillId="0" borderId="0"/>
    <xf numFmtId="0" fontId="68" fillId="5" borderId="7"/>
    <xf numFmtId="0" fontId="1" fillId="0" borderId="0"/>
    <xf numFmtId="0" fontId="73" fillId="0" borderId="93" applyNumberFormat="0" applyAlignment="0" applyProtection="0">
      <alignment horizontal="left" vertical="center"/>
    </xf>
    <xf numFmtId="0" fontId="1" fillId="0" borderId="0"/>
    <xf numFmtId="0" fontId="101" fillId="0" borderId="0"/>
    <xf numFmtId="0" fontId="1" fillId="0" borderId="0"/>
    <xf numFmtId="0" fontId="1" fillId="0" borderId="0"/>
    <xf numFmtId="0" fontId="69" fillId="59"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04" fillId="0" borderId="0"/>
    <xf numFmtId="0" fontId="91" fillId="0" borderId="7">
      <alignment horizontal="center"/>
    </xf>
    <xf numFmtId="10" fontId="0" fillId="0" borderId="0" applyFont="0" applyFill="0" applyBorder="0" applyAlignment="0" applyProtection="0"/>
    <xf numFmtId="0" fontId="103" fillId="0" borderId="0" applyNumberFormat="0" applyFill="0">
      <alignment horizontal="left" vertical="center"/>
    </xf>
    <xf numFmtId="0" fontId="1" fillId="0" borderId="0"/>
    <xf numFmtId="0" fontId="1" fillId="0" borderId="0"/>
    <xf numFmtId="0" fontId="1" fillId="0" borderId="0"/>
    <xf numFmtId="0" fontId="68" fillId="12" borderId="7"/>
    <xf numFmtId="0" fontId="1" fillId="0" borderId="0"/>
    <xf numFmtId="0" fontId="20" fillId="0" borderId="0" applyFill="0" applyBorder="0" applyAlignment="0"/>
    <xf numFmtId="0" fontId="1" fillId="0" borderId="0"/>
    <xf numFmtId="0" fontId="1" fillId="0" borderId="0"/>
    <xf numFmtId="0" fontId="68" fillId="5" borderId="7"/>
    <xf numFmtId="0" fontId="1" fillId="0" borderId="0"/>
    <xf numFmtId="0" fontId="1" fillId="0" borderId="0"/>
    <xf numFmtId="0" fontId="1" fillId="0" borderId="0"/>
    <xf numFmtId="0" fontId="1" fillId="0" borderId="0"/>
    <xf numFmtId="177" fontId="20" fillId="46" borderId="0"/>
    <xf numFmtId="0" fontId="1" fillId="0" borderId="0"/>
    <xf numFmtId="0" fontId="1" fillId="0" borderId="0"/>
    <xf numFmtId="0" fontId="1" fillId="0" borderId="0"/>
    <xf numFmtId="0" fontId="68" fillId="6" borderId="7" applyNumberFormat="0" applyBorder="0" applyAlignment="0" applyProtection="0"/>
    <xf numFmtId="0" fontId="84" fillId="12" borderId="83" applyNumberFormat="0" applyAlignment="0" applyProtection="0">
      <alignment vertical="center"/>
    </xf>
    <xf numFmtId="0" fontId="1" fillId="0" borderId="0"/>
    <xf numFmtId="0" fontId="68" fillId="6" borderId="7" applyNumberFormat="0" applyBorder="0" applyAlignment="0" applyProtection="0"/>
    <xf numFmtId="0" fontId="68" fillId="5" borderId="7"/>
    <xf numFmtId="0" fontId="68" fillId="5" borderId="7"/>
    <xf numFmtId="0" fontId="1" fillId="0" borderId="0"/>
    <xf numFmtId="0" fontId="73" fillId="0" borderId="93" applyNumberFormat="0" applyAlignment="0" applyProtection="0">
      <alignment horizontal="left" vertical="center"/>
    </xf>
    <xf numFmtId="0" fontId="1" fillId="0" borderId="0"/>
    <xf numFmtId="0" fontId="68" fillId="5" borderId="7"/>
    <xf numFmtId="0" fontId="1" fillId="0" borderId="0"/>
    <xf numFmtId="0" fontId="68" fillId="5" borderId="7"/>
    <xf numFmtId="39" fontId="20" fillId="0" borderId="0"/>
    <xf numFmtId="0" fontId="1" fillId="0" borderId="0"/>
    <xf numFmtId="0" fontId="69" fillId="13" borderId="79" applyNumberFormat="0" applyFont="0" applyAlignment="0" applyProtection="0">
      <alignment vertical="center"/>
    </xf>
    <xf numFmtId="0" fontId="1" fillId="0" borderId="0"/>
    <xf numFmtId="0" fontId="0" fillId="0" borderId="0" applyNumberFormat="0" applyFill="0" applyBorder="0" applyAlignment="0" applyProtection="0"/>
    <xf numFmtId="0" fontId="1" fillId="0" borderId="0"/>
    <xf numFmtId="0" fontId="0" fillId="0" borderId="0" applyNumberFormat="0" applyFill="0" applyBorder="0" applyAlignment="0" applyProtection="0"/>
    <xf numFmtId="0" fontId="1" fillId="0" borderId="0"/>
    <xf numFmtId="0" fontId="1" fillId="0" borderId="0"/>
    <xf numFmtId="0" fontId="0" fillId="0" borderId="0" applyNumberFormat="0" applyFill="0" applyBorder="0" applyAlignment="0" applyProtection="0"/>
    <xf numFmtId="0" fontId="1" fillId="0" borderId="0"/>
    <xf numFmtId="0" fontId="0" fillId="0" borderId="0" applyNumberFormat="0" applyFill="0" applyBorder="0" applyAlignment="0" applyProtection="0"/>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0" fontId="1" fillId="0" borderId="0"/>
    <xf numFmtId="186" fontId="1" fillId="0" borderId="0" applyFill="0" applyBorder="0" applyAlignment="0"/>
    <xf numFmtId="0" fontId="69" fillId="53" borderId="0" applyNumberFormat="0" applyBorder="0" applyAlignment="0" applyProtection="0">
      <alignment vertical="center"/>
    </xf>
    <xf numFmtId="39" fontId="0" fillId="0" borderId="0" applyFont="0" applyFill="0" applyBorder="0" applyAlignment="0" applyProtection="0"/>
    <xf numFmtId="43" fontId="1" fillId="0" borderId="0" applyFont="0" applyFill="0" applyBorder="0" applyAlignment="0" applyProtection="0"/>
    <xf numFmtId="0" fontId="1" fillId="0" borderId="0"/>
    <xf numFmtId="0" fontId="69" fillId="5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69" fillId="13" borderId="79" applyNumberFormat="0" applyFont="0" applyAlignment="0" applyProtection="0">
      <alignment vertical="center"/>
    </xf>
    <xf numFmtId="0" fontId="1" fillId="0" borderId="0"/>
    <xf numFmtId="189" fontId="1" fillId="0" borderId="0"/>
    <xf numFmtId="0" fontId="1" fillId="0" borderId="0"/>
    <xf numFmtId="0" fontId="1" fillId="0" borderId="0"/>
    <xf numFmtId="0" fontId="1" fillId="0" borderId="0"/>
    <xf numFmtId="0" fontId="91" fillId="0" borderId="7">
      <alignment horizontal="center"/>
    </xf>
    <xf numFmtId="0" fontId="1" fillId="0" borderId="0"/>
    <xf numFmtId="0" fontId="91" fillId="0" borderId="7">
      <alignment horizontal="center"/>
    </xf>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69" fillId="13" borderId="79" applyNumberFormat="0" applyFont="0" applyAlignment="0" applyProtection="0">
      <alignment vertical="center"/>
    </xf>
    <xf numFmtId="0" fontId="1" fillId="0" borderId="0"/>
    <xf numFmtId="0" fontId="1" fillId="0" borderId="0"/>
    <xf numFmtId="0" fontId="91" fillId="0" borderId="7">
      <alignment horizontal="center"/>
    </xf>
    <xf numFmtId="0" fontId="69" fillId="13" borderId="79" applyNumberFormat="0" applyFont="0" applyAlignment="0" applyProtection="0">
      <alignment vertical="center"/>
    </xf>
    <xf numFmtId="0" fontId="1" fillId="0" borderId="0"/>
    <xf numFmtId="0" fontId="1" fillId="0" borderId="0"/>
    <xf numFmtId="0" fontId="1" fillId="0" borderId="0"/>
    <xf numFmtId="0" fontId="70" fillId="0" borderId="14" applyNumberFormat="0">
      <alignment horizontal="right" wrapText="1"/>
    </xf>
    <xf numFmtId="0" fontId="1" fillId="0" borderId="0"/>
    <xf numFmtId="0" fontId="1" fillId="0" borderId="0"/>
    <xf numFmtId="0" fontId="69" fillId="54" borderId="0" applyNumberFormat="0" applyBorder="0" applyAlignment="0" applyProtection="0">
      <alignment vertical="center"/>
    </xf>
    <xf numFmtId="0" fontId="1" fillId="0" borderId="0"/>
    <xf numFmtId="0" fontId="1" fillId="0" borderId="0"/>
    <xf numFmtId="0" fontId="68" fillId="12" borderId="7"/>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186" fontId="1" fillId="0" borderId="0" applyFill="0" applyBorder="0" applyAlignment="0"/>
    <xf numFmtId="0" fontId="1" fillId="0" borderId="0"/>
    <xf numFmtId="0" fontId="1" fillId="0" borderId="0"/>
    <xf numFmtId="0" fontId="68" fillId="6" borderId="7" applyNumberFormat="0" applyBorder="0" applyAlignment="0" applyProtection="0"/>
    <xf numFmtId="0" fontId="84" fillId="12" borderId="83" applyNumberFormat="0" applyAlignment="0" applyProtection="0">
      <alignment vertical="center"/>
    </xf>
    <xf numFmtId="0" fontId="1" fillId="0" borderId="0"/>
    <xf numFmtId="0" fontId="68" fillId="6" borderId="7" applyNumberFormat="0" applyBorder="0" applyAlignment="0" applyProtection="0"/>
    <xf numFmtId="0" fontId="1" fillId="0" borderId="0"/>
    <xf numFmtId="38" fontId="5"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1" fillId="0" borderId="0"/>
    <xf numFmtId="0" fontId="1" fillId="0" borderId="0"/>
    <xf numFmtId="0" fontId="91" fillId="0" borderId="7">
      <alignment horizontal="center"/>
    </xf>
    <xf numFmtId="0" fontId="1" fillId="0" borderId="0"/>
    <xf numFmtId="177" fontId="20" fillId="48" borderId="0"/>
    <xf numFmtId="0" fontId="91" fillId="0" borderId="7">
      <alignment horizontal="center"/>
    </xf>
    <xf numFmtId="0" fontId="1" fillId="0" borderId="0"/>
    <xf numFmtId="0" fontId="91" fillId="0" borderId="7">
      <alignment horizontal="center"/>
    </xf>
    <xf numFmtId="0" fontId="1" fillId="0" borderId="0"/>
    <xf numFmtId="0" fontId="91" fillId="0" borderId="7">
      <alignment horizontal="center"/>
    </xf>
    <xf numFmtId="0" fontId="1" fillId="0" borderId="0"/>
    <xf numFmtId="0" fontId="68" fillId="12" borderId="7"/>
    <xf numFmtId="0" fontId="69" fillId="13" borderId="79" applyNumberFormat="0" applyFont="0" applyAlignment="0" applyProtection="0">
      <alignment vertical="center"/>
    </xf>
    <xf numFmtId="197" fontId="0" fillId="0" borderId="0" applyFont="0" applyFill="0" applyBorder="0" applyAlignment="0" applyProtection="0"/>
    <xf numFmtId="0" fontId="84" fillId="12" borderId="83" applyNumberFormat="0" applyAlignment="0" applyProtection="0">
      <alignment vertical="center"/>
    </xf>
    <xf numFmtId="0" fontId="69" fillId="13" borderId="79" applyNumberFormat="0" applyFont="0" applyAlignment="0" applyProtection="0">
      <alignment vertical="center"/>
    </xf>
    <xf numFmtId="0" fontId="1" fillId="0" borderId="0"/>
    <xf numFmtId="199" fontId="43" fillId="0" borderId="0" applyFont="0" applyFill="0" applyBorder="0" applyAlignment="0" applyProtection="0">
      <alignment vertical="center"/>
    </xf>
    <xf numFmtId="0" fontId="1" fillId="0" borderId="0"/>
    <xf numFmtId="0" fontId="69" fillId="13" borderId="79" applyNumberFormat="0" applyFont="0" applyAlignment="0" applyProtection="0">
      <alignment vertical="center"/>
    </xf>
    <xf numFmtId="0" fontId="1" fillId="0" borderId="0"/>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12" borderId="7"/>
    <xf numFmtId="0" fontId="1" fillId="0" borderId="0"/>
    <xf numFmtId="0" fontId="1" fillId="0" borderId="0"/>
    <xf numFmtId="0" fontId="1" fillId="0" borderId="0"/>
    <xf numFmtId="0" fontId="91" fillId="0" borderId="7">
      <alignment horizontal="center"/>
    </xf>
    <xf numFmtId="0" fontId="1" fillId="0" borderId="0"/>
    <xf numFmtId="0" fontId="1" fillId="0" borderId="0"/>
    <xf numFmtId="0" fontId="1" fillId="0" borderId="0"/>
    <xf numFmtId="0" fontId="1" fillId="0" borderId="0"/>
    <xf numFmtId="0" fontId="1" fillId="0" borderId="0"/>
    <xf numFmtId="0" fontId="20" fillId="0" borderId="0" applyFill="0" applyBorder="0" applyAlignment="0"/>
    <xf numFmtId="0" fontId="1" fillId="0" borderId="0"/>
    <xf numFmtId="0" fontId="44" fillId="0" borderId="78" applyNumberFormat="0" applyFill="0" applyAlignment="0" applyProtection="0">
      <alignment vertical="center"/>
    </xf>
    <xf numFmtId="205" fontId="20" fillId="0" borderId="0"/>
    <xf numFmtId="0" fontId="1" fillId="0" borderId="0"/>
    <xf numFmtId="0" fontId="91" fillId="0" borderId="7">
      <alignment horizontal="center"/>
    </xf>
    <xf numFmtId="0" fontId="1" fillId="0" borderId="0"/>
    <xf numFmtId="0" fontId="91" fillId="0" borderId="7">
      <alignment horizontal="center"/>
    </xf>
    <xf numFmtId="0" fontId="1" fillId="0" borderId="0"/>
    <xf numFmtId="0" fontId="91" fillId="0" borderId="7">
      <alignment horizontal="center"/>
    </xf>
    <xf numFmtId="0" fontId="1" fillId="0" borderId="0">
      <protection locked="0"/>
    </xf>
    <xf numFmtId="0" fontId="70" fillId="0" borderId="14" applyNumberFormat="0">
      <alignment horizontal="right" wrapText="1"/>
    </xf>
    <xf numFmtId="0" fontId="1" fillId="0" borderId="0">
      <protection locked="0"/>
    </xf>
    <xf numFmtId="0" fontId="70" fillId="0" borderId="14" applyNumberFormat="0">
      <alignment horizontal="right" wrapText="1"/>
    </xf>
    <xf numFmtId="0" fontId="69" fillId="13" borderId="79" applyNumberFormat="0" applyFont="0" applyAlignment="0" applyProtection="0">
      <alignment vertical="center"/>
    </xf>
    <xf numFmtId="0" fontId="1" fillId="0" borderId="0"/>
    <xf numFmtId="0" fontId="1" fillId="0" borderId="7" applyNumberFormat="0"/>
    <xf numFmtId="0" fontId="69" fillId="13" borderId="79" applyNumberFormat="0" applyFont="0" applyAlignment="0" applyProtection="0">
      <alignment vertical="center"/>
    </xf>
    <xf numFmtId="0" fontId="1" fillId="0" borderId="0"/>
    <xf numFmtId="0" fontId="1" fillId="0" borderId="7" applyNumberFormat="0"/>
    <xf numFmtId="0" fontId="1" fillId="0" borderId="0"/>
    <xf numFmtId="0" fontId="1" fillId="0" borderId="7" applyNumberFormat="0"/>
    <xf numFmtId="0" fontId="69" fillId="13" borderId="79" applyNumberFormat="0" applyFont="0" applyAlignment="0" applyProtection="0">
      <alignment vertical="center"/>
    </xf>
    <xf numFmtId="0" fontId="1" fillId="0" borderId="0"/>
    <xf numFmtId="0" fontId="1" fillId="0" borderId="7" applyNumberFormat="0"/>
    <xf numFmtId="0" fontId="1" fillId="0" borderId="0">
      <protection locked="0"/>
    </xf>
    <xf numFmtId="0" fontId="1" fillId="0" borderId="0"/>
    <xf numFmtId="43" fontId="43" fillId="0" borderId="0" applyFont="0" applyFill="0" applyBorder="0" applyAlignment="0" applyProtection="0">
      <alignment vertical="center"/>
    </xf>
    <xf numFmtId="0" fontId="1" fillId="0" borderId="0"/>
    <xf numFmtId="43" fontId="1" fillId="0" borderId="0" applyFont="0" applyFill="0" applyBorder="0" applyAlignment="0" applyProtection="0"/>
    <xf numFmtId="0" fontId="1" fillId="0" borderId="0"/>
    <xf numFmtId="0" fontId="68" fillId="5" borderId="7"/>
    <xf numFmtId="0" fontId="1" fillId="0" borderId="0"/>
    <xf numFmtId="0" fontId="115" fillId="0" borderId="0" applyNumberFormat="0" applyFill="0" applyBorder="0" applyAlignment="0" applyProtection="0">
      <alignment vertical="top"/>
      <protection locked="0"/>
    </xf>
    <xf numFmtId="0" fontId="1" fillId="0" borderId="0"/>
    <xf numFmtId="0" fontId="87" fillId="12" borderId="86" applyNumberFormat="0" applyAlignment="0" applyProtection="0">
      <alignment vertical="center"/>
    </xf>
    <xf numFmtId="0" fontId="1" fillId="0" borderId="0"/>
    <xf numFmtId="0" fontId="115" fillId="0" borderId="0" applyNumberFormat="0" applyFill="0" applyBorder="0" applyAlignment="0" applyProtection="0">
      <alignment vertical="top"/>
      <protection locked="0"/>
    </xf>
    <xf numFmtId="0" fontId="87" fillId="12" borderId="86" applyNumberFormat="0" applyAlignment="0" applyProtection="0">
      <alignment vertical="center"/>
    </xf>
    <xf numFmtId="0" fontId="1" fillId="0" borderId="0"/>
    <xf numFmtId="0" fontId="115" fillId="0" borderId="0" applyNumberFormat="0" applyFill="0" applyBorder="0" applyAlignment="0" applyProtection="0">
      <alignment vertical="top"/>
      <protection locked="0"/>
    </xf>
    <xf numFmtId="0" fontId="91" fillId="0" borderId="7">
      <alignment horizontal="center"/>
    </xf>
    <xf numFmtId="0" fontId="91" fillId="0" borderId="7">
      <alignment horizontal="center"/>
    </xf>
    <xf numFmtId="0" fontId="1" fillId="0" borderId="0"/>
    <xf numFmtId="0" fontId="78" fillId="0" borderId="94"/>
    <xf numFmtId="177" fontId="20" fillId="46" borderId="0"/>
    <xf numFmtId="0" fontId="1" fillId="0" borderId="0"/>
    <xf numFmtId="177" fontId="20" fillId="46" borderId="0"/>
    <xf numFmtId="0" fontId="1" fillId="0" borderId="0"/>
    <xf numFmtId="0" fontId="68" fillId="6" borderId="7" applyNumberFormat="0" applyBorder="0" applyAlignment="0" applyProtection="0"/>
    <xf numFmtId="180" fontId="6" fillId="0" borderId="0" applyFill="0" applyBorder="0" applyProtection="0">
      <alignment horizontal="right"/>
    </xf>
    <xf numFmtId="180" fontId="6" fillId="0" borderId="0" applyFill="0" applyBorder="0" applyProtection="0">
      <alignment horizontal="right"/>
    </xf>
    <xf numFmtId="180" fontId="6" fillId="0" borderId="0" applyFill="0" applyBorder="0" applyProtection="0">
      <alignment horizontal="right"/>
    </xf>
    <xf numFmtId="190" fontId="110" fillId="0" borderId="0" applyFill="0" applyBorder="0" applyProtection="0">
      <alignment horizontal="center"/>
    </xf>
    <xf numFmtId="0" fontId="70" fillId="0" borderId="14" applyNumberFormat="0">
      <alignment horizontal="right" wrapText="1"/>
    </xf>
    <xf numFmtId="15" fontId="93" fillId="0" borderId="0"/>
    <xf numFmtId="190" fontId="110" fillId="0" borderId="0" applyFill="0" applyBorder="0" applyProtection="0">
      <alignment horizontal="center"/>
    </xf>
    <xf numFmtId="0" fontId="70" fillId="0" borderId="14" applyNumberFormat="0">
      <alignment horizontal="right" wrapText="1"/>
    </xf>
    <xf numFmtId="190" fontId="110" fillId="0" borderId="0" applyFill="0" applyBorder="0" applyProtection="0">
      <alignment horizontal="center"/>
    </xf>
    <xf numFmtId="0" fontId="73" fillId="0" borderId="14">
      <alignment horizontal="left" vertical="center"/>
    </xf>
    <xf numFmtId="190" fontId="110" fillId="0" borderId="0" applyFill="0" applyBorder="0" applyProtection="0">
      <alignment horizontal="center"/>
    </xf>
    <xf numFmtId="185" fontId="119" fillId="0" borderId="0" applyFill="0" applyBorder="0" applyProtection="0">
      <alignment horizontal="right"/>
    </xf>
    <xf numFmtId="185" fontId="119" fillId="0" borderId="0" applyFill="0" applyBorder="0" applyProtection="0">
      <alignment horizontal="right"/>
    </xf>
    <xf numFmtId="185" fontId="119" fillId="0" borderId="0" applyFill="0" applyBorder="0" applyProtection="0">
      <alignment horizontal="right"/>
    </xf>
    <xf numFmtId="185" fontId="119" fillId="0" borderId="0" applyFill="0" applyBorder="0" applyProtection="0">
      <alignment horizontal="right"/>
    </xf>
    <xf numFmtId="0" fontId="20" fillId="0" borderId="0"/>
    <xf numFmtId="221" fontId="6" fillId="0" borderId="0" applyFill="0" applyBorder="0" applyProtection="0">
      <alignment horizontal="right"/>
    </xf>
    <xf numFmtId="0" fontId="20" fillId="0" borderId="0"/>
    <xf numFmtId="0" fontId="84" fillId="12" borderId="83" applyNumberFormat="0" applyAlignment="0" applyProtection="0">
      <alignment vertical="center"/>
    </xf>
    <xf numFmtId="221" fontId="6" fillId="0" borderId="0" applyFill="0" applyBorder="0" applyProtection="0">
      <alignment horizontal="right"/>
    </xf>
    <xf numFmtId="0" fontId="84" fillId="12" borderId="83" applyNumberFormat="0" applyAlignment="0" applyProtection="0">
      <alignment vertical="center"/>
    </xf>
    <xf numFmtId="197" fontId="0" fillId="0" borderId="0" applyFont="0" applyFill="0" applyBorder="0" applyAlignment="0" applyProtection="0"/>
    <xf numFmtId="221" fontId="6" fillId="0" borderId="0" applyFill="0" applyBorder="0" applyProtection="0">
      <alignment horizontal="right"/>
    </xf>
    <xf numFmtId="0" fontId="20" fillId="0" borderId="0"/>
    <xf numFmtId="0" fontId="84" fillId="12" borderId="83" applyNumberFormat="0" applyAlignment="0" applyProtection="0">
      <alignment vertical="center"/>
    </xf>
    <xf numFmtId="0" fontId="69" fillId="60" borderId="0" applyNumberFormat="0" applyBorder="0" applyAlignment="0" applyProtection="0">
      <alignment vertical="center"/>
    </xf>
    <xf numFmtId="221" fontId="6" fillId="0" borderId="0" applyFill="0" applyBorder="0" applyProtection="0">
      <alignment horizontal="right"/>
    </xf>
    <xf numFmtId="218" fontId="6" fillId="0" borderId="0" applyFill="0" applyBorder="0" applyProtection="0">
      <alignment horizontal="right"/>
    </xf>
    <xf numFmtId="218" fontId="6" fillId="0" borderId="0" applyFill="0" applyBorder="0" applyProtection="0">
      <alignment horizontal="right"/>
    </xf>
    <xf numFmtId="0" fontId="68" fillId="6" borderId="7" applyNumberFormat="0" applyBorder="0" applyAlignment="0" applyProtection="0"/>
    <xf numFmtId="218" fontId="6" fillId="0" borderId="0" applyFill="0" applyBorder="0" applyProtection="0">
      <alignment horizontal="right"/>
    </xf>
    <xf numFmtId="0" fontId="20" fillId="0" borderId="0"/>
    <xf numFmtId="0" fontId="68" fillId="6" borderId="7" applyNumberFormat="0" applyBorder="0" applyAlignment="0" applyProtection="0"/>
    <xf numFmtId="218" fontId="6" fillId="0" borderId="0" applyFill="0" applyBorder="0" applyProtection="0">
      <alignment horizontal="right"/>
    </xf>
    <xf numFmtId="218" fontId="6" fillId="0" borderId="0" applyFill="0" applyBorder="0" applyProtection="0">
      <alignment horizontal="right"/>
    </xf>
    <xf numFmtId="10" fontId="1" fillId="0" borderId="0" applyFont="0" applyFill="0" applyBorder="0" applyAlignment="0" applyProtection="0"/>
    <xf numFmtId="0" fontId="69" fillId="13" borderId="79" applyNumberFormat="0" applyFont="0" applyAlignment="0" applyProtection="0">
      <alignment vertical="center"/>
    </xf>
    <xf numFmtId="179" fontId="0" fillId="0" borderId="0" applyFont="0" applyFill="0" applyBorder="0" applyAlignment="0" applyProtection="0"/>
    <xf numFmtId="0" fontId="69" fillId="13" borderId="79" applyNumberFormat="0" applyFont="0" applyAlignment="0" applyProtection="0">
      <alignment vertical="center"/>
    </xf>
    <xf numFmtId="179" fontId="0" fillId="0" borderId="0" applyFont="0" applyFill="0" applyBorder="0" applyAlignment="0" applyProtection="0"/>
    <xf numFmtId="0" fontId="69" fillId="13" borderId="79" applyNumberFormat="0" applyFont="0" applyAlignment="0" applyProtection="0">
      <alignment vertical="center"/>
    </xf>
    <xf numFmtId="0" fontId="126" fillId="3" borderId="0" applyNumberFormat="0" applyBorder="0" applyAlignment="0" applyProtection="0">
      <alignment vertical="center"/>
    </xf>
    <xf numFmtId="179" fontId="0" fillId="0" borderId="0" applyFont="0" applyFill="0" applyBorder="0" applyAlignment="0" applyProtection="0"/>
    <xf numFmtId="0" fontId="70" fillId="0" borderId="14" applyNumberFormat="0">
      <alignment horizontal="right" wrapText="1"/>
    </xf>
    <xf numFmtId="0" fontId="69" fillId="13" borderId="79" applyNumberFormat="0" applyFont="0" applyAlignment="0" applyProtection="0">
      <alignment vertical="center"/>
    </xf>
    <xf numFmtId="179" fontId="0" fillId="0" borderId="0" applyFont="0" applyFill="0" applyBorder="0" applyAlignment="0" applyProtection="0"/>
    <xf numFmtId="0" fontId="87" fillId="12" borderId="86" applyNumberFormat="0" applyAlignment="0" applyProtection="0">
      <alignment vertical="center"/>
    </xf>
    <xf numFmtId="0" fontId="114" fillId="60" borderId="0" applyNumberFormat="0" applyBorder="0" applyAlignment="0" applyProtection="0">
      <alignment vertical="center"/>
    </xf>
    <xf numFmtId="0" fontId="0" fillId="0" borderId="0"/>
    <xf numFmtId="0" fontId="0" fillId="0" borderId="0"/>
    <xf numFmtId="0" fontId="0" fillId="0" borderId="0"/>
    <xf numFmtId="0" fontId="20" fillId="0" borderId="0"/>
    <xf numFmtId="0" fontId="91" fillId="0" borderId="7">
      <alignment horizontal="center"/>
    </xf>
    <xf numFmtId="0" fontId="20" fillId="0" borderId="0"/>
    <xf numFmtId="0" fontId="0" fillId="0" borderId="0"/>
    <xf numFmtId="200" fontId="1" fillId="0" borderId="0" applyFill="0" applyBorder="0" applyAlignment="0"/>
    <xf numFmtId="10" fontId="0" fillId="0" borderId="0" applyFont="0" applyFill="0" applyBorder="0" applyAlignment="0" applyProtection="0"/>
    <xf numFmtId="10" fontId="0" fillId="0" borderId="0" applyFont="0" applyFill="0" applyBorder="0" applyAlignment="0" applyProtection="0"/>
    <xf numFmtId="0" fontId="127" fillId="0" borderId="0" applyNumberFormat="0" applyFill="0" applyBorder="0" applyAlignment="0" applyProtection="0">
      <alignment vertical="top"/>
      <protection locked="0"/>
    </xf>
    <xf numFmtId="10" fontId="0" fillId="0" borderId="0" applyFont="0" applyFill="0" applyBorder="0" applyAlignment="0" applyProtection="0"/>
    <xf numFmtId="10" fontId="0" fillId="0" borderId="0" applyFont="0" applyFill="0" applyBorder="0" applyAlignment="0" applyProtection="0"/>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4" borderId="0" applyNumberFormat="0" applyBorder="0" applyAlignment="0" applyProtection="0">
      <alignment vertical="center"/>
    </xf>
    <xf numFmtId="0" fontId="69" fillId="54" borderId="0" applyNumberFormat="0" applyBorder="0" applyAlignment="0" applyProtection="0">
      <alignment vertical="center"/>
    </xf>
    <xf numFmtId="0" fontId="69" fillId="13" borderId="79" applyNumberFormat="0" applyFont="0" applyAlignment="0" applyProtection="0">
      <alignment vertical="center"/>
    </xf>
    <xf numFmtId="0" fontId="69" fillId="54" borderId="0" applyNumberFormat="0" applyBorder="0" applyAlignment="0" applyProtection="0">
      <alignment vertical="center"/>
    </xf>
    <xf numFmtId="0" fontId="69" fillId="54" borderId="0" applyNumberFormat="0" applyBorder="0" applyAlignment="0" applyProtection="0">
      <alignment vertical="center"/>
    </xf>
    <xf numFmtId="0" fontId="69" fillId="54" borderId="0" applyNumberFormat="0" applyBorder="0" applyAlignment="0" applyProtection="0">
      <alignment vertical="center"/>
    </xf>
    <xf numFmtId="0" fontId="69" fillId="2" borderId="0" applyNumberFormat="0" applyBorder="0" applyAlignment="0" applyProtection="0">
      <alignment vertical="center"/>
    </xf>
    <xf numFmtId="0" fontId="69" fillId="2" borderId="0" applyNumberFormat="0" applyBorder="0" applyAlignment="0" applyProtection="0">
      <alignment vertical="center"/>
    </xf>
    <xf numFmtId="0" fontId="69" fillId="2" borderId="0" applyNumberFormat="0" applyBorder="0" applyAlignment="0" applyProtection="0">
      <alignment vertical="center"/>
    </xf>
    <xf numFmtId="0" fontId="69" fillId="2" borderId="0" applyNumberFormat="0" applyBorder="0" applyAlignment="0" applyProtection="0">
      <alignment vertical="center"/>
    </xf>
    <xf numFmtId="0" fontId="73" fillId="0" borderId="14">
      <alignment horizontal="left" vertical="center"/>
    </xf>
    <xf numFmtId="0" fontId="69" fillId="2" borderId="0" applyNumberFormat="0" applyBorder="0" applyAlignment="0" applyProtection="0">
      <alignment vertical="center"/>
    </xf>
    <xf numFmtId="0" fontId="73" fillId="0" borderId="14">
      <alignment horizontal="left" vertical="center"/>
    </xf>
    <xf numFmtId="0" fontId="69" fillId="2" borderId="0" applyNumberFormat="0" applyBorder="0" applyAlignment="0" applyProtection="0">
      <alignment vertical="center"/>
    </xf>
    <xf numFmtId="0" fontId="69" fillId="30" borderId="0" applyNumberFormat="0" applyBorder="0" applyAlignment="0" applyProtection="0">
      <alignment vertical="center"/>
    </xf>
    <xf numFmtId="0" fontId="69" fillId="61" borderId="0" applyNumberFormat="0" applyBorder="0" applyAlignment="0" applyProtection="0">
      <alignment vertical="center"/>
    </xf>
    <xf numFmtId="0" fontId="68" fillId="12" borderId="7"/>
    <xf numFmtId="0" fontId="44" fillId="0" borderId="78" applyNumberFormat="0" applyFill="0" applyAlignment="0" applyProtection="0">
      <alignment vertical="center"/>
    </xf>
    <xf numFmtId="0" fontId="69" fillId="61" borderId="0" applyNumberFormat="0" applyBorder="0" applyAlignment="0" applyProtection="0">
      <alignment vertical="center"/>
    </xf>
    <xf numFmtId="0" fontId="68" fillId="12" borderId="7"/>
    <xf numFmtId="0" fontId="44" fillId="0" borderId="78" applyNumberFormat="0" applyFill="0" applyAlignment="0" applyProtection="0">
      <alignment vertical="center"/>
    </xf>
    <xf numFmtId="0" fontId="69" fillId="61" borderId="0" applyNumberFormat="0" applyBorder="0" applyAlignment="0" applyProtection="0">
      <alignment vertical="center"/>
    </xf>
    <xf numFmtId="0" fontId="9" fillId="0" borderId="0" applyNumberFormat="0" applyFill="0" applyBorder="0" applyAlignment="0" applyProtection="0">
      <alignment vertical="top"/>
      <protection locked="0"/>
    </xf>
    <xf numFmtId="0" fontId="69" fillId="61" borderId="0" applyNumberFormat="0" applyBorder="0" applyAlignment="0" applyProtection="0">
      <alignment vertical="center"/>
    </xf>
    <xf numFmtId="0" fontId="68" fillId="12" borderId="7"/>
    <xf numFmtId="0" fontId="68" fillId="12" borderId="7"/>
    <xf numFmtId="0" fontId="69" fillId="61" borderId="0" applyNumberFormat="0" applyBorder="0" applyAlignment="0" applyProtection="0">
      <alignment vertical="center"/>
    </xf>
    <xf numFmtId="0" fontId="68" fillId="12" borderId="7"/>
    <xf numFmtId="0" fontId="69" fillId="61" borderId="0" applyNumberFormat="0" applyBorder="0" applyAlignment="0" applyProtection="0">
      <alignment vertical="center"/>
    </xf>
    <xf numFmtId="0" fontId="73" fillId="0" borderId="14">
      <alignment horizontal="left" vertical="center"/>
    </xf>
    <xf numFmtId="0" fontId="44" fillId="0" borderId="78" applyNumberFormat="0" applyFill="0" applyAlignment="0" applyProtection="0">
      <alignment vertical="center"/>
    </xf>
    <xf numFmtId="0" fontId="69" fillId="61" borderId="0" applyNumberFormat="0" applyBorder="0" applyAlignment="0" applyProtection="0">
      <alignment vertical="center"/>
    </xf>
    <xf numFmtId="0" fontId="68" fillId="12" borderId="7"/>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182" fontId="1" fillId="0" borderId="0" applyFill="0" applyBorder="0" applyAlignment="0"/>
    <xf numFmtId="0" fontId="69" fillId="47" borderId="0" applyNumberFormat="0" applyBorder="0" applyAlignment="0" applyProtection="0">
      <alignment vertical="center"/>
    </xf>
    <xf numFmtId="0" fontId="73" fillId="0" borderId="14">
      <alignment horizontal="left" vertical="center"/>
    </xf>
    <xf numFmtId="0" fontId="69" fillId="47" borderId="0" applyNumberFormat="0" applyBorder="0" applyAlignment="0" applyProtection="0">
      <alignment vertical="center"/>
    </xf>
    <xf numFmtId="0" fontId="1" fillId="0" borderId="0"/>
    <xf numFmtId="205" fontId="20" fillId="0" borderId="0"/>
    <xf numFmtId="224" fontId="0" fillId="0" borderId="0" applyFont="0" applyFill="0" applyBorder="0" applyAlignment="0" applyProtection="0"/>
    <xf numFmtId="0" fontId="69" fillId="50" borderId="0" applyNumberFormat="0" applyBorder="0" applyAlignment="0" applyProtection="0">
      <alignment vertical="center"/>
    </xf>
    <xf numFmtId="0" fontId="68" fillId="12" borderId="7"/>
    <xf numFmtId="0" fontId="69" fillId="50" borderId="0" applyNumberFormat="0" applyBorder="0" applyAlignment="0" applyProtection="0">
      <alignment vertical="center"/>
    </xf>
    <xf numFmtId="0" fontId="69" fillId="50" borderId="0" applyNumberFormat="0" applyBorder="0" applyAlignment="0" applyProtection="0">
      <alignment vertical="center"/>
    </xf>
    <xf numFmtId="0" fontId="44" fillId="0" borderId="78" applyNumberFormat="0" applyFill="0" applyAlignment="0" applyProtection="0">
      <alignment vertical="center"/>
    </xf>
    <xf numFmtId="0" fontId="69" fillId="50" borderId="0" applyNumberFormat="0" applyBorder="0" applyAlignment="0" applyProtection="0">
      <alignment vertical="center"/>
    </xf>
    <xf numFmtId="0" fontId="0" fillId="0" borderId="0" applyNumberFormat="0" applyFont="0"/>
    <xf numFmtId="0" fontId="0" fillId="0" borderId="0"/>
    <xf numFmtId="0" fontId="69" fillId="50" borderId="0" applyNumberFormat="0" applyBorder="0" applyAlignment="0" applyProtection="0">
      <alignment vertical="center"/>
    </xf>
    <xf numFmtId="0" fontId="69" fillId="50" borderId="0" applyNumberFormat="0" applyBorder="0" applyAlignment="0" applyProtection="0">
      <alignment vertical="center"/>
    </xf>
    <xf numFmtId="0" fontId="9" fillId="0" borderId="0" applyNumberFormat="0" applyFill="0" applyBorder="0" applyAlignment="0" applyProtection="0">
      <alignment vertical="top"/>
      <protection locked="0"/>
    </xf>
    <xf numFmtId="0" fontId="69" fillId="13" borderId="79" applyNumberFormat="0" applyFont="0" applyAlignment="0" applyProtection="0">
      <alignment vertical="center"/>
    </xf>
    <xf numFmtId="0" fontId="69" fillId="60" borderId="0" applyNumberFormat="0" applyBorder="0" applyAlignment="0" applyProtection="0">
      <alignment vertical="center"/>
    </xf>
    <xf numFmtId="0" fontId="69" fillId="13" borderId="79" applyNumberFormat="0" applyFont="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8" fillId="6" borderId="7" applyNumberFormat="0" applyBorder="0" applyAlignment="0" applyProtection="0"/>
    <xf numFmtId="176" fontId="128" fillId="0" borderId="0"/>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13" borderId="79" applyNumberFormat="0" applyFont="0" applyAlignment="0" applyProtection="0">
      <alignment vertical="center"/>
    </xf>
    <xf numFmtId="0" fontId="69" fillId="58" borderId="0" applyNumberFormat="0" applyBorder="0" applyAlignment="0" applyProtection="0">
      <alignment vertical="center"/>
    </xf>
    <xf numFmtId="0" fontId="69" fillId="58" borderId="0" applyNumberFormat="0" applyBorder="0" applyAlignment="0" applyProtection="0">
      <alignment vertical="center"/>
    </xf>
    <xf numFmtId="0" fontId="69" fillId="58" borderId="0" applyNumberFormat="0" applyBorder="0" applyAlignment="0" applyProtection="0">
      <alignment vertical="center"/>
    </xf>
    <xf numFmtId="0" fontId="69" fillId="13" borderId="79" applyNumberFormat="0" applyFont="0" applyAlignment="0" applyProtection="0">
      <alignment vertical="center"/>
    </xf>
    <xf numFmtId="0" fontId="69" fillId="58" borderId="0" applyNumberFormat="0" applyBorder="0" applyAlignment="0" applyProtection="0">
      <alignment vertical="center"/>
    </xf>
    <xf numFmtId="177" fontId="0" fillId="0" borderId="0" applyFont="0" applyFill="0" applyBorder="0" applyAlignment="0" applyProtection="0"/>
    <xf numFmtId="0" fontId="69" fillId="13" borderId="79" applyNumberFormat="0" applyFont="0" applyAlignment="0" applyProtection="0">
      <alignment vertical="center"/>
    </xf>
    <xf numFmtId="0" fontId="69" fillId="58" borderId="0" applyNumberFormat="0" applyBorder="0" applyAlignment="0" applyProtection="0">
      <alignment vertical="center"/>
    </xf>
    <xf numFmtId="0" fontId="69" fillId="58" borderId="0" applyNumberFormat="0" applyBorder="0" applyAlignment="0" applyProtection="0">
      <alignment vertical="center"/>
    </xf>
    <xf numFmtId="0" fontId="69" fillId="13" borderId="79" applyNumberFormat="0" applyFont="0" applyAlignment="0" applyProtection="0">
      <alignment vertical="center"/>
    </xf>
    <xf numFmtId="0" fontId="69" fillId="30" borderId="0" applyNumberFormat="0" applyBorder="0" applyAlignment="0" applyProtection="0">
      <alignment vertical="center"/>
    </xf>
    <xf numFmtId="0" fontId="69" fillId="13" borderId="79" applyNumberFormat="0" applyFont="0" applyAlignment="0" applyProtection="0">
      <alignment vertical="center"/>
    </xf>
    <xf numFmtId="177" fontId="20" fillId="48" borderId="0"/>
    <xf numFmtId="0" fontId="69" fillId="30" borderId="0" applyNumberFormat="0" applyBorder="0" applyAlignment="0" applyProtection="0">
      <alignment vertical="center"/>
    </xf>
    <xf numFmtId="0" fontId="69" fillId="30" borderId="0" applyNumberFormat="0" applyBorder="0" applyAlignment="0" applyProtection="0">
      <alignment vertical="center"/>
    </xf>
    <xf numFmtId="0" fontId="84" fillId="12" borderId="83" applyNumberFormat="0" applyAlignment="0" applyProtection="0">
      <alignment vertical="center"/>
    </xf>
    <xf numFmtId="0" fontId="69" fillId="30" borderId="0" applyNumberFormat="0" applyBorder="0" applyAlignment="0" applyProtection="0">
      <alignment vertical="center"/>
    </xf>
    <xf numFmtId="0" fontId="84" fillId="12" borderId="83" applyNumberFormat="0" applyAlignment="0" applyProtection="0">
      <alignment vertical="center"/>
    </xf>
    <xf numFmtId="0" fontId="69" fillId="30" borderId="0" applyNumberFormat="0" applyBorder="0" applyAlignment="0" applyProtection="0">
      <alignment vertical="center"/>
    </xf>
    <xf numFmtId="0" fontId="84" fillId="12" borderId="83" applyNumberFormat="0" applyAlignment="0" applyProtection="0">
      <alignment vertical="center"/>
    </xf>
    <xf numFmtId="0" fontId="69" fillId="30" borderId="0" applyNumberFormat="0" applyBorder="0" applyAlignment="0" applyProtection="0">
      <alignment vertical="center"/>
    </xf>
    <xf numFmtId="0" fontId="69" fillId="50" borderId="0" applyNumberFormat="0" applyBorder="0" applyAlignment="0" applyProtection="0">
      <alignment vertical="center"/>
    </xf>
    <xf numFmtId="0" fontId="68" fillId="5" borderId="7"/>
    <xf numFmtId="0" fontId="69" fillId="13" borderId="79" applyNumberFormat="0" applyFont="0" applyAlignment="0" applyProtection="0">
      <alignment vertical="center"/>
    </xf>
    <xf numFmtId="177" fontId="20" fillId="48" borderId="0"/>
    <xf numFmtId="0" fontId="69" fillId="50" borderId="0" applyNumberFormat="0" applyBorder="0" applyAlignment="0" applyProtection="0">
      <alignment vertical="center"/>
    </xf>
    <xf numFmtId="0" fontId="68" fillId="5" borderId="7"/>
    <xf numFmtId="0" fontId="69" fillId="13" borderId="79" applyNumberFormat="0" applyFont="0" applyAlignment="0" applyProtection="0">
      <alignment vertical="center"/>
    </xf>
    <xf numFmtId="0" fontId="69" fillId="50" borderId="0" applyNumberFormat="0" applyBorder="0" applyAlignment="0" applyProtection="0">
      <alignment vertical="center"/>
    </xf>
    <xf numFmtId="0" fontId="68" fillId="5" borderId="7"/>
    <xf numFmtId="0" fontId="69" fillId="50" borderId="0" applyNumberFormat="0" applyBorder="0" applyAlignment="0" applyProtection="0">
      <alignment vertical="center"/>
    </xf>
    <xf numFmtId="0" fontId="68" fillId="5" borderId="7"/>
    <xf numFmtId="0" fontId="69" fillId="50" borderId="0" applyNumberFormat="0" applyBorder="0" applyAlignment="0" applyProtection="0">
      <alignment vertical="center"/>
    </xf>
    <xf numFmtId="0" fontId="68" fillId="5" borderId="7"/>
    <xf numFmtId="0" fontId="44" fillId="0" borderId="78" applyNumberFormat="0" applyFill="0" applyAlignment="0" applyProtection="0">
      <alignment vertical="center"/>
    </xf>
    <xf numFmtId="0" fontId="69" fillId="50" borderId="0" applyNumberFormat="0" applyBorder="0" applyAlignment="0" applyProtection="0">
      <alignment vertical="center"/>
    </xf>
    <xf numFmtId="0" fontId="68" fillId="5" borderId="7"/>
    <xf numFmtId="0" fontId="44" fillId="0" borderId="78" applyNumberFormat="0" applyFill="0" applyAlignment="0" applyProtection="0">
      <alignment vertical="center"/>
    </xf>
    <xf numFmtId="0" fontId="69" fillId="59" borderId="0" applyNumberFormat="0" applyBorder="0" applyAlignment="0" applyProtection="0">
      <alignment vertical="center"/>
    </xf>
    <xf numFmtId="0" fontId="129" fillId="0" borderId="0" applyNumberFormat="0" applyAlignment="0">
      <alignment horizontal="left"/>
    </xf>
    <xf numFmtId="0" fontId="69" fillId="59" borderId="0" applyNumberFormat="0" applyBorder="0" applyAlignment="0" applyProtection="0">
      <alignment vertical="center"/>
    </xf>
    <xf numFmtId="0" fontId="43" fillId="0" borderId="0">
      <alignment vertical="center"/>
    </xf>
    <xf numFmtId="0" fontId="69" fillId="59" borderId="0" applyNumberFormat="0" applyBorder="0" applyAlignment="0" applyProtection="0">
      <alignment vertical="center"/>
    </xf>
    <xf numFmtId="0" fontId="130" fillId="0" borderId="0" applyNumberFormat="0" applyFill="0" applyBorder="0" applyAlignment="0" applyProtection="0">
      <alignment vertical="center"/>
    </xf>
    <xf numFmtId="0" fontId="69" fillId="59" borderId="0" applyNumberFormat="0" applyBorder="0" applyAlignment="0" applyProtection="0">
      <alignment vertical="center"/>
    </xf>
    <xf numFmtId="0" fontId="69" fillId="59" borderId="0" applyNumberFormat="0" applyBorder="0" applyAlignment="0" applyProtection="0">
      <alignment vertical="center"/>
    </xf>
    <xf numFmtId="0" fontId="69" fillId="59" borderId="0" applyNumberFormat="0" applyBorder="0" applyAlignment="0" applyProtection="0">
      <alignment vertical="center"/>
    </xf>
    <xf numFmtId="0" fontId="114" fillId="62" borderId="0" applyNumberFormat="0" applyBorder="0" applyAlignment="0" applyProtection="0">
      <alignment vertical="center"/>
    </xf>
    <xf numFmtId="0" fontId="114" fillId="62" borderId="0" applyNumberFormat="0" applyBorder="0" applyAlignment="0" applyProtection="0">
      <alignment vertical="center"/>
    </xf>
    <xf numFmtId="182" fontId="1" fillId="0" borderId="0" applyFill="0" applyBorder="0" applyAlignment="0"/>
    <xf numFmtId="0" fontId="68" fillId="6" borderId="7" applyNumberFormat="0" applyBorder="0" applyAlignment="0" applyProtection="0"/>
    <xf numFmtId="0" fontId="91" fillId="0" borderId="7">
      <alignment horizontal="center"/>
    </xf>
    <xf numFmtId="0" fontId="114" fillId="62" borderId="0" applyNumberFormat="0" applyBorder="0" applyAlignment="0" applyProtection="0">
      <alignment vertical="center"/>
    </xf>
    <xf numFmtId="0" fontId="69" fillId="13" borderId="79" applyNumberFormat="0" applyFont="0" applyAlignment="0" applyProtection="0">
      <alignment vertical="center"/>
    </xf>
    <xf numFmtId="0" fontId="91" fillId="0" borderId="7">
      <alignment horizontal="center"/>
    </xf>
    <xf numFmtId="0" fontId="114" fillId="60" borderId="0" applyNumberFormat="0" applyBorder="0" applyAlignment="0" applyProtection="0">
      <alignment vertical="center"/>
    </xf>
    <xf numFmtId="0" fontId="68" fillId="6" borderId="7" applyNumberFormat="0" applyBorder="0" applyAlignment="0" applyProtection="0"/>
    <xf numFmtId="0" fontId="114" fillId="60" borderId="0" applyNumberFormat="0" applyBorder="0" applyAlignment="0" applyProtection="0">
      <alignment vertical="center"/>
    </xf>
    <xf numFmtId="0" fontId="87" fillId="12" borderId="86" applyNumberFormat="0" applyAlignment="0" applyProtection="0">
      <alignment vertical="center"/>
    </xf>
    <xf numFmtId="0" fontId="114" fillId="58" borderId="0" applyNumberFormat="0" applyBorder="0" applyAlignment="0" applyProtection="0">
      <alignment vertical="center"/>
    </xf>
    <xf numFmtId="0" fontId="114" fillId="58" borderId="0" applyNumberFormat="0" applyBorder="0" applyAlignment="0" applyProtection="0">
      <alignment vertical="center"/>
    </xf>
    <xf numFmtId="0" fontId="114" fillId="58" borderId="0" applyNumberFormat="0" applyBorder="0" applyAlignment="0" applyProtection="0">
      <alignment vertical="center"/>
    </xf>
    <xf numFmtId="0" fontId="114" fillId="63" borderId="0" applyNumberFormat="0" applyBorder="0" applyAlignment="0" applyProtection="0">
      <alignment vertical="center"/>
    </xf>
    <xf numFmtId="0" fontId="114" fillId="63" borderId="0" applyNumberFormat="0" applyBorder="0" applyAlignment="0" applyProtection="0">
      <alignment vertical="center"/>
    </xf>
    <xf numFmtId="0" fontId="114" fillId="63" borderId="0" applyNumberFormat="0" applyBorder="0" applyAlignment="0" applyProtection="0">
      <alignment vertical="center"/>
    </xf>
    <xf numFmtId="0" fontId="114" fillId="56" borderId="0" applyNumberFormat="0" applyBorder="0" applyAlignment="0" applyProtection="0">
      <alignment vertical="center"/>
    </xf>
    <xf numFmtId="0" fontId="114" fillId="56" borderId="0" applyNumberFormat="0" applyBorder="0" applyAlignment="0" applyProtection="0">
      <alignment vertical="center"/>
    </xf>
    <xf numFmtId="0" fontId="114" fillId="56" borderId="0" applyNumberFormat="0" applyBorder="0" applyAlignment="0" applyProtection="0">
      <alignment vertical="center"/>
    </xf>
    <xf numFmtId="0" fontId="114" fillId="64" borderId="0" applyNumberFormat="0" applyBorder="0" applyAlignment="0" applyProtection="0">
      <alignment vertical="center"/>
    </xf>
    <xf numFmtId="0" fontId="114" fillId="64" borderId="0" applyNumberFormat="0" applyBorder="0" applyAlignment="0" applyProtection="0">
      <alignment vertical="center"/>
    </xf>
    <xf numFmtId="0" fontId="114" fillId="64" borderId="0" applyNumberFormat="0" applyBorder="0" applyAlignment="0" applyProtection="0">
      <alignment vertical="center"/>
    </xf>
    <xf numFmtId="0" fontId="0" fillId="0" borderId="0" applyNumberFormat="0" applyFont="0"/>
    <xf numFmtId="204" fontId="118" fillId="0" borderId="0"/>
    <xf numFmtId="204" fontId="118" fillId="0" borderId="0"/>
    <xf numFmtId="0" fontId="101" fillId="0" borderId="0"/>
    <xf numFmtId="0" fontId="69" fillId="13" borderId="79" applyNumberFormat="0" applyFont="0" applyAlignment="0" applyProtection="0">
      <alignment vertical="center"/>
    </xf>
    <xf numFmtId="204" fontId="118" fillId="0" borderId="0"/>
    <xf numFmtId="204" fontId="118" fillId="0" borderId="0"/>
    <xf numFmtId="0" fontId="44" fillId="0" borderId="78" applyNumberFormat="0" applyFill="0" applyAlignment="0" applyProtection="0">
      <alignment vertical="center"/>
    </xf>
    <xf numFmtId="0" fontId="111" fillId="0" borderId="0">
      <alignment horizontal="center" wrapText="1"/>
      <protection locked="0"/>
    </xf>
    <xf numFmtId="0" fontId="68" fillId="5" borderId="7"/>
    <xf numFmtId="0" fontId="111" fillId="0" borderId="0">
      <alignment horizontal="center" wrapText="1"/>
      <protection locked="0"/>
    </xf>
    <xf numFmtId="0" fontId="43" fillId="0" borderId="0">
      <alignment vertical="center"/>
    </xf>
    <xf numFmtId="0" fontId="68" fillId="5" borderId="7"/>
    <xf numFmtId="0" fontId="111" fillId="0" borderId="0">
      <alignment horizontal="center" wrapText="1"/>
      <protection locked="0"/>
    </xf>
    <xf numFmtId="39" fontId="20" fillId="0" borderId="0"/>
    <xf numFmtId="0" fontId="111" fillId="0" borderId="0">
      <alignment horizontal="center" wrapText="1"/>
      <protection locked="0"/>
    </xf>
    <xf numFmtId="0" fontId="68" fillId="5" borderId="7"/>
    <xf numFmtId="0" fontId="68" fillId="5" borderId="7"/>
    <xf numFmtId="202" fontId="0" fillId="0" borderId="0" applyFill="0" applyBorder="0" applyAlignment="0"/>
    <xf numFmtId="0" fontId="44" fillId="0" borderId="78" applyNumberFormat="0" applyFill="0" applyAlignment="0" applyProtection="0">
      <alignment vertical="center"/>
    </xf>
    <xf numFmtId="0" fontId="124" fillId="0" borderId="0" applyNumberFormat="0" applyFill="0" applyBorder="0" applyAlignment="0" applyProtection="0"/>
    <xf numFmtId="0" fontId="20" fillId="0" borderId="0" applyFill="0" applyBorder="0" applyAlignment="0"/>
    <xf numFmtId="0" fontId="44" fillId="0" borderId="78" applyNumberFormat="0" applyFill="0" applyAlignment="0" applyProtection="0">
      <alignment vertical="center"/>
    </xf>
    <xf numFmtId="0" fontId="20" fillId="0" borderId="0" applyFill="0" applyBorder="0" applyAlignment="0"/>
    <xf numFmtId="0" fontId="20" fillId="0" borderId="0" applyFill="0" applyBorder="0" applyAlignment="0"/>
    <xf numFmtId="0" fontId="70" fillId="0" borderId="14" applyNumberFormat="0">
      <alignment horizontal="right" wrapText="1"/>
    </xf>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73" fillId="0" borderId="14">
      <alignment horizontal="left" vertical="center"/>
    </xf>
    <xf numFmtId="0" fontId="20" fillId="0" borderId="0" applyFill="0" applyBorder="0" applyAlignment="0"/>
    <xf numFmtId="182" fontId="1" fillId="0" borderId="0" applyFill="0" applyBorder="0" applyAlignment="0"/>
    <xf numFmtId="0" fontId="69" fillId="13" borderId="79" applyNumberFormat="0" applyFont="0" applyAlignment="0" applyProtection="0">
      <alignment vertical="center"/>
    </xf>
    <xf numFmtId="182" fontId="1" fillId="0" borderId="0" applyFill="0" applyBorder="0" applyAlignment="0"/>
    <xf numFmtId="226" fontId="1" fillId="0" borderId="0" applyFill="0" applyBorder="0" applyAlignment="0"/>
    <xf numFmtId="0" fontId="68" fillId="12" borderId="7"/>
    <xf numFmtId="226" fontId="1" fillId="0" borderId="0" applyFill="0" applyBorder="0" applyAlignment="0"/>
    <xf numFmtId="226" fontId="1" fillId="0" borderId="0" applyFill="0" applyBorder="0" applyAlignment="0"/>
    <xf numFmtId="226" fontId="1" fillId="0" borderId="0" applyFill="0" applyBorder="0" applyAlignment="0"/>
    <xf numFmtId="0" fontId="69" fillId="13" borderId="79" applyNumberFormat="0" applyFont="0" applyAlignment="0" applyProtection="0">
      <alignment vertical="center"/>
    </xf>
    <xf numFmtId="226" fontId="1" fillId="0" borderId="0" applyFill="0" applyBorder="0" applyAlignment="0"/>
    <xf numFmtId="177" fontId="20" fillId="48" borderId="0"/>
    <xf numFmtId="192" fontId="1" fillId="0" borderId="0" applyFill="0" applyBorder="0" applyAlignment="0"/>
    <xf numFmtId="192" fontId="1" fillId="0" borderId="0" applyFill="0" applyBorder="0" applyAlignment="0"/>
    <xf numFmtId="192" fontId="1" fillId="0" borderId="0" applyFill="0" applyBorder="0" applyAlignment="0"/>
    <xf numFmtId="0" fontId="1" fillId="0" borderId="7" applyNumberFormat="0"/>
    <xf numFmtId="192" fontId="1" fillId="0" borderId="0" applyFill="0" applyBorder="0" applyAlignment="0"/>
    <xf numFmtId="184" fontId="1" fillId="0" borderId="0" applyFill="0" applyBorder="0" applyAlignment="0"/>
    <xf numFmtId="184" fontId="1" fillId="0" borderId="0" applyFill="0" applyBorder="0" applyAlignment="0"/>
    <xf numFmtId="184" fontId="1" fillId="0" borderId="0" applyFill="0" applyBorder="0" applyAlignment="0"/>
    <xf numFmtId="186" fontId="1" fillId="0" borderId="0" applyFill="0" applyBorder="0" applyAlignment="0"/>
    <xf numFmtId="186" fontId="1" fillId="0" borderId="0" applyFill="0" applyBorder="0" applyAlignment="0"/>
    <xf numFmtId="186" fontId="1" fillId="0" borderId="0" applyFill="0" applyBorder="0" applyAlignment="0"/>
    <xf numFmtId="0" fontId="68" fillId="12" borderId="0" applyNumberFormat="0" applyBorder="0" applyAlignment="0" applyProtection="0"/>
    <xf numFmtId="186" fontId="1" fillId="0" borderId="0" applyFill="0" applyBorder="0" applyAlignment="0"/>
    <xf numFmtId="191" fontId="1" fillId="0" borderId="0"/>
    <xf numFmtId="186" fontId="1" fillId="0" borderId="0" applyFill="0" applyBorder="0" applyAlignment="0"/>
    <xf numFmtId="200" fontId="1" fillId="0" borderId="0" applyFill="0" applyBorder="0" applyAlignment="0"/>
    <xf numFmtId="0" fontId="84" fillId="12" borderId="83" applyNumberFormat="0" applyAlignment="0" applyProtection="0">
      <alignment vertical="center"/>
    </xf>
    <xf numFmtId="200" fontId="1" fillId="0" borderId="0" applyFill="0" applyBorder="0" applyAlignment="0"/>
    <xf numFmtId="0" fontId="44" fillId="0" borderId="78" applyNumberFormat="0" applyFill="0" applyAlignment="0" applyProtection="0">
      <alignment vertical="center"/>
    </xf>
    <xf numFmtId="0" fontId="69" fillId="13" borderId="79" applyNumberFormat="0" applyFont="0" applyAlignment="0" applyProtection="0">
      <alignment vertical="center"/>
    </xf>
    <xf numFmtId="200" fontId="1" fillId="0" borderId="0" applyFill="0" applyBorder="0" applyAlignment="0"/>
    <xf numFmtId="200" fontId="1" fillId="0" borderId="0" applyFill="0" applyBorder="0" applyAlignment="0"/>
    <xf numFmtId="200" fontId="1" fillId="0" borderId="0" applyFill="0" applyBorder="0" applyAlignment="0"/>
    <xf numFmtId="182" fontId="1" fillId="0" borderId="0" applyFill="0" applyBorder="0" applyAlignment="0"/>
    <xf numFmtId="182" fontId="1" fillId="0" borderId="0" applyFill="0" applyBorder="0" applyAlignment="0"/>
    <xf numFmtId="0" fontId="68" fillId="12" borderId="7"/>
    <xf numFmtId="0" fontId="68" fillId="6" borderId="7" applyNumberFormat="0" applyBorder="0" applyAlignment="0" applyProtection="0"/>
    <xf numFmtId="182" fontId="1" fillId="0" borderId="0" applyFill="0" applyBorder="0" applyAlignment="0"/>
    <xf numFmtId="0" fontId="68" fillId="12" borderId="7"/>
    <xf numFmtId="0" fontId="91" fillId="0" borderId="7">
      <alignment horizontal="center"/>
    </xf>
    <xf numFmtId="0" fontId="122" fillId="0" borderId="0"/>
    <xf numFmtId="0" fontId="73" fillId="0" borderId="14">
      <alignment horizontal="left" vertical="center"/>
    </xf>
    <xf numFmtId="0" fontId="68" fillId="6" borderId="7" applyNumberFormat="0" applyBorder="0" applyAlignment="0" applyProtection="0"/>
    <xf numFmtId="0" fontId="122" fillId="0" borderId="0"/>
    <xf numFmtId="0" fontId="0" fillId="0" borderId="0"/>
    <xf numFmtId="0" fontId="122" fillId="0" borderId="0"/>
    <xf numFmtId="0" fontId="101" fillId="0" borderId="0"/>
    <xf numFmtId="0" fontId="122" fillId="0" borderId="0"/>
    <xf numFmtId="223" fontId="0" fillId="0" borderId="0" applyFont="0" applyFill="0" applyBorder="0" applyAlignment="0" applyProtection="0"/>
    <xf numFmtId="0" fontId="84" fillId="12" borderId="83" applyNumberFormat="0" applyAlignment="0" applyProtection="0">
      <alignment vertical="center"/>
    </xf>
    <xf numFmtId="0" fontId="97" fillId="0" borderId="43" applyNumberFormat="0" applyFill="0" applyProtection="0">
      <alignment horizont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97" fillId="0" borderId="43" applyNumberFormat="0" applyFill="0" applyProtection="0">
      <alignment horizontal="center"/>
    </xf>
    <xf numFmtId="0" fontId="84" fillId="12" borderId="83" applyNumberFormat="0" applyAlignment="0" applyProtection="0">
      <alignment vertical="center"/>
    </xf>
    <xf numFmtId="0" fontId="97" fillId="0" borderId="43" applyNumberFormat="0" applyFill="0" applyProtection="0">
      <alignment horizontal="center"/>
    </xf>
    <xf numFmtId="0" fontId="116" fillId="0" borderId="0" applyNumberFormat="0" applyFill="0" applyBorder="0" applyAlignment="0" applyProtection="0">
      <alignment vertical="top"/>
      <protection locked="0"/>
    </xf>
    <xf numFmtId="0" fontId="68" fillId="6" borderId="7" applyNumberFormat="0" applyBorder="0" applyAlignment="0" applyProtection="0"/>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1" fillId="0" borderId="0" applyFill="0" applyBorder="0">
      <alignment horizontal="right"/>
    </xf>
    <xf numFmtId="0" fontId="68" fillId="5" borderId="7"/>
    <xf numFmtId="0" fontId="121" fillId="0" borderId="0" applyFill="0" applyBorder="0">
      <alignment horizontal="right"/>
    </xf>
    <xf numFmtId="0" fontId="20" fillId="0" borderId="0"/>
    <xf numFmtId="0" fontId="121" fillId="0" borderId="0" applyFill="0" applyBorder="0">
      <alignment horizontal="right"/>
    </xf>
    <xf numFmtId="0" fontId="68" fillId="5" borderId="7"/>
    <xf numFmtId="0" fontId="121" fillId="0" borderId="0" applyFill="0" applyBorder="0">
      <alignment horizontal="right"/>
    </xf>
    <xf numFmtId="0" fontId="0" fillId="0" borderId="0" applyFill="0" applyBorder="0">
      <alignment horizontal="right"/>
    </xf>
    <xf numFmtId="0" fontId="99" fillId="0" borderId="0" applyNumberFormat="0" applyAlignment="0"/>
    <xf numFmtId="0" fontId="78" fillId="0" borderId="94"/>
    <xf numFmtId="0" fontId="78" fillId="0" borderId="94"/>
    <xf numFmtId="0" fontId="0" fillId="0" borderId="0" applyFill="0" applyBorder="0">
      <alignment horizontal="right"/>
    </xf>
    <xf numFmtId="0" fontId="91" fillId="0" borderId="7">
      <alignment horizontal="center"/>
    </xf>
    <xf numFmtId="0" fontId="0" fillId="0" borderId="0" applyFill="0" applyBorder="0">
      <alignment horizontal="right"/>
    </xf>
    <xf numFmtId="0" fontId="91" fillId="0" borderId="7">
      <alignment horizontal="center"/>
    </xf>
    <xf numFmtId="0" fontId="78" fillId="0" borderId="94"/>
    <xf numFmtId="0" fontId="91" fillId="0" borderId="7">
      <alignment horizontal="center"/>
    </xf>
    <xf numFmtId="0" fontId="0" fillId="0" borderId="0" applyFill="0" applyBorder="0">
      <alignment horizontal="right"/>
    </xf>
    <xf numFmtId="0" fontId="78" fillId="0" borderId="94"/>
    <xf numFmtId="0" fontId="91" fillId="0" borderId="7">
      <alignment horizontal="center"/>
    </xf>
    <xf numFmtId="0" fontId="78" fillId="0" borderId="94"/>
    <xf numFmtId="0" fontId="91" fillId="0" borderId="7">
      <alignment horizontal="center"/>
    </xf>
    <xf numFmtId="0" fontId="0" fillId="0" borderId="0" applyFill="0" applyBorder="0">
      <alignment horizontal="right"/>
    </xf>
    <xf numFmtId="0" fontId="91" fillId="0" borderId="7">
      <alignment horizontal="center"/>
    </xf>
    <xf numFmtId="0" fontId="70" fillId="0" borderId="5">
      <alignment horizontal="center"/>
    </xf>
    <xf numFmtId="0" fontId="1" fillId="0" borderId="7" applyNumberFormat="0"/>
    <xf numFmtId="0" fontId="131" fillId="0" borderId="95" applyNumberFormat="0" applyFill="0" applyAlignment="0" applyProtection="0">
      <alignment vertical="center"/>
    </xf>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86" fontId="1" fillId="0" borderId="0" applyFill="0" applyBorder="0" applyAlignment="0"/>
    <xf numFmtId="191" fontId="1" fillId="0" borderId="0"/>
    <xf numFmtId="0" fontId="93"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39" fontId="20" fillId="0" borderId="0"/>
    <xf numFmtId="191" fontId="1" fillId="0" borderId="0"/>
    <xf numFmtId="39" fontId="20" fillId="0" borderId="0"/>
    <xf numFmtId="191" fontId="1" fillId="0" borderId="0"/>
    <xf numFmtId="191" fontId="1" fillId="0" borderId="0"/>
    <xf numFmtId="15" fontId="93" fillId="0" borderId="0"/>
    <xf numFmtId="191" fontId="1" fillId="0" borderId="0"/>
    <xf numFmtId="191" fontId="1" fillId="0" borderId="0"/>
    <xf numFmtId="0" fontId="70" fillId="0" borderId="14" applyNumberFormat="0">
      <alignment horizontal="right" wrapText="1"/>
    </xf>
    <xf numFmtId="191" fontId="1" fillId="0" borderId="0"/>
    <xf numFmtId="0" fontId="70" fillId="0" borderId="14" applyNumberFormat="0">
      <alignment horizontal="right" wrapText="1"/>
    </xf>
    <xf numFmtId="191" fontId="1" fillId="0" borderId="0"/>
    <xf numFmtId="0" fontId="91" fillId="0" borderId="7">
      <alignment horizontal="center"/>
    </xf>
    <xf numFmtId="191" fontId="1" fillId="0" borderId="0"/>
    <xf numFmtId="15" fontId="93" fillId="0" borderId="0"/>
    <xf numFmtId="191" fontId="1" fillId="0" borderId="0"/>
    <xf numFmtId="0" fontId="69" fillId="13" borderId="79" applyNumberFormat="0" applyFont="0" applyAlignment="0" applyProtection="0">
      <alignment vertical="center"/>
    </xf>
    <xf numFmtId="191" fontId="1" fillId="0" borderId="0"/>
    <xf numFmtId="0" fontId="69" fillId="13" borderId="79" applyNumberFormat="0" applyFont="0" applyAlignment="0" applyProtection="0">
      <alignment vertical="center"/>
    </xf>
    <xf numFmtId="191" fontId="1" fillId="0" borderId="0"/>
    <xf numFmtId="191" fontId="1" fillId="0" borderId="0"/>
    <xf numFmtId="191" fontId="1" fillId="0" borderId="0"/>
    <xf numFmtId="191" fontId="1" fillId="0" borderId="0"/>
    <xf numFmtId="191" fontId="1" fillId="0" borderId="0"/>
    <xf numFmtId="0" fontId="69" fillId="13" borderId="79" applyNumberFormat="0" applyFont="0" applyAlignment="0" applyProtection="0">
      <alignment vertical="center"/>
    </xf>
    <xf numFmtId="191" fontId="1" fillId="0" borderId="0"/>
    <xf numFmtId="0" fontId="0" fillId="0" borderId="0"/>
    <xf numFmtId="0" fontId="69" fillId="13" borderId="79" applyNumberFormat="0" applyFont="0" applyAlignment="0" applyProtection="0">
      <alignment vertical="center"/>
    </xf>
    <xf numFmtId="191" fontId="1" fillId="0" borderId="0"/>
    <xf numFmtId="0" fontId="91" fillId="0" borderId="7">
      <alignment horizontal="center"/>
    </xf>
    <xf numFmtId="0" fontId="69" fillId="13" borderId="79" applyNumberFormat="0" applyFont="0" applyAlignment="0" applyProtection="0">
      <alignment vertical="center"/>
    </xf>
    <xf numFmtId="191" fontId="1" fillId="0" borderId="0"/>
    <xf numFmtId="177" fontId="0" fillId="0" borderId="0" applyFont="0" applyFill="0" applyBorder="0" applyAlignment="0" applyProtection="0"/>
    <xf numFmtId="0" fontId="91" fillId="0" borderId="7">
      <alignment horizontal="center"/>
    </xf>
    <xf numFmtId="0" fontId="69" fillId="13" borderId="79" applyNumberFormat="0" applyFont="0" applyAlignment="0" applyProtection="0">
      <alignment vertical="center"/>
    </xf>
    <xf numFmtId="191" fontId="1" fillId="0" borderId="0"/>
    <xf numFmtId="186" fontId="0" fillId="0" borderId="0" applyFont="0" applyFill="0" applyBorder="0" applyAlignment="0" applyProtection="0"/>
    <xf numFmtId="186" fontId="0" fillId="0" borderId="0" applyFont="0" applyFill="0" applyBorder="0" applyAlignment="0" applyProtection="0"/>
    <xf numFmtId="186" fontId="0" fillId="0" borderId="0" applyFont="0" applyFill="0" applyBorder="0" applyAlignment="0" applyProtection="0"/>
    <xf numFmtId="186" fontId="0" fillId="0" borderId="0" applyFont="0" applyFill="0" applyBorder="0" applyAlignment="0" applyProtection="0"/>
    <xf numFmtId="37" fontId="0" fillId="0" borderId="0" applyFont="0" applyFill="0" applyBorder="0" applyAlignment="0" applyProtection="0"/>
    <xf numFmtId="37" fontId="0" fillId="0" borderId="0" applyFont="0" applyFill="0" applyBorder="0" applyAlignment="0" applyProtection="0"/>
    <xf numFmtId="177" fontId="0" fillId="0" borderId="0" applyFont="0" applyFill="0" applyBorder="0" applyAlignment="0" applyProtection="0"/>
    <xf numFmtId="186" fontId="1" fillId="0" borderId="0" applyFill="0" applyBorder="0" applyAlignment="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39" fontId="0" fillId="0" borderId="0" applyFont="0" applyFill="0" applyBorder="0" applyAlignment="0" applyProtection="0"/>
    <xf numFmtId="0" fontId="1" fillId="0" borderId="0"/>
    <xf numFmtId="39" fontId="0" fillId="0" borderId="0" applyFont="0" applyFill="0" applyBorder="0" applyAlignment="0" applyProtection="0"/>
    <xf numFmtId="0" fontId="73" fillId="0" borderId="14">
      <alignment horizontal="left" vertical="center"/>
    </xf>
    <xf numFmtId="39" fontId="0" fillId="0" borderId="0" applyFont="0" applyFill="0" applyBorder="0" applyAlignment="0" applyProtection="0"/>
    <xf numFmtId="39" fontId="0" fillId="0" borderId="0" applyFont="0" applyFill="0" applyBorder="0" applyAlignment="0" applyProtection="0"/>
    <xf numFmtId="0" fontId="68" fillId="6" borderId="7" applyNumberFormat="0" applyBorder="0" applyAlignment="0" applyProtection="0"/>
    <xf numFmtId="199" fontId="0" fillId="0" borderId="0" applyFont="0" applyFill="0" applyBorder="0" applyAlignment="0" applyProtection="0"/>
    <xf numFmtId="0" fontId="70" fillId="0" borderId="14" applyNumberFormat="0">
      <alignment horizontal="right" wrapText="1"/>
    </xf>
    <xf numFmtId="0" fontId="69" fillId="13" borderId="79" applyNumberFormat="0" applyFont="0" applyAlignment="0" applyProtection="0">
      <alignment vertical="center"/>
    </xf>
    <xf numFmtId="208" fontId="6" fillId="0" borderId="0"/>
    <xf numFmtId="205" fontId="20" fillId="0" borderId="0"/>
    <xf numFmtId="0" fontId="69" fillId="13" borderId="79" applyNumberFormat="0" applyFont="0" applyAlignment="0" applyProtection="0">
      <alignment vertical="center"/>
    </xf>
    <xf numFmtId="189" fontId="1" fillId="0" borderId="0"/>
    <xf numFmtId="0" fontId="69" fillId="13" borderId="79" applyNumberFormat="0" applyFont="0" applyAlignment="0" applyProtection="0">
      <alignment vertical="center"/>
    </xf>
    <xf numFmtId="189" fontId="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208" fontId="6" fillId="0" borderId="0"/>
    <xf numFmtId="0" fontId="69" fillId="13" borderId="79" applyNumberFormat="0" applyFont="0" applyAlignment="0" applyProtection="0">
      <alignment vertical="center"/>
    </xf>
    <xf numFmtId="189" fontId="1" fillId="0" borderId="0"/>
    <xf numFmtId="0" fontId="69" fillId="13" borderId="79" applyNumberFormat="0" applyFont="0" applyAlignment="0" applyProtection="0">
      <alignment vertical="center"/>
    </xf>
    <xf numFmtId="208" fontId="6" fillId="0" borderId="0"/>
    <xf numFmtId="0" fontId="129" fillId="0" borderId="0" applyNumberFormat="0" applyAlignment="0">
      <alignment horizontal="left"/>
    </xf>
    <xf numFmtId="0" fontId="129" fillId="0" borderId="0" applyNumberFormat="0" applyAlignment="0">
      <alignment horizontal="left"/>
    </xf>
    <xf numFmtId="0" fontId="43" fillId="0" borderId="0">
      <alignment vertical="center"/>
    </xf>
    <xf numFmtId="0" fontId="129" fillId="0" borderId="0" applyNumberFormat="0" applyAlignment="0">
      <alignment horizontal="left"/>
    </xf>
    <xf numFmtId="0" fontId="129" fillId="0" borderId="0" applyNumberFormat="0" applyAlignment="0">
      <alignment horizontal="left"/>
    </xf>
    <xf numFmtId="0" fontId="99" fillId="0" borderId="0" applyNumberFormat="0" applyAlignment="0"/>
    <xf numFmtId="0" fontId="99" fillId="0" borderId="0" applyNumberFormat="0" applyAlignment="0"/>
    <xf numFmtId="182" fontId="1" fillId="0" borderId="0" applyFill="0" applyBorder="0" applyAlignment="0"/>
    <xf numFmtId="0" fontId="91" fillId="0" borderId="7">
      <alignment horizontal="center"/>
    </xf>
    <xf numFmtId="0" fontId="69" fillId="13" borderId="79" applyNumberFormat="0" applyFont="0" applyAlignment="0" applyProtection="0">
      <alignment vertical="center"/>
    </xf>
    <xf numFmtId="182" fontId="0" fillId="0" borderId="0" applyFont="0" applyFill="0" applyBorder="0" applyAlignment="0" applyProtection="0"/>
    <xf numFmtId="0" fontId="1" fillId="0" borderId="7" applyNumberFormat="0"/>
    <xf numFmtId="0" fontId="44" fillId="0" borderId="78" applyNumberFormat="0" applyFill="0" applyAlignment="0" applyProtection="0">
      <alignment vertical="center"/>
    </xf>
    <xf numFmtId="182" fontId="0" fillId="0" borderId="0" applyFont="0" applyFill="0" applyBorder="0" applyAlignment="0" applyProtection="0"/>
    <xf numFmtId="0" fontId="44" fillId="0" borderId="78" applyNumberFormat="0" applyFill="0" applyAlignment="0" applyProtection="0">
      <alignment vertical="center"/>
    </xf>
    <xf numFmtId="182" fontId="0" fillId="0" borderId="0" applyFont="0" applyFill="0" applyBorder="0" applyAlignment="0" applyProtection="0"/>
    <xf numFmtId="182" fontId="0" fillId="0" borderId="0" applyFont="0" applyFill="0" applyBorder="0" applyAlignment="0" applyProtection="0"/>
    <xf numFmtId="0" fontId="73" fillId="0" borderId="14">
      <alignment horizontal="left" vertical="center"/>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24" fontId="0" fillId="0" borderId="0" applyFont="0" applyFill="0" applyBorder="0" applyAlignment="0" applyProtection="0"/>
    <xf numFmtId="0" fontId="69" fillId="13" borderId="79" applyNumberFormat="0" applyFont="0" applyAlignment="0" applyProtection="0">
      <alignment vertical="center"/>
    </xf>
    <xf numFmtId="24" fontId="0" fillId="0" borderId="0" applyFont="0" applyFill="0" applyBorder="0" applyAlignment="0" applyProtection="0"/>
    <xf numFmtId="9" fontId="0" fillId="0" borderId="0" applyFont="0" applyFill="0" applyBorder="0" applyAlignment="0" applyProtection="0"/>
    <xf numFmtId="24" fontId="0" fillId="0" borderId="0" applyFont="0" applyFill="0" applyBorder="0" applyAlignment="0" applyProtection="0"/>
    <xf numFmtId="0" fontId="84" fillId="12" borderId="83" applyNumberFormat="0" applyAlignment="0" applyProtection="0">
      <alignment vertical="center"/>
    </xf>
    <xf numFmtId="24" fontId="0" fillId="0" borderId="0" applyFont="0" applyFill="0" applyBorder="0" applyAlignment="0" applyProtection="0"/>
    <xf numFmtId="0" fontId="84" fillId="12" borderId="83" applyNumberFormat="0" applyAlignment="0" applyProtection="0">
      <alignment vertical="center"/>
    </xf>
    <xf numFmtId="0" fontId="69" fillId="13" borderId="79" applyNumberFormat="0" applyFont="0" applyAlignment="0" applyProtection="0">
      <alignment vertical="center"/>
    </xf>
    <xf numFmtId="25" fontId="0" fillId="0" borderId="0" applyFont="0" applyFill="0" applyBorder="0" applyAlignment="0" applyProtection="0"/>
    <xf numFmtId="0" fontId="69" fillId="13" borderId="79" applyNumberFormat="0" applyFont="0" applyAlignment="0" applyProtection="0">
      <alignment vertical="center"/>
    </xf>
    <xf numFmtId="25" fontId="0" fillId="0" borderId="0" applyFont="0" applyFill="0" applyBorder="0" applyAlignment="0" applyProtection="0"/>
    <xf numFmtId="0" fontId="69" fillId="13" borderId="79" applyNumberFormat="0" applyFont="0" applyAlignment="0" applyProtection="0">
      <alignment vertical="center"/>
    </xf>
    <xf numFmtId="25" fontId="0" fillId="0" borderId="0" applyFont="0" applyFill="0" applyBorder="0" applyAlignment="0" applyProtection="0"/>
    <xf numFmtId="25" fontId="0" fillId="0" borderId="0" applyFont="0" applyFill="0" applyBorder="0" applyAlignment="0" applyProtection="0"/>
    <xf numFmtId="0" fontId="69" fillId="13" borderId="79" applyNumberFormat="0" applyFont="0" applyAlignment="0" applyProtection="0">
      <alignment vertical="center"/>
    </xf>
    <xf numFmtId="25" fontId="0" fillId="0" borderId="0" applyFont="0" applyFill="0" applyBorder="0" applyAlignment="0" applyProtection="0"/>
    <xf numFmtId="210" fontId="0" fillId="0" borderId="0" applyFont="0" applyFill="0" applyBorder="0" applyAlignment="0" applyProtection="0"/>
    <xf numFmtId="205" fontId="20" fillId="0" borderId="0"/>
    <xf numFmtId="0" fontId="44" fillId="0" borderId="78" applyNumberFormat="0" applyFill="0" applyAlignment="0" applyProtection="0">
      <alignment vertical="center"/>
    </xf>
    <xf numFmtId="210" fontId="0" fillId="0" borderId="0" applyFont="0" applyFill="0" applyBorder="0" applyAlignment="0" applyProtection="0"/>
    <xf numFmtId="210" fontId="0" fillId="0" borderId="0" applyFont="0" applyFill="0" applyBorder="0" applyAlignment="0" applyProtection="0"/>
    <xf numFmtId="214" fontId="0" fillId="0" borderId="0" applyFont="0" applyFill="0" applyBorder="0" applyAlignment="0" applyProtection="0"/>
    <xf numFmtId="214" fontId="0" fillId="0" borderId="0" applyFont="0" applyFill="0" applyBorder="0" applyAlignment="0" applyProtection="0"/>
    <xf numFmtId="0" fontId="1" fillId="0" borderId="0" applyNumberFormat="0" applyFont="0" applyFill="0" applyBorder="0" applyAlignment="0" applyProtection="0">
      <alignment horizontal="left"/>
    </xf>
    <xf numFmtId="214" fontId="0" fillId="0" borderId="0" applyFont="0" applyFill="0" applyBorder="0" applyAlignment="0" applyProtection="0"/>
    <xf numFmtId="214" fontId="0" fillId="0" borderId="0" applyFont="0" applyFill="0" applyBorder="0" applyAlignment="0" applyProtection="0"/>
    <xf numFmtId="0" fontId="0" fillId="0" borderId="0" applyNumberFormat="0" applyFont="0" applyFill="0" applyBorder="0" applyAlignment="0" applyProtection="0">
      <alignment horizontal="left"/>
    </xf>
    <xf numFmtId="201" fontId="0" fillId="0" borderId="0" applyFont="0" applyFill="0" applyBorder="0" applyAlignment="0" applyProtection="0"/>
    <xf numFmtId="201" fontId="0" fillId="0" borderId="0" applyFont="0" applyFill="0" applyBorder="0" applyAlignment="0" applyProtection="0"/>
    <xf numFmtId="201" fontId="0" fillId="0" borderId="0" applyFont="0" applyFill="0" applyBorder="0" applyAlignment="0" applyProtection="0"/>
    <xf numFmtId="201" fontId="0" fillId="0" borderId="0" applyFont="0" applyFill="0" applyBorder="0" applyAlignment="0" applyProtection="0"/>
    <xf numFmtId="15" fontId="93" fillId="0" borderId="0"/>
    <xf numFmtId="0" fontId="70" fillId="0" borderId="14" applyNumberFormat="0">
      <alignment horizontal="right" wrapText="1"/>
    </xf>
    <xf numFmtId="0" fontId="70" fillId="0" borderId="14" applyNumberFormat="0">
      <alignment horizontal="right" wrapText="1"/>
    </xf>
    <xf numFmtId="15" fontId="93" fillId="0" borderId="0"/>
    <xf numFmtId="15" fontId="93" fillId="0" borderId="0"/>
    <xf numFmtId="15" fontId="93" fillId="0" borderId="0"/>
    <xf numFmtId="15" fontId="93" fillId="0" borderId="0"/>
    <xf numFmtId="15" fontId="93" fillId="0" borderId="0"/>
    <xf numFmtId="15" fontId="93" fillId="0" borderId="0"/>
    <xf numFmtId="15" fontId="93" fillId="0" borderId="0"/>
    <xf numFmtId="15" fontId="93" fillId="0" borderId="0"/>
    <xf numFmtId="15" fontId="93" fillId="0" borderId="0"/>
    <xf numFmtId="15" fontId="93" fillId="0" borderId="0"/>
    <xf numFmtId="0" fontId="70" fillId="0" borderId="14" applyNumberFormat="0">
      <alignment horizontal="right" wrapText="1"/>
    </xf>
    <xf numFmtId="0" fontId="68" fillId="5" borderId="7"/>
    <xf numFmtId="0" fontId="118" fillId="0" borderId="0"/>
    <xf numFmtId="15" fontId="93" fillId="0" borderId="0"/>
    <xf numFmtId="15" fontId="93" fillId="0" borderId="0"/>
    <xf numFmtId="15" fontId="93" fillId="0" borderId="0"/>
    <xf numFmtId="0" fontId="68" fillId="6" borderId="7" applyNumberFormat="0" applyBorder="0" applyAlignment="0" applyProtection="0"/>
    <xf numFmtId="15" fontId="93" fillId="0" borderId="0"/>
    <xf numFmtId="0" fontId="68" fillId="6" borderId="7" applyNumberFormat="0" applyBorder="0" applyAlignment="0" applyProtection="0"/>
    <xf numFmtId="15" fontId="93" fillId="0" borderId="0"/>
    <xf numFmtId="0" fontId="116" fillId="0" borderId="0" applyNumberFormat="0" applyFill="0" applyBorder="0" applyAlignment="0" applyProtection="0">
      <alignment vertical="top"/>
      <protection locked="0"/>
    </xf>
    <xf numFmtId="14" fontId="112" fillId="0" borderId="0" applyFill="0" applyBorder="0" applyAlignment="0"/>
    <xf numFmtId="14" fontId="112" fillId="0" borderId="0" applyFill="0" applyBorder="0" applyAlignment="0"/>
    <xf numFmtId="14" fontId="112" fillId="0" borderId="0" applyFill="0" applyBorder="0" applyAlignment="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69" fillId="13" borderId="79" applyNumberFormat="0" applyFont="0" applyAlignment="0" applyProtection="0">
      <alignment vertical="center"/>
    </xf>
    <xf numFmtId="0" fontId="132" fillId="0" borderId="0" applyNumberFormat="0" applyFill="0" applyBorder="0" applyAlignment="0" applyProtection="0"/>
    <xf numFmtId="0" fontId="68" fillId="6" borderId="7" applyNumberFormat="0" applyBorder="0" applyAlignment="0" applyProtection="0"/>
    <xf numFmtId="0" fontId="132" fillId="0" borderId="0" applyNumberFormat="0" applyFill="0" applyBorder="0" applyAlignment="0" applyProtection="0"/>
    <xf numFmtId="186" fontId="1" fillId="0" borderId="0" applyFill="0" applyBorder="0" applyAlignment="0"/>
    <xf numFmtId="186" fontId="1" fillId="0" borderId="0" applyFill="0" applyBorder="0" applyAlignment="0"/>
    <xf numFmtId="186" fontId="1" fillId="0" borderId="0" applyFill="0" applyBorder="0" applyAlignment="0"/>
    <xf numFmtId="0" fontId="69" fillId="13" borderId="79" applyNumberFormat="0" applyFont="0" applyAlignment="0" applyProtection="0">
      <alignment vertical="center"/>
    </xf>
    <xf numFmtId="186" fontId="1" fillId="0" borderId="0" applyFill="0" applyBorder="0" applyAlignment="0"/>
    <xf numFmtId="0" fontId="73" fillId="0" borderId="14">
      <alignment horizontal="left" vertical="center"/>
    </xf>
    <xf numFmtId="0" fontId="69" fillId="13" borderId="79" applyNumberFormat="0" applyFont="0" applyAlignment="0" applyProtection="0">
      <alignment vertical="center"/>
    </xf>
    <xf numFmtId="182" fontId="1" fillId="0" borderId="0" applyFill="0" applyBorder="0" applyAlignment="0"/>
    <xf numFmtId="182" fontId="1" fillId="0" borderId="0" applyFill="0" applyBorder="0" applyAlignment="0"/>
    <xf numFmtId="182" fontId="1" fillId="0" borderId="0" applyFill="0" applyBorder="0" applyAlignment="0"/>
    <xf numFmtId="182" fontId="1" fillId="0" borderId="0" applyFill="0" applyBorder="0" applyAlignment="0"/>
    <xf numFmtId="182" fontId="1" fillId="0" borderId="0" applyFill="0" applyBorder="0" applyAlignment="0"/>
    <xf numFmtId="186" fontId="1" fillId="0" borderId="0" applyFill="0" applyBorder="0" applyAlignment="0"/>
    <xf numFmtId="0" fontId="68" fillId="12" borderId="7"/>
    <xf numFmtId="186" fontId="1" fillId="0" borderId="0" applyFill="0" applyBorder="0" applyAlignment="0"/>
    <xf numFmtId="0" fontId="68" fillId="12" borderId="7"/>
    <xf numFmtId="186" fontId="1" fillId="0" borderId="0" applyFill="0" applyBorder="0" applyAlignment="0"/>
    <xf numFmtId="0" fontId="69" fillId="13" borderId="79" applyNumberFormat="0" applyFont="0" applyAlignment="0" applyProtection="0">
      <alignment vertical="center"/>
    </xf>
    <xf numFmtId="186" fontId="1" fillId="0" borderId="0" applyFill="0" applyBorder="0" applyAlignment="0"/>
    <xf numFmtId="200" fontId="1" fillId="0" borderId="0" applyFill="0" applyBorder="0" applyAlignment="0"/>
    <xf numFmtId="200" fontId="1" fillId="0" borderId="0" applyFill="0" applyBorder="0" applyAlignment="0"/>
    <xf numFmtId="200" fontId="1" fillId="0" borderId="0" applyFill="0" applyBorder="0" applyAlignment="0"/>
    <xf numFmtId="182" fontId="1" fillId="0" borderId="0" applyFill="0" applyBorder="0" applyAlignment="0"/>
    <xf numFmtId="0" fontId="73" fillId="0" borderId="14">
      <alignment horizontal="left" vertical="center"/>
    </xf>
    <xf numFmtId="182" fontId="1" fillId="0" borderId="0" applyFill="0" applyBorder="0" applyAlignment="0"/>
    <xf numFmtId="0" fontId="20" fillId="0" borderId="0"/>
    <xf numFmtId="182" fontId="1" fillId="0" borderId="0" applyFill="0" applyBorder="0" applyAlignment="0"/>
    <xf numFmtId="177" fontId="20" fillId="46" borderId="0"/>
    <xf numFmtId="0" fontId="133" fillId="0" borderId="0" applyNumberFormat="0" applyAlignment="0">
      <alignment horizontal="left"/>
    </xf>
    <xf numFmtId="177" fontId="20" fillId="48" borderId="0"/>
    <xf numFmtId="0" fontId="91" fillId="0" borderId="7">
      <alignment horizontal="center"/>
    </xf>
    <xf numFmtId="0" fontId="133" fillId="0" borderId="0" applyNumberFormat="0" applyAlignment="0">
      <alignment horizontal="left"/>
    </xf>
    <xf numFmtId="177" fontId="20" fillId="48" borderId="0"/>
    <xf numFmtId="0" fontId="133" fillId="0" borderId="0" applyNumberFormat="0" applyAlignment="0">
      <alignment horizontal="left"/>
    </xf>
    <xf numFmtId="177" fontId="20" fillId="48" borderId="0"/>
    <xf numFmtId="0" fontId="133" fillId="0" borderId="0" applyNumberFormat="0" applyAlignment="0">
      <alignment horizontal="left"/>
    </xf>
    <xf numFmtId="177" fontId="20" fillId="48" borderId="0"/>
    <xf numFmtId="0" fontId="133" fillId="0" borderId="0" applyNumberFormat="0" applyAlignment="0">
      <alignment horizontal="left"/>
    </xf>
    <xf numFmtId="177" fontId="20" fillId="48" borderId="0"/>
    <xf numFmtId="177" fontId="20" fillId="48" borderId="0"/>
    <xf numFmtId="0" fontId="68" fillId="5" borderId="7"/>
    <xf numFmtId="0" fontId="69" fillId="13" borderId="79" applyNumberFormat="0" applyFont="0" applyAlignment="0" applyProtection="0">
      <alignment vertical="center"/>
    </xf>
    <xf numFmtId="0" fontId="68" fillId="6" borderId="7" applyNumberFormat="0" applyBorder="0" applyAlignment="0" applyProtection="0"/>
    <xf numFmtId="0" fontId="91" fillId="0" borderId="7">
      <alignment horizontal="center"/>
    </xf>
    <xf numFmtId="0" fontId="134" fillId="2" borderId="0" applyNumberFormat="0" applyBorder="0" applyAlignment="0" applyProtection="0">
      <alignment vertical="center"/>
    </xf>
    <xf numFmtId="177" fontId="20" fillId="48" borderId="0"/>
    <xf numFmtId="0" fontId="68" fillId="5" borderId="7"/>
    <xf numFmtId="0" fontId="69" fillId="13" borderId="79" applyNumberFormat="0" applyFont="0" applyAlignment="0" applyProtection="0">
      <alignment vertical="center"/>
    </xf>
    <xf numFmtId="0" fontId="68" fillId="6" borderId="7" applyNumberFormat="0" applyBorder="0" applyAlignment="0" applyProtection="0"/>
    <xf numFmtId="0" fontId="134" fillId="2" borderId="0" applyNumberFormat="0" applyBorder="0" applyAlignment="0" applyProtection="0">
      <alignment vertical="center"/>
    </xf>
    <xf numFmtId="0" fontId="68" fillId="5" borderId="7"/>
    <xf numFmtId="0" fontId="134" fillId="2" borderId="0" applyNumberFormat="0" applyBorder="0" applyAlignment="0" applyProtection="0">
      <alignment vertical="center"/>
    </xf>
    <xf numFmtId="0" fontId="68" fillId="5" borderId="7"/>
    <xf numFmtId="0" fontId="68" fillId="5" borderId="7"/>
    <xf numFmtId="0" fontId="68" fillId="5" borderId="7"/>
    <xf numFmtId="0" fontId="1" fillId="0" borderId="0" applyNumberFormat="0" applyFont="0" applyFill="0" applyBorder="0" applyAlignment="0" applyProtection="0">
      <alignment horizontal="left"/>
    </xf>
    <xf numFmtId="0" fontId="68" fillId="5" borderId="7"/>
    <xf numFmtId="0" fontId="0" fillId="0" borderId="0" applyNumberFormat="0" applyFont="0" applyFill="0" applyBorder="0" applyAlignment="0" applyProtection="0">
      <alignment horizontal="left"/>
    </xf>
    <xf numFmtId="0" fontId="68" fillId="5" borderId="7"/>
    <xf numFmtId="0" fontId="68" fillId="6" borderId="7" applyNumberFormat="0" applyBorder="0" applyAlignment="0" applyProtection="0"/>
    <xf numFmtId="0" fontId="68" fillId="5" borderId="7"/>
    <xf numFmtId="0" fontId="68" fillId="5" borderId="7"/>
    <xf numFmtId="0" fontId="68" fillId="5" borderId="7"/>
    <xf numFmtId="0" fontId="68" fillId="5" borderId="7"/>
    <xf numFmtId="0" fontId="68" fillId="5" borderId="7"/>
    <xf numFmtId="0" fontId="68" fillId="5" borderId="7"/>
    <xf numFmtId="0" fontId="68" fillId="5" borderId="7"/>
    <xf numFmtId="0" fontId="68" fillId="5" borderId="7"/>
    <xf numFmtId="0" fontId="124" fillId="0" borderId="0" applyNumberFormat="0" applyFill="0" applyBorder="0" applyAlignment="0" applyProtection="0"/>
    <xf numFmtId="0" fontId="68" fillId="5" borderId="7"/>
    <xf numFmtId="0" fontId="68" fillId="5" borderId="7"/>
    <xf numFmtId="0" fontId="68" fillId="5" borderId="7"/>
    <xf numFmtId="205" fontId="20" fillId="0" borderId="0"/>
    <xf numFmtId="0" fontId="68" fillId="5" borderId="7"/>
    <xf numFmtId="0" fontId="68" fillId="5" borderId="7"/>
    <xf numFmtId="0" fontId="70" fillId="0" borderId="14" applyNumberFormat="0">
      <alignment horizontal="right" wrapText="1"/>
    </xf>
    <xf numFmtId="0" fontId="68" fillId="5" borderId="7"/>
    <xf numFmtId="0" fontId="70" fillId="0" borderId="14" applyNumberFormat="0">
      <alignment horizontal="right" wrapText="1"/>
    </xf>
    <xf numFmtId="0" fontId="68" fillId="5" borderId="7"/>
    <xf numFmtId="0" fontId="43" fillId="0" borderId="0">
      <alignment vertical="center"/>
    </xf>
    <xf numFmtId="0" fontId="68" fillId="5" borderId="7"/>
    <xf numFmtId="0" fontId="68" fillId="5" borderId="7"/>
    <xf numFmtId="0" fontId="70" fillId="0" borderId="14" applyNumberFormat="0">
      <alignment horizontal="right" wrapText="1"/>
    </xf>
    <xf numFmtId="0" fontId="70" fillId="0" borderId="14" applyNumberFormat="0">
      <alignment horizontal="right" wrapText="1"/>
    </xf>
    <xf numFmtId="0" fontId="69" fillId="13" borderId="79" applyNumberFormat="0" applyFont="0" applyAlignment="0" applyProtection="0">
      <alignment vertical="center"/>
    </xf>
    <xf numFmtId="0" fontId="68" fillId="5" borderId="7"/>
    <xf numFmtId="0" fontId="118" fillId="0" borderId="0"/>
    <xf numFmtId="0" fontId="68" fillId="5" borderId="7"/>
    <xf numFmtId="0" fontId="118" fillId="0" borderId="0"/>
    <xf numFmtId="0" fontId="68" fillId="5" borderId="7"/>
    <xf numFmtId="0" fontId="70" fillId="0" borderId="14" applyNumberFormat="0">
      <alignment horizontal="right" wrapText="1"/>
    </xf>
    <xf numFmtId="0" fontId="68" fillId="5" borderId="7"/>
    <xf numFmtId="0" fontId="70" fillId="0" borderId="14" applyNumberFormat="0">
      <alignment horizontal="right" wrapText="1"/>
    </xf>
    <xf numFmtId="0" fontId="68" fillId="5" borderId="7"/>
    <xf numFmtId="0" fontId="70" fillId="0" borderId="14" applyNumberFormat="0">
      <alignment horizontal="right" wrapText="1"/>
    </xf>
    <xf numFmtId="0" fontId="68" fillId="5" borderId="7"/>
    <xf numFmtId="0" fontId="70" fillId="0" borderId="14" applyNumberFormat="0">
      <alignment horizontal="right" wrapText="1"/>
    </xf>
    <xf numFmtId="0" fontId="68" fillId="5" borderId="7"/>
    <xf numFmtId="0" fontId="70" fillId="0" borderId="14" applyNumberFormat="0">
      <alignment horizontal="right" wrapText="1"/>
    </xf>
    <xf numFmtId="177" fontId="20" fillId="46" borderId="0"/>
    <xf numFmtId="0" fontId="68" fillId="5" borderId="7"/>
    <xf numFmtId="177" fontId="20" fillId="46" borderId="0"/>
    <xf numFmtId="0" fontId="68" fillId="5" borderId="7"/>
    <xf numFmtId="177" fontId="20" fillId="46" borderId="0"/>
    <xf numFmtId="0" fontId="68" fillId="5" borderId="7"/>
    <xf numFmtId="0" fontId="68" fillId="5" borderId="7"/>
    <xf numFmtId="0" fontId="68" fillId="5" borderId="7"/>
    <xf numFmtId="0" fontId="69" fillId="13" borderId="79" applyNumberFormat="0" applyFont="0" applyAlignment="0" applyProtection="0">
      <alignment vertical="center"/>
    </xf>
    <xf numFmtId="0" fontId="68" fillId="5" borderId="7"/>
    <xf numFmtId="0" fontId="73" fillId="0" borderId="14">
      <alignment horizontal="left" vertical="center"/>
    </xf>
    <xf numFmtId="0" fontId="68" fillId="5" borderId="7"/>
    <xf numFmtId="0" fontId="87" fillId="12" borderId="86" applyNumberFormat="0" applyAlignment="0" applyProtection="0">
      <alignment vertical="center"/>
    </xf>
    <xf numFmtId="0" fontId="68" fillId="5" borderId="7"/>
    <xf numFmtId="0" fontId="68" fillId="5" borderId="7"/>
    <xf numFmtId="0" fontId="68" fillId="5" borderId="7"/>
    <xf numFmtId="0" fontId="68" fillId="5" borderId="7"/>
    <xf numFmtId="0" fontId="100" fillId="47" borderId="86" applyNumberFormat="0" applyAlignment="0" applyProtection="0">
      <alignment vertical="center"/>
    </xf>
    <xf numFmtId="0" fontId="68" fillId="5" borderId="7"/>
    <xf numFmtId="0" fontId="68" fillId="5" borderId="7"/>
    <xf numFmtId="0" fontId="68" fillId="5" borderId="7"/>
    <xf numFmtId="0" fontId="68" fillId="5" borderId="7"/>
    <xf numFmtId="0" fontId="68" fillId="5" borderId="7"/>
    <xf numFmtId="0" fontId="68" fillId="5" borderId="7"/>
    <xf numFmtId="0" fontId="68" fillId="5" borderId="7"/>
    <xf numFmtId="0" fontId="100" fillId="47" borderId="86" applyNumberFormat="0" applyAlignment="0" applyProtection="0">
      <alignment vertical="center"/>
    </xf>
    <xf numFmtId="0" fontId="68" fillId="5" borderId="7"/>
    <xf numFmtId="0" fontId="68" fillId="5" borderId="7"/>
    <xf numFmtId="0" fontId="68" fillId="5" borderId="7"/>
    <xf numFmtId="0" fontId="68" fillId="5" borderId="7"/>
    <xf numFmtId="177" fontId="20" fillId="46" borderId="0"/>
    <xf numFmtId="0" fontId="68" fillId="5" borderId="7"/>
    <xf numFmtId="0" fontId="68" fillId="6" borderId="7" applyNumberFormat="0" applyBorder="0" applyAlignment="0" applyProtection="0"/>
    <xf numFmtId="177" fontId="20" fillId="46" borderId="0"/>
    <xf numFmtId="0" fontId="68" fillId="5" borderId="7"/>
    <xf numFmtId="0" fontId="69" fillId="13" borderId="79" applyNumberFormat="0" applyFont="0" applyAlignment="0" applyProtection="0">
      <alignment vertical="center"/>
    </xf>
    <xf numFmtId="177" fontId="20" fillId="46" borderId="0"/>
    <xf numFmtId="0" fontId="68" fillId="5" borderId="7"/>
    <xf numFmtId="0" fontId="87" fillId="12" borderId="86" applyNumberFormat="0" applyAlignment="0" applyProtection="0">
      <alignment vertical="center"/>
    </xf>
    <xf numFmtId="0" fontId="68" fillId="5" borderId="7"/>
    <xf numFmtId="0" fontId="68" fillId="5" borderId="7"/>
    <xf numFmtId="0" fontId="68" fillId="5" borderId="7"/>
    <xf numFmtId="0" fontId="68" fillId="5" borderId="7"/>
    <xf numFmtId="0" fontId="68" fillId="5" borderId="7"/>
    <xf numFmtId="0" fontId="68" fillId="5" borderId="7"/>
    <xf numFmtId="0" fontId="100" fillId="47" borderId="86" applyNumberFormat="0" applyAlignment="0" applyProtection="0">
      <alignment vertical="center"/>
    </xf>
    <xf numFmtId="0" fontId="68" fillId="5" borderId="7"/>
    <xf numFmtId="0" fontId="68" fillId="5" borderId="7"/>
    <xf numFmtId="0" fontId="93" fillId="0" borderId="0"/>
    <xf numFmtId="0" fontId="100" fillId="47" borderId="86" applyNumberFormat="0" applyAlignment="0" applyProtection="0">
      <alignment vertical="center"/>
    </xf>
    <xf numFmtId="0" fontId="68" fillId="5" borderId="7"/>
    <xf numFmtId="0" fontId="68" fillId="5" borderId="7"/>
    <xf numFmtId="0" fontId="68" fillId="5" borderId="7"/>
    <xf numFmtId="0" fontId="68" fillId="5" borderId="7"/>
    <xf numFmtId="0" fontId="68" fillId="5" borderId="7"/>
    <xf numFmtId="0" fontId="1" fillId="0" borderId="0"/>
    <xf numFmtId="0" fontId="68" fillId="5" borderId="7"/>
    <xf numFmtId="49" fontId="112" fillId="0" borderId="0" applyFill="0" applyBorder="0" applyAlignment="0"/>
    <xf numFmtId="0" fontId="68" fillId="5" borderId="7"/>
    <xf numFmtId="0" fontId="130" fillId="0" borderId="0" applyNumberFormat="0" applyFill="0" applyBorder="0" applyAlignment="0" applyProtection="0">
      <alignment vertical="center"/>
    </xf>
    <xf numFmtId="177" fontId="20" fillId="46" borderId="0"/>
    <xf numFmtId="0" fontId="68" fillId="5" borderId="7"/>
    <xf numFmtId="49" fontId="112" fillId="0" borderId="0" applyFill="0" applyBorder="0" applyAlignment="0"/>
    <xf numFmtId="0" fontId="68" fillId="5" borderId="7"/>
    <xf numFmtId="177" fontId="20" fillId="46" borderId="0"/>
    <xf numFmtId="0" fontId="68" fillId="5" borderId="7"/>
    <xf numFmtId="0" fontId="68" fillId="5" borderId="7"/>
    <xf numFmtId="0" fontId="87" fillId="12" borderId="86" applyNumberFormat="0" applyAlignment="0" applyProtection="0">
      <alignment vertical="center"/>
    </xf>
    <xf numFmtId="0" fontId="68" fillId="5" borderId="7"/>
    <xf numFmtId="0" fontId="68" fillId="5" borderId="7"/>
    <xf numFmtId="39" fontId="20" fillId="0" borderId="0"/>
    <xf numFmtId="0" fontId="68" fillId="5" borderId="7"/>
    <xf numFmtId="39" fontId="20" fillId="0" borderId="0"/>
    <xf numFmtId="0" fontId="68" fillId="5" borderId="7"/>
    <xf numFmtId="0" fontId="68" fillId="5" borderId="7"/>
    <xf numFmtId="0" fontId="68" fillId="5" borderId="7"/>
    <xf numFmtId="0" fontId="68" fillId="5" borderId="7"/>
    <xf numFmtId="0" fontId="68" fillId="5" borderId="7"/>
    <xf numFmtId="0" fontId="20" fillId="0" borderId="0">
      <alignment vertical="center"/>
    </xf>
    <xf numFmtId="0" fontId="68" fillId="5" borderId="7"/>
    <xf numFmtId="0" fontId="69" fillId="13" borderId="79" applyNumberFormat="0" applyFont="0" applyAlignment="0" applyProtection="0">
      <alignment vertical="center"/>
    </xf>
    <xf numFmtId="0" fontId="68" fillId="5" borderId="7"/>
    <xf numFmtId="0" fontId="69" fillId="13" borderId="79" applyNumberFormat="0" applyFont="0" applyAlignment="0" applyProtection="0">
      <alignment vertical="center"/>
    </xf>
    <xf numFmtId="0" fontId="68" fillId="5" borderId="7"/>
    <xf numFmtId="0" fontId="69" fillId="13" borderId="79" applyNumberFormat="0" applyFont="0" applyAlignment="0" applyProtection="0">
      <alignment vertical="center"/>
    </xf>
    <xf numFmtId="0" fontId="68" fillId="5" borderId="7"/>
    <xf numFmtId="0" fontId="69" fillId="13" borderId="79" applyNumberFormat="0" applyFont="0" applyAlignment="0" applyProtection="0">
      <alignment vertical="center"/>
    </xf>
    <xf numFmtId="0" fontId="68" fillId="5" borderId="7"/>
    <xf numFmtId="0" fontId="118" fillId="0" borderId="0"/>
    <xf numFmtId="0" fontId="69" fillId="13" borderId="79" applyNumberFormat="0" applyFont="0" applyAlignment="0" applyProtection="0">
      <alignment vertical="center"/>
    </xf>
    <xf numFmtId="0" fontId="68" fillId="5" borderId="7"/>
    <xf numFmtId="0" fontId="91" fillId="0" borderId="7">
      <alignment horizontal="center"/>
    </xf>
    <xf numFmtId="0" fontId="69" fillId="13" borderId="79" applyNumberFormat="0" applyFont="0" applyAlignment="0" applyProtection="0">
      <alignment vertical="center"/>
    </xf>
    <xf numFmtId="0" fontId="68" fillId="5" borderId="7"/>
    <xf numFmtId="0" fontId="69" fillId="13" borderId="79" applyNumberFormat="0" applyFont="0" applyAlignment="0" applyProtection="0">
      <alignment vertical="center"/>
    </xf>
    <xf numFmtId="0" fontId="68" fillId="5" borderId="7"/>
    <xf numFmtId="0" fontId="68" fillId="5" borderId="7"/>
    <xf numFmtId="0" fontId="68" fillId="5" borderId="7"/>
    <xf numFmtId="0" fontId="68" fillId="5" borderId="7"/>
    <xf numFmtId="0" fontId="68" fillId="6" borderId="7" applyNumberFormat="0" applyBorder="0" applyAlignment="0" applyProtection="0"/>
    <xf numFmtId="177" fontId="20" fillId="48" borderId="0"/>
    <xf numFmtId="0" fontId="68" fillId="5" borderId="7"/>
    <xf numFmtId="0" fontId="68" fillId="5" borderId="7"/>
    <xf numFmtId="0" fontId="68" fillId="5" borderId="7"/>
    <xf numFmtId="0" fontId="44" fillId="0" borderId="78" applyNumberFormat="0" applyFill="0" applyAlignment="0" applyProtection="0">
      <alignment vertical="center"/>
    </xf>
    <xf numFmtId="0" fontId="68" fillId="5" borderId="7"/>
    <xf numFmtId="0" fontId="68" fillId="5" borderId="7"/>
    <xf numFmtId="9" fontId="0" fillId="0" borderId="0" applyFont="0" applyFill="0" applyBorder="0" applyAlignment="0" applyProtection="0"/>
    <xf numFmtId="0" fontId="68" fillId="5" borderId="7"/>
    <xf numFmtId="0" fontId="68" fillId="5" borderId="7"/>
    <xf numFmtId="0" fontId="44" fillId="0" borderId="78" applyNumberFormat="0" applyFill="0" applyAlignment="0" applyProtection="0">
      <alignment vertical="center"/>
    </xf>
    <xf numFmtId="0" fontId="68" fillId="5" borderId="7"/>
    <xf numFmtId="0" fontId="91" fillId="0" borderId="7">
      <alignment horizontal="center"/>
    </xf>
    <xf numFmtId="0" fontId="68" fillId="5" borderId="7"/>
    <xf numFmtId="0" fontId="68" fillId="5" borderId="7"/>
    <xf numFmtId="0" fontId="68" fillId="5" borderId="7"/>
    <xf numFmtId="0" fontId="68" fillId="5" borderId="7"/>
    <xf numFmtId="0" fontId="68" fillId="5" borderId="7"/>
    <xf numFmtId="0" fontId="69" fillId="13" borderId="79" applyNumberFormat="0" applyFont="0" applyAlignment="0" applyProtection="0">
      <alignment vertical="center"/>
    </xf>
    <xf numFmtId="0" fontId="91" fillId="0" borderId="7">
      <alignment horizontal="center"/>
    </xf>
    <xf numFmtId="0" fontId="68" fillId="5" borderId="7"/>
    <xf numFmtId="0" fontId="68" fillId="5" borderId="7"/>
    <xf numFmtId="177" fontId="20" fillId="46" borderId="0"/>
    <xf numFmtId="0" fontId="87" fillId="12" borderId="86" applyNumberFormat="0" applyAlignment="0" applyProtection="0">
      <alignment vertical="center"/>
    </xf>
    <xf numFmtId="0" fontId="68" fillId="5" borderId="7"/>
    <xf numFmtId="0" fontId="68" fillId="5" borderId="7"/>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91" fillId="0" borderId="7">
      <alignment horizontal="center"/>
    </xf>
    <xf numFmtId="0" fontId="68" fillId="5" borderId="7"/>
    <xf numFmtId="0" fontId="69" fillId="13" borderId="79" applyNumberFormat="0" applyFont="0" applyAlignment="0" applyProtection="0">
      <alignment vertical="center"/>
    </xf>
    <xf numFmtId="0" fontId="70" fillId="0" borderId="14" applyNumberFormat="0">
      <alignment horizontal="right" wrapText="1"/>
    </xf>
    <xf numFmtId="0" fontId="68" fillId="5" borderId="7"/>
    <xf numFmtId="0" fontId="70" fillId="0" borderId="14" applyNumberFormat="0">
      <alignment horizontal="right" wrapText="1"/>
    </xf>
    <xf numFmtId="0" fontId="68" fillId="5" borderId="7"/>
    <xf numFmtId="193" fontId="0" fillId="0" borderId="0" applyFont="0" applyFill="0" applyBorder="0" applyAlignment="0" applyProtection="0"/>
    <xf numFmtId="0" fontId="68" fillId="5" borderId="7"/>
    <xf numFmtId="193" fontId="0" fillId="0" borderId="0" applyFont="0" applyFill="0" applyBorder="0" applyAlignment="0" applyProtection="0"/>
    <xf numFmtId="0" fontId="68" fillId="5" borderId="7"/>
    <xf numFmtId="193" fontId="0" fillId="0" borderId="0" applyFont="0" applyFill="0" applyBorder="0" applyAlignment="0" applyProtection="0"/>
    <xf numFmtId="0" fontId="70" fillId="0" borderId="14" applyNumberFormat="0">
      <alignment horizontal="right" wrapText="1"/>
    </xf>
    <xf numFmtId="0" fontId="68" fillId="5" borderId="7"/>
    <xf numFmtId="193" fontId="0" fillId="0" borderId="0" applyFont="0" applyFill="0" applyBorder="0" applyAlignment="0" applyProtection="0"/>
    <xf numFmtId="0" fontId="68" fillId="5" borderId="7"/>
    <xf numFmtId="0" fontId="68" fillId="5" borderId="7"/>
    <xf numFmtId="0" fontId="68" fillId="5" borderId="7"/>
    <xf numFmtId="0" fontId="68" fillId="5" borderId="7"/>
    <xf numFmtId="0" fontId="73" fillId="0" borderId="14">
      <alignment horizontal="left" vertical="center"/>
    </xf>
    <xf numFmtId="0" fontId="68" fillId="5" borderId="7"/>
    <xf numFmtId="0" fontId="44" fillId="0" borderId="78" applyNumberFormat="0" applyFill="0" applyAlignment="0" applyProtection="0">
      <alignment vertical="center"/>
    </xf>
    <xf numFmtId="0" fontId="68" fillId="5" borderId="7"/>
    <xf numFmtId="0" fontId="44" fillId="0" borderId="78" applyNumberFormat="0" applyFill="0" applyAlignment="0" applyProtection="0">
      <alignment vertical="center"/>
    </xf>
    <xf numFmtId="0" fontId="68" fillId="5" borderId="7"/>
    <xf numFmtId="0" fontId="44" fillId="0" borderId="78" applyNumberFormat="0" applyFill="0" applyAlignment="0" applyProtection="0">
      <alignment vertical="center"/>
    </xf>
    <xf numFmtId="0" fontId="68" fillId="5" borderId="7"/>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5" borderId="7"/>
    <xf numFmtId="0" fontId="69" fillId="13" borderId="79" applyNumberFormat="0" applyFont="0" applyAlignment="0" applyProtection="0">
      <alignment vertical="center"/>
    </xf>
    <xf numFmtId="0" fontId="91" fillId="0" borderId="7">
      <alignment horizontal="center"/>
    </xf>
    <xf numFmtId="0" fontId="44" fillId="0" borderId="78" applyNumberFormat="0" applyFill="0" applyAlignment="0" applyProtection="0">
      <alignment vertical="center"/>
    </xf>
    <xf numFmtId="0" fontId="68" fillId="5" borderId="7"/>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5" borderId="7"/>
    <xf numFmtId="0" fontId="68" fillId="5" borderId="7"/>
    <xf numFmtId="0" fontId="68" fillId="12" borderId="7"/>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5" borderId="7"/>
    <xf numFmtId="0" fontId="68" fillId="12" borderId="7"/>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5" borderId="7"/>
    <xf numFmtId="0" fontId="68" fillId="12" borderId="7"/>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68" fillId="5" borderId="7"/>
    <xf numFmtId="223" fontId="1" fillId="0" borderId="0" applyFont="0" applyFill="0" applyBorder="0" applyAlignment="0" applyProtection="0"/>
    <xf numFmtId="223" fontId="0" fillId="0" borderId="0" applyFont="0" applyFill="0" applyBorder="0" applyAlignment="0" applyProtection="0"/>
    <xf numFmtId="223" fontId="0" fillId="0" borderId="0" applyFont="0" applyFill="0" applyBorder="0" applyAlignment="0" applyProtection="0"/>
    <xf numFmtId="225" fontId="112" fillId="0" borderId="10">
      <alignment horizontal="justify" vertical="top" wrapText="1"/>
    </xf>
    <xf numFmtId="223" fontId="1" fillId="0" borderId="0" applyFont="0" applyFill="0" applyBorder="0" applyAlignment="0" applyProtection="0"/>
    <xf numFmtId="223" fontId="0" fillId="0" borderId="0" applyFont="0" applyFill="0" applyBorder="0" applyAlignment="0" applyProtection="0"/>
    <xf numFmtId="223" fontId="1" fillId="0" borderId="0" applyFont="0" applyFill="0" applyBorder="0" applyAlignment="0" applyProtection="0"/>
    <xf numFmtId="0" fontId="44" fillId="0" borderId="78" applyNumberFormat="0" applyFill="0" applyAlignment="0" applyProtection="0">
      <alignment vertical="center"/>
    </xf>
    <xf numFmtId="0" fontId="1" fillId="0" borderId="0">
      <protection locked="0"/>
    </xf>
    <xf numFmtId="0" fontId="73" fillId="0" borderId="14">
      <alignment horizontal="left" vertical="center"/>
    </xf>
    <xf numFmtId="205" fontId="20" fillId="0" borderId="0"/>
    <xf numFmtId="0" fontId="73" fillId="0" borderId="14">
      <alignment horizontal="left" vertical="center"/>
    </xf>
    <xf numFmtId="177" fontId="20" fillId="46" borderId="0"/>
    <xf numFmtId="205" fontId="20" fillId="0" borderId="0"/>
    <xf numFmtId="205" fontId="20" fillId="0" borderId="0"/>
    <xf numFmtId="205" fontId="20" fillId="0" borderId="0"/>
    <xf numFmtId="205" fontId="20" fillId="0" borderId="0"/>
    <xf numFmtId="205" fontId="20" fillId="0" borderId="0"/>
    <xf numFmtId="0" fontId="127" fillId="0" borderId="0" applyNumberFormat="0" applyFill="0" applyBorder="0" applyAlignment="0" applyProtection="0">
      <alignment vertical="top"/>
      <protection locked="0"/>
    </xf>
    <xf numFmtId="205" fontId="20" fillId="0" borderId="0"/>
    <xf numFmtId="177" fontId="20" fillId="48" borderId="0"/>
    <xf numFmtId="205" fontId="20" fillId="0" borderId="0"/>
    <xf numFmtId="205" fontId="20" fillId="0" borderId="0"/>
    <xf numFmtId="205" fontId="20" fillId="0" borderId="0"/>
    <xf numFmtId="0" fontId="44" fillId="0" borderId="78" applyNumberFormat="0" applyFill="0" applyAlignment="0" applyProtection="0">
      <alignment vertical="center"/>
    </xf>
    <xf numFmtId="205" fontId="20" fillId="0" borderId="0"/>
    <xf numFmtId="0" fontId="44" fillId="0" borderId="78" applyNumberFormat="0" applyFill="0" applyAlignment="0" applyProtection="0">
      <alignment vertical="center"/>
    </xf>
    <xf numFmtId="205" fontId="20" fillId="0" borderId="0"/>
    <xf numFmtId="0" fontId="44" fillId="0" borderId="78" applyNumberFormat="0" applyFill="0" applyAlignment="0" applyProtection="0">
      <alignment vertical="center"/>
    </xf>
    <xf numFmtId="0" fontId="1" fillId="0" borderId="0"/>
    <xf numFmtId="0" fontId="100" fillId="47" borderId="86" applyNumberFormat="0" applyAlignment="0" applyProtection="0">
      <alignment vertical="center"/>
    </xf>
    <xf numFmtId="0" fontId="68" fillId="12" borderId="0" applyNumberFormat="0" applyBorder="0" applyAlignment="0" applyProtection="0"/>
    <xf numFmtId="0" fontId="100" fillId="47" borderId="86" applyNumberFormat="0" applyAlignment="0" applyProtection="0">
      <alignment vertical="center"/>
    </xf>
    <xf numFmtId="0" fontId="68" fillId="12" borderId="0" applyNumberFormat="0" applyBorder="0" applyAlignment="0" applyProtection="0"/>
    <xf numFmtId="0" fontId="100" fillId="47" borderId="86" applyNumberFormat="0" applyAlignment="0" applyProtection="0">
      <alignment vertical="center"/>
    </xf>
    <xf numFmtId="0" fontId="68" fillId="12" borderId="0" applyNumberFormat="0" applyBorder="0" applyAlignment="0" applyProtection="0"/>
    <xf numFmtId="0" fontId="125" fillId="0" borderId="0">
      <alignment horizontal="left"/>
    </xf>
    <xf numFmtId="0" fontId="125" fillId="0" borderId="0">
      <alignment horizontal="left"/>
    </xf>
    <xf numFmtId="0" fontId="125" fillId="0" borderId="0">
      <alignment horizontal="left"/>
    </xf>
    <xf numFmtId="0" fontId="91" fillId="0" borderId="7">
      <alignment horizontal="center"/>
    </xf>
    <xf numFmtId="0" fontId="125" fillId="0" borderId="0">
      <alignment horizontal="left"/>
    </xf>
    <xf numFmtId="0" fontId="91" fillId="0" borderId="7">
      <alignment horizontal="center"/>
    </xf>
    <xf numFmtId="0" fontId="73" fillId="0" borderId="93" applyNumberFormat="0" applyAlignment="0" applyProtection="0">
      <alignment horizontal="left" vertical="center"/>
    </xf>
    <xf numFmtId="0" fontId="73" fillId="0" borderId="93" applyNumberFormat="0" applyAlignment="0" applyProtection="0">
      <alignment horizontal="left" vertical="center"/>
    </xf>
    <xf numFmtId="0" fontId="73" fillId="0" borderId="93" applyNumberFormat="0" applyAlignment="0" applyProtection="0">
      <alignment horizontal="left" vertical="center"/>
    </xf>
    <xf numFmtId="0" fontId="44" fillId="0" borderId="78" applyNumberFormat="0" applyFill="0" applyAlignment="0" applyProtection="0">
      <alignment vertical="center"/>
    </xf>
    <xf numFmtId="0" fontId="73" fillId="0" borderId="93" applyNumberFormat="0" applyAlignment="0" applyProtection="0">
      <alignment horizontal="left" vertical="center"/>
    </xf>
    <xf numFmtId="37" fontId="104" fillId="0" borderId="0"/>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1" fillId="0" borderId="7" applyNumberFormat="0"/>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91" fillId="0" borderId="7">
      <alignment horizontal="center"/>
    </xf>
    <xf numFmtId="0" fontId="73" fillId="0" borderId="14">
      <alignment horizontal="left" vertical="center"/>
    </xf>
    <xf numFmtId="0" fontId="84" fillId="12" borderId="83" applyNumberForma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100" fillId="47" borderId="86" applyNumberFormat="0" applyAlignment="0" applyProtection="0">
      <alignmen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68" fillId="12" borderId="7"/>
    <xf numFmtId="0" fontId="1" fillId="0" borderId="7" applyNumberFormat="0"/>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68" fillId="12" borderId="7"/>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8" fillId="12" borderId="7"/>
    <xf numFmtId="0" fontId="100" fillId="47" borderId="86" applyNumberFormat="0" applyAlignment="0" applyProtection="0">
      <alignment vertical="center"/>
    </xf>
    <xf numFmtId="41" fontId="20" fillId="0" borderId="0" applyFont="0" applyFill="0" applyBorder="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1" fillId="0" borderId="7" applyNumberFormat="0"/>
    <xf numFmtId="0" fontId="100" fillId="47" borderId="86" applyNumberFormat="0" applyAlignment="0" applyProtection="0">
      <alignmen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182" fontId="1" fillId="0" borderId="0" applyFill="0" applyBorder="0" applyAlignment="0"/>
    <xf numFmtId="0" fontId="73" fillId="0" borderId="14">
      <alignment horizontal="left" vertical="center"/>
    </xf>
    <xf numFmtId="0" fontId="69" fillId="13" borderId="79" applyNumberFormat="0" applyFont="0" applyAlignment="0" applyProtection="0">
      <alignment vertical="center"/>
    </xf>
    <xf numFmtId="182" fontId="1" fillId="0" borderId="0" applyFill="0" applyBorder="0" applyAlignment="0"/>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177" fontId="20" fillId="46" borderId="0"/>
    <xf numFmtId="0" fontId="87" fillId="12" borderId="86" applyNumberFormat="0" applyAlignment="0" applyProtection="0">
      <alignment vertical="center"/>
    </xf>
    <xf numFmtId="0" fontId="73" fillId="0" borderId="14">
      <alignment horizontal="left" vertical="center"/>
    </xf>
    <xf numFmtId="0" fontId="44" fillId="0" borderId="78" applyNumberFormat="0" applyFill="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68" fillId="6" borderId="7" applyNumberFormat="0" applyBorder="0" applyAlignment="0" applyProtection="0"/>
    <xf numFmtId="0" fontId="87" fillId="12" borderId="86"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70" fillId="0" borderId="14" applyNumberFormat="0">
      <alignment horizontal="right" wrapText="1"/>
    </xf>
    <xf numFmtId="0" fontId="87" fillId="12" borderId="86"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69" fillId="0" borderId="0">
      <alignmen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177" fontId="20" fillId="46" borderId="0"/>
    <xf numFmtId="0" fontId="87" fillId="12" borderId="86" applyNumberForma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73" fillId="0" borderId="14">
      <alignment horizontal="left" vertical="center"/>
    </xf>
    <xf numFmtId="0" fontId="68" fillId="12" borderId="7"/>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84" fillId="12" borderId="83" applyNumberFormat="0" applyAlignment="0" applyProtection="0">
      <alignment vertical="center"/>
    </xf>
    <xf numFmtId="0" fontId="73" fillId="0" borderId="14">
      <alignment horizontal="left" vertical="center"/>
    </xf>
    <xf numFmtId="0" fontId="68" fillId="6" borderId="7" applyNumberFormat="0" applyBorder="0" applyAlignment="0" applyProtection="0"/>
    <xf numFmtId="0" fontId="87" fillId="12" borderId="86" applyNumberFormat="0" applyAlignment="0" applyProtection="0">
      <alignment vertical="center"/>
    </xf>
    <xf numFmtId="0" fontId="84" fillId="12" borderId="83" applyNumberFormat="0" applyAlignment="0" applyProtection="0">
      <alignmen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10" fontId="0" fillId="0" borderId="0" applyFont="0" applyFill="0" applyBorder="0" applyAlignment="0" applyProtection="0"/>
    <xf numFmtId="0" fontId="73" fillId="0" borderId="14">
      <alignment horizontal="left" vertical="center"/>
    </xf>
    <xf numFmtId="0" fontId="43" fillId="0" borderId="0">
      <alignment vertical="center"/>
    </xf>
    <xf numFmtId="0" fontId="73" fillId="0" borderId="14">
      <alignment horizontal="left" vertical="center"/>
    </xf>
    <xf numFmtId="0" fontId="106" fillId="0" borderId="0"/>
    <xf numFmtId="0" fontId="73" fillId="0" borderId="14">
      <alignment horizontal="left" vertical="center"/>
    </xf>
    <xf numFmtId="0" fontId="20" fillId="0" borderId="0"/>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9" fillId="0" borderId="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178" fontId="1" fillId="0" borderId="0" applyFont="0" applyFill="0" applyBorder="0" applyAlignment="0" applyProtection="0"/>
    <xf numFmtId="0" fontId="84" fillId="12" borderId="83" applyNumberForma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73" fillId="0" borderId="14">
      <alignment horizontal="left" vertical="center"/>
    </xf>
    <xf numFmtId="0" fontId="84" fillId="12" borderId="83" applyNumberForma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114" fillId="55" borderId="0" applyNumberFormat="0" applyBorder="0" applyAlignment="0" applyProtection="0">
      <alignment vertical="center"/>
    </xf>
    <xf numFmtId="0" fontId="73" fillId="0" borderId="14">
      <alignment horizontal="left" vertical="center"/>
    </xf>
    <xf numFmtId="0" fontId="73" fillId="0" borderId="14">
      <alignment horizontal="left" vertical="center"/>
    </xf>
    <xf numFmtId="0" fontId="68" fillId="12" borderId="7"/>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87" fillId="12" borderId="86" applyNumberForma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8" fillId="12" borderId="7"/>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44" fillId="0" borderId="78" applyNumberFormat="0" applyFill="0" applyAlignment="0" applyProtection="0">
      <alignment vertical="center"/>
    </xf>
    <xf numFmtId="0" fontId="73" fillId="0" borderId="14">
      <alignment horizontal="left" vertical="center"/>
    </xf>
    <xf numFmtId="0" fontId="44" fillId="0" borderId="78" applyNumberFormat="0" applyFill="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73" fillId="0" borderId="14">
      <alignment horizontal="left" vertical="center"/>
    </xf>
    <xf numFmtId="0" fontId="69" fillId="13" borderId="79" applyNumberFormat="0" applyFont="0" applyAlignment="0" applyProtection="0">
      <alignment vertical="center"/>
    </xf>
    <xf numFmtId="0" fontId="73" fillId="0" borderId="14">
      <alignment horizontal="lef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44" fillId="0" borderId="78" applyNumberFormat="0" applyFill="0" applyAlignment="0" applyProtection="0">
      <alignment vertical="center"/>
    </xf>
    <xf numFmtId="0" fontId="73" fillId="0" borderId="14">
      <alignment horizontal="left" vertical="center"/>
    </xf>
    <xf numFmtId="0" fontId="68" fillId="6" borderId="7" applyNumberFormat="0" applyBorder="0" applyAlignment="0" applyProtection="0"/>
    <xf numFmtId="0" fontId="73" fillId="0" borderId="14">
      <alignment horizontal="left" vertical="center"/>
    </xf>
    <xf numFmtId="0" fontId="73" fillId="0" borderId="14">
      <alignment horizontal="left" vertical="center"/>
    </xf>
    <xf numFmtId="0" fontId="73" fillId="0" borderId="14">
      <alignment horizontal="left" vertical="center"/>
    </xf>
    <xf numFmtId="0" fontId="96" fillId="0" borderId="0" applyNumberFormat="0" applyFill="0"/>
    <xf numFmtId="0" fontId="91" fillId="0" borderId="7">
      <alignment horizontal="center"/>
    </xf>
    <xf numFmtId="0" fontId="84" fillId="12" borderId="83" applyNumberFormat="0" applyAlignment="0" applyProtection="0">
      <alignment vertical="center"/>
    </xf>
    <xf numFmtId="0" fontId="96" fillId="0" borderId="0" applyNumberFormat="0" applyFill="0"/>
    <xf numFmtId="0" fontId="96" fillId="0" borderId="0" applyNumberFormat="0" applyFill="0"/>
    <xf numFmtId="0" fontId="70" fillId="0" borderId="14" applyNumberFormat="0">
      <alignment horizontal="right" wrapText="1"/>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70" fillId="0" borderId="14" applyNumberFormat="0">
      <alignment horizontal="right" wrapText="1"/>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70" fillId="0" borderId="14" applyNumberFormat="0">
      <alignment horizontal="right" wrapText="1"/>
    </xf>
    <xf numFmtId="0" fontId="68" fillId="12" borderId="7"/>
    <xf numFmtId="0" fontId="100" fillId="47" borderId="86" applyNumberFormat="0" applyAlignment="0" applyProtection="0">
      <alignment vertical="center"/>
    </xf>
    <xf numFmtId="0" fontId="44" fillId="0" borderId="78" applyNumberFormat="0" applyFill="0" applyAlignment="0" applyProtection="0">
      <alignment vertical="center"/>
    </xf>
    <xf numFmtId="0" fontId="70" fillId="0" borderId="14" applyNumberFormat="0">
      <alignment horizontal="right" wrapText="1"/>
    </xf>
    <xf numFmtId="0" fontId="44" fillId="0" borderId="78" applyNumberFormat="0" applyFill="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91" fillId="0" borderId="7">
      <alignment horizontal="center"/>
    </xf>
    <xf numFmtId="0" fontId="69" fillId="13" borderId="79" applyNumberFormat="0" applyFont="0" applyAlignment="0" applyProtection="0">
      <alignment vertical="center"/>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70" fillId="0" borderId="14" applyNumberFormat="0">
      <alignment horizontal="right" wrapText="1"/>
    </xf>
    <xf numFmtId="39" fontId="20" fillId="0" borderId="0"/>
    <xf numFmtId="0" fontId="70" fillId="0" borderId="14" applyNumberFormat="0">
      <alignment horizontal="right" wrapText="1"/>
    </xf>
    <xf numFmtId="0" fontId="20" fillId="0" borderId="0">
      <alignment vertical="center"/>
    </xf>
    <xf numFmtId="0" fontId="70" fillId="0" borderId="14" applyNumberFormat="0">
      <alignment horizontal="right" wrapText="1"/>
    </xf>
    <xf numFmtId="0" fontId="68" fillId="12" borderId="7"/>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20" fillId="0" borderId="0"/>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1" fillId="0" borderId="7" applyNumberFormat="0"/>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9" fontId="0" fillId="0" borderId="0" applyFont="0" applyFill="0" applyBorder="0" applyAlignment="0" applyProtection="0"/>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182" fontId="1" fillId="0" borderId="0" applyFill="0" applyBorder="0" applyAlignment="0"/>
    <xf numFmtId="0" fontId="70" fillId="0" borderId="14" applyNumberFormat="0">
      <alignment horizontal="right" wrapText="1"/>
    </xf>
    <xf numFmtId="182" fontId="1" fillId="0" borderId="0" applyFill="0" applyBorder="0" applyAlignment="0"/>
    <xf numFmtId="0" fontId="70" fillId="0" borderId="14" applyNumberFormat="0">
      <alignment horizontal="right" wrapText="1"/>
    </xf>
    <xf numFmtId="182" fontId="1" fillId="0" borderId="0" applyFill="0" applyBorder="0" applyAlignment="0"/>
    <xf numFmtId="0" fontId="70" fillId="0" borderId="14" applyNumberFormat="0">
      <alignment horizontal="right" wrapText="1"/>
    </xf>
    <xf numFmtId="0" fontId="70" fillId="0" borderId="14" applyNumberFormat="0">
      <alignment horizontal="right" wrapText="1"/>
    </xf>
    <xf numFmtId="0" fontId="68" fillId="12" borderId="7"/>
    <xf numFmtId="0" fontId="70" fillId="0" borderId="14" applyNumberFormat="0">
      <alignment horizontal="right" wrapText="1"/>
    </xf>
    <xf numFmtId="0" fontId="84" fillId="12" borderId="83" applyNumberFormat="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105" fillId="0" borderId="0" applyNumberFormat="0" applyFill="0" applyBorder="0" applyAlignment="0" applyProtection="0"/>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44" fillId="0" borderId="78" applyNumberFormat="0" applyFill="0" applyAlignment="0" applyProtection="0">
      <alignment vertical="center"/>
    </xf>
    <xf numFmtId="0" fontId="70" fillId="0" borderId="14" applyNumberFormat="0">
      <alignment horizontal="right" wrapText="1"/>
    </xf>
    <xf numFmtId="0" fontId="1" fillId="0" borderId="0" applyFont="0" applyFill="0" applyBorder="0" applyAlignment="0" applyProtection="0"/>
    <xf numFmtId="0" fontId="68" fillId="12" borderId="7"/>
    <xf numFmtId="0" fontId="70" fillId="0" borderId="14" applyNumberFormat="0">
      <alignment horizontal="right" wrapText="1"/>
    </xf>
    <xf numFmtId="0" fontId="44" fillId="0" borderId="78" applyNumberFormat="0" applyFill="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124" fillId="0" borderId="94">
      <alignment horizontal="center"/>
    </xf>
    <xf numFmtId="0" fontId="70" fillId="0" borderId="14" applyNumberFormat="0">
      <alignment horizontal="right" wrapText="1"/>
    </xf>
    <xf numFmtId="0" fontId="70" fillId="0" borderId="14" applyNumberFormat="0">
      <alignment horizontal="right" wrapText="1"/>
    </xf>
    <xf numFmtId="0" fontId="124" fillId="0" borderId="94">
      <alignment horizont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68" fillId="12" borderId="7"/>
    <xf numFmtId="0" fontId="69" fillId="13" borderId="79" applyNumberFormat="0" applyFont="0" applyAlignment="0" applyProtection="0">
      <alignment vertical="center"/>
    </xf>
    <xf numFmtId="0" fontId="70" fillId="0" borderId="14" applyNumberFormat="0">
      <alignment horizontal="right" wrapText="1"/>
    </xf>
    <xf numFmtId="0" fontId="68" fillId="12" borderId="7"/>
    <xf numFmtId="0" fontId="70" fillId="0" borderId="14" applyNumberFormat="0">
      <alignment horizontal="right" wrapText="1"/>
    </xf>
    <xf numFmtId="0" fontId="68" fillId="12" borderId="7"/>
    <xf numFmtId="0" fontId="70" fillId="0" borderId="14" applyNumberFormat="0">
      <alignment horizontal="right" wrapText="1"/>
    </xf>
    <xf numFmtId="0" fontId="0" fillId="53" borderId="0" applyNumberFormat="0" applyFont="0" applyBorder="0" applyAlignment="0" applyProtection="0">
      <alignment horizontal="right"/>
    </xf>
    <xf numFmtId="0" fontId="68" fillId="12" borderId="7"/>
    <xf numFmtId="0" fontId="70" fillId="0" borderId="14" applyNumberFormat="0">
      <alignment horizontal="right" wrapText="1"/>
    </xf>
    <xf numFmtId="0" fontId="68" fillId="12" borderId="7"/>
    <xf numFmtId="0" fontId="70" fillId="0" borderId="14" applyNumberFormat="0">
      <alignment horizontal="right" wrapText="1"/>
    </xf>
    <xf numFmtId="0" fontId="91" fillId="0" borderId="7">
      <alignment horizontal="center"/>
    </xf>
    <xf numFmtId="0" fontId="1" fillId="0" borderId="7" applyNumberFormat="0"/>
    <xf numFmtId="0" fontId="70" fillId="0" borderId="14" applyNumberFormat="0">
      <alignment horizontal="right" wrapText="1"/>
    </xf>
    <xf numFmtId="0" fontId="68" fillId="12" borderId="7"/>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87" fillId="12" borderId="86" applyNumberFormat="0" applyAlignment="0" applyProtection="0">
      <alignment vertical="center"/>
    </xf>
    <xf numFmtId="0" fontId="84" fillId="12" borderId="83" applyNumberFormat="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68" fillId="12" borderId="7"/>
    <xf numFmtId="0" fontId="70" fillId="0" borderId="14" applyNumberFormat="0">
      <alignment horizontal="right" wrapText="1"/>
    </xf>
    <xf numFmtId="0" fontId="70" fillId="0" borderId="14" applyNumberFormat="0">
      <alignment horizontal="right" wrapText="1"/>
    </xf>
    <xf numFmtId="0" fontId="135" fillId="0" borderId="0" applyNumberFormat="0" applyFill="0" applyBorder="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87" fillId="12" borderId="86" applyNumberFormat="0" applyAlignment="0" applyProtection="0">
      <alignment vertical="center"/>
    </xf>
    <xf numFmtId="0" fontId="1" fillId="0" borderId="7" applyNumberFormat="0"/>
    <xf numFmtId="0" fontId="69" fillId="13" borderId="79" applyNumberFormat="0" applyFont="0" applyAlignment="0" applyProtection="0">
      <alignment vertical="center"/>
    </xf>
    <xf numFmtId="0" fontId="70" fillId="0" borderId="14" applyNumberFormat="0">
      <alignment horizontal="right" wrapText="1"/>
    </xf>
    <xf numFmtId="0" fontId="1" fillId="0" borderId="7" applyNumberFormat="0"/>
    <xf numFmtId="0" fontId="70" fillId="0" borderId="14" applyNumberFormat="0">
      <alignment horizontal="right" wrapText="1"/>
    </xf>
    <xf numFmtId="0" fontId="1" fillId="0" borderId="7" applyNumberFormat="0"/>
    <xf numFmtId="0" fontId="70" fillId="0" borderId="14" applyNumberFormat="0">
      <alignment horizontal="right" wrapText="1"/>
    </xf>
    <xf numFmtId="0" fontId="1" fillId="0" borderId="7" applyNumberFormat="0"/>
    <xf numFmtId="0" fontId="70" fillId="0" borderId="14" applyNumberFormat="0">
      <alignment horizontal="right" wrapText="1"/>
    </xf>
    <xf numFmtId="0" fontId="68" fillId="6" borderId="7" applyNumberFormat="0" applyBorder="0" applyAlignment="0" applyProtection="0"/>
    <xf numFmtId="0" fontId="1" fillId="0" borderId="7" applyNumberFormat="0"/>
    <xf numFmtId="0" fontId="70" fillId="0" borderId="14" applyNumberFormat="0">
      <alignment horizontal="right" wrapText="1"/>
    </xf>
    <xf numFmtId="0" fontId="1" fillId="0" borderId="7" applyNumberFormat="0"/>
    <xf numFmtId="0" fontId="70" fillId="0" borderId="14" applyNumberFormat="0">
      <alignment horizontal="right" wrapText="1"/>
    </xf>
    <xf numFmtId="0" fontId="70" fillId="0" borderId="14" applyNumberFormat="0">
      <alignment horizontal="right" wrapText="1"/>
    </xf>
    <xf numFmtId="0" fontId="1" fillId="0" borderId="7" applyNumberFormat="0"/>
    <xf numFmtId="0" fontId="101" fillId="0" borderId="0"/>
    <xf numFmtId="0" fontId="1" fillId="0" borderId="7" applyNumberFormat="0"/>
    <xf numFmtId="0" fontId="70" fillId="0" borderId="14" applyNumberFormat="0">
      <alignment horizontal="right" wrapText="1"/>
    </xf>
    <xf numFmtId="0" fontId="1" fillId="0" borderId="7" applyNumberFormat="0"/>
    <xf numFmtId="0" fontId="70" fillId="0" borderId="14" applyNumberFormat="0">
      <alignment horizontal="right" wrapText="1"/>
    </xf>
    <xf numFmtId="0" fontId="1" fillId="0" borderId="7" applyNumberFormat="0"/>
    <xf numFmtId="0" fontId="70" fillId="0" borderId="14" applyNumberFormat="0">
      <alignment horizontal="right" wrapText="1"/>
    </xf>
    <xf numFmtId="0" fontId="70" fillId="0" borderId="14" applyNumberFormat="0">
      <alignment horizontal="right" wrapText="1"/>
    </xf>
    <xf numFmtId="0" fontId="44" fillId="0" borderId="78" applyNumberFormat="0" applyFill="0" applyAlignment="0" applyProtection="0">
      <alignment vertical="center"/>
    </xf>
    <xf numFmtId="0" fontId="70" fillId="0" borderId="14" applyNumberFormat="0">
      <alignment horizontal="right" wrapText="1"/>
    </xf>
    <xf numFmtId="0" fontId="6" fillId="0" borderId="0"/>
    <xf numFmtId="0" fontId="70" fillId="0" borderId="14" applyNumberFormat="0">
      <alignment horizontal="right" wrapText="1"/>
    </xf>
    <xf numFmtId="0" fontId="6" fillId="0" borderId="0"/>
    <xf numFmtId="0" fontId="70" fillId="0" borderId="14" applyNumberFormat="0">
      <alignment horizontal="right" wrapText="1"/>
    </xf>
    <xf numFmtId="0" fontId="6" fillId="0" borderId="0"/>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136" fillId="0" borderId="96" applyNumberFormat="0" applyFill="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91" fillId="0" borderId="7">
      <alignment horizont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106" fillId="0" borderId="0"/>
    <xf numFmtId="0" fontId="70" fillId="0" borderId="14" applyNumberFormat="0">
      <alignment horizontal="right" wrapText="1"/>
    </xf>
    <xf numFmtId="0" fontId="70" fillId="0" borderId="14" applyNumberFormat="0">
      <alignment horizontal="right" wrapText="1"/>
    </xf>
    <xf numFmtId="0" fontId="91" fillId="0" borderId="7">
      <alignment horizontal="center"/>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70" fillId="0" borderId="14" applyNumberFormat="0">
      <alignment horizontal="right" wrapText="1"/>
    </xf>
    <xf numFmtId="0" fontId="68" fillId="12" borderId="7"/>
    <xf numFmtId="0" fontId="70" fillId="0" borderId="14" applyNumberFormat="0">
      <alignment horizontal="right" wrapText="1"/>
    </xf>
    <xf numFmtId="0" fontId="69" fillId="13" borderId="79" applyNumberFormat="0" applyFont="0" applyAlignment="0" applyProtection="0">
      <alignment vertical="center"/>
    </xf>
    <xf numFmtId="0" fontId="126" fillId="3" borderId="0" applyNumberFormat="0" applyBorder="0" applyAlignment="0" applyProtection="0">
      <alignment vertical="center"/>
    </xf>
    <xf numFmtId="0" fontId="70" fillId="0" borderId="14" applyNumberFormat="0">
      <alignment horizontal="right" wrapText="1"/>
    </xf>
    <xf numFmtId="177" fontId="20" fillId="48" borderId="0"/>
    <xf numFmtId="0" fontId="69" fillId="13" borderId="79" applyNumberFormat="0" applyFont="0" applyAlignment="0" applyProtection="0">
      <alignment vertical="center"/>
    </xf>
    <xf numFmtId="0" fontId="91" fillId="0" borderId="7">
      <alignment horizontal="center"/>
    </xf>
    <xf numFmtId="0" fontId="70" fillId="0" borderId="14" applyNumberFormat="0">
      <alignment horizontal="right" wrapText="1"/>
    </xf>
    <xf numFmtId="0" fontId="68" fillId="12" borderId="7"/>
    <xf numFmtId="0" fontId="43" fillId="0" borderId="0">
      <alignment vertical="center"/>
    </xf>
    <xf numFmtId="0" fontId="70" fillId="0" borderId="14" applyNumberFormat="0">
      <alignment horizontal="right" wrapText="1"/>
    </xf>
    <xf numFmtId="0" fontId="70" fillId="0" borderId="14" applyNumberFormat="0">
      <alignment horizontal="right" wrapText="1"/>
    </xf>
    <xf numFmtId="0" fontId="68" fillId="12" borderId="7"/>
    <xf numFmtId="0" fontId="91" fillId="0" borderId="7">
      <alignment horizontal="center"/>
    </xf>
    <xf numFmtId="0" fontId="70" fillId="0" borderId="14" applyNumberFormat="0">
      <alignment horizontal="right" wrapText="1"/>
    </xf>
    <xf numFmtId="0" fontId="69" fillId="13" borderId="79" applyNumberFormat="0" applyFont="0" applyAlignment="0" applyProtection="0">
      <alignment vertical="center"/>
    </xf>
    <xf numFmtId="0" fontId="70" fillId="0" borderId="14" applyNumberFormat="0">
      <alignment horizontal="right" wrapText="1"/>
    </xf>
    <xf numFmtId="0" fontId="68" fillId="12" borderId="7"/>
    <xf numFmtId="0" fontId="70" fillId="0" borderId="14" applyNumberFormat="0">
      <alignment horizontal="right" wrapText="1"/>
    </xf>
    <xf numFmtId="0" fontId="9" fillId="0" borderId="0" applyNumberFormat="0" applyFill="0" applyBorder="0" applyAlignment="0" applyProtection="0">
      <alignment vertical="top"/>
      <protection locked="0"/>
    </xf>
    <xf numFmtId="0" fontId="70" fillId="0" borderId="14" applyNumberFormat="0">
      <alignment horizontal="right" wrapText="1"/>
    </xf>
    <xf numFmtId="0" fontId="70" fillId="0" borderId="14" applyNumberFormat="0">
      <alignment horizontal="right" wrapText="1"/>
    </xf>
    <xf numFmtId="0" fontId="130" fillId="0" borderId="0" applyNumberFormat="0" applyFill="0" applyBorder="0" applyAlignment="0" applyProtection="0">
      <alignment vertical="center"/>
    </xf>
    <xf numFmtId="0" fontId="127" fillId="0" borderId="0" applyNumberFormat="0" applyFill="0" applyBorder="0" applyAlignment="0" applyProtection="0">
      <alignment vertical="top"/>
      <protection locked="0"/>
    </xf>
    <xf numFmtId="0" fontId="68" fillId="6" borderId="7" applyNumberFormat="0" applyBorder="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protection locked="0"/>
    </xf>
    <xf numFmtId="0" fontId="20" fillId="0" borderId="0">
      <protection locked="0"/>
    </xf>
    <xf numFmtId="0" fontId="68" fillId="6" borderId="7" applyNumberFormat="0" applyBorder="0" applyAlignment="0" applyProtection="0"/>
    <xf numFmtId="0" fontId="91" fillId="0" borderId="7">
      <alignment horizontal="center"/>
    </xf>
    <xf numFmtId="0" fontId="100" fillId="47" borderId="86" applyNumberFormat="0" applyAlignment="0" applyProtection="0">
      <alignment vertic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91" fillId="0" borderId="7">
      <alignment horizontal="center"/>
    </xf>
    <xf numFmtId="0" fontId="20" fillId="0" borderId="0">
      <protection locked="0"/>
    </xf>
    <xf numFmtId="0" fontId="20" fillId="0" borderId="0">
      <protection locked="0"/>
    </xf>
    <xf numFmtId="0" fontId="91" fillId="0" borderId="7">
      <alignment horizontal="center"/>
    </xf>
    <xf numFmtId="0" fontId="68" fillId="6" borderId="7" applyNumberFormat="0" applyBorder="0" applyAlignment="0" applyProtection="0"/>
    <xf numFmtId="43" fontId="69" fillId="0" borderId="0" applyFont="0" applyFill="0" applyBorder="0" applyAlignment="0" applyProtection="0">
      <alignment vertical="center"/>
    </xf>
    <xf numFmtId="0" fontId="68" fillId="6" borderId="7" applyNumberFormat="0" applyBorder="0" applyAlignment="0" applyProtection="0"/>
    <xf numFmtId="43" fontId="69" fillId="0" borderId="0" applyFont="0" applyFill="0" applyBorder="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9" fontId="20" fillId="0" borderId="0" applyFont="0" applyFill="0" applyBorder="0" applyAlignment="0" applyProtection="0">
      <alignment vertical="center"/>
    </xf>
    <xf numFmtId="0" fontId="87" fillId="12" borderId="86" applyNumberFormat="0" applyAlignment="0" applyProtection="0">
      <alignment vertical="center"/>
    </xf>
    <xf numFmtId="0" fontId="68" fillId="6" borderId="7" applyNumberFormat="0" applyBorder="0" applyAlignment="0" applyProtection="0"/>
    <xf numFmtId="9" fontId="20" fillId="0" borderId="0" applyFont="0" applyFill="0" applyBorder="0" applyAlignment="0" applyProtection="0">
      <alignment vertical="center"/>
    </xf>
    <xf numFmtId="0" fontId="87" fillId="12" borderId="86" applyNumberFormat="0" applyAlignment="0" applyProtection="0">
      <alignment vertical="center"/>
    </xf>
    <xf numFmtId="0" fontId="68" fillId="6" borderId="7" applyNumberFormat="0" applyBorder="0" applyAlignment="0" applyProtection="0"/>
    <xf numFmtId="0" fontId="69" fillId="13" borderId="79" applyNumberFormat="0" applyFont="0" applyAlignment="0" applyProtection="0">
      <alignment vertical="center"/>
    </xf>
    <xf numFmtId="0" fontId="87" fillId="12" borderId="86" applyNumberFormat="0" applyAlignment="0" applyProtection="0">
      <alignment vertical="center"/>
    </xf>
    <xf numFmtId="38" fontId="98" fillId="0" borderId="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38" fontId="121" fillId="0" borderId="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38" fontId="121" fillId="0" borderId="0"/>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1" fillId="0" borderId="7" applyNumberFormat="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91" fillId="0" borderId="7">
      <alignment horizontal="center"/>
    </xf>
    <xf numFmtId="0" fontId="68" fillId="6" borderId="7" applyNumberFormat="0" applyBorder="0" applyAlignment="0" applyProtection="0"/>
    <xf numFmtId="0" fontId="91" fillId="0" borderId="7">
      <alignment horizontal="center"/>
    </xf>
    <xf numFmtId="0" fontId="68" fillId="6" borderId="7" applyNumberFormat="0" applyBorder="0" applyAlignment="0" applyProtection="0"/>
    <xf numFmtId="0" fontId="68" fillId="12" borderId="7"/>
    <xf numFmtId="0" fontId="91" fillId="0" borderId="7">
      <alignment horizontal="center"/>
    </xf>
    <xf numFmtId="0" fontId="68" fillId="6" borderId="7" applyNumberFormat="0" applyBorder="0" applyAlignment="0" applyProtection="0"/>
    <xf numFmtId="0" fontId="91" fillId="0" borderId="7">
      <alignment horizontal="center"/>
    </xf>
    <xf numFmtId="0" fontId="68" fillId="6" borderId="7" applyNumberFormat="0" applyBorder="0" applyAlignment="0" applyProtection="0"/>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91" fillId="0" borderId="7">
      <alignment horizont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0" fontId="91" fillId="0" borderId="7">
      <alignment horizontal="center"/>
    </xf>
    <xf numFmtId="0" fontId="69" fillId="13" borderId="79" applyNumberFormat="0" applyFont="0" applyAlignment="0" applyProtection="0">
      <alignment vertical="center"/>
    </xf>
    <xf numFmtId="0" fontId="68" fillId="6" borderId="7" applyNumberFormat="0" applyBorder="0" applyAlignment="0" applyProtection="0"/>
    <xf numFmtId="0" fontId="91" fillId="0" borderId="7">
      <alignment horizontal="center"/>
    </xf>
    <xf numFmtId="0" fontId="69" fillId="13" borderId="79" applyNumberFormat="0" applyFon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1" fillId="0" borderId="7" applyNumberFormat="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12" borderId="7"/>
    <xf numFmtId="0" fontId="100" fillId="47" borderId="86" applyNumberFormat="0" applyAlignment="0" applyProtection="0">
      <alignment vertical="center"/>
    </xf>
    <xf numFmtId="0" fontId="68" fillId="6" borderId="7" applyNumberFormat="0" applyBorder="0" applyAlignment="0" applyProtection="0"/>
    <xf numFmtId="0" fontId="44" fillId="0" borderId="78" applyNumberFormat="0" applyFill="0" applyAlignment="0" applyProtection="0">
      <alignment vertical="center"/>
    </xf>
    <xf numFmtId="41" fontId="20" fillId="0" borderId="0" applyFont="0" applyFill="0" applyBorder="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137" fillId="0" borderId="0"/>
    <xf numFmtId="0" fontId="68" fillId="6" borderId="7" applyNumberFormat="0" applyBorder="0" applyAlignment="0" applyProtection="0"/>
    <xf numFmtId="0" fontId="68" fillId="12" borderId="7"/>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12" borderId="7"/>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1" fillId="0" borderId="7" applyNumberFormat="0"/>
    <xf numFmtId="0" fontId="87" fillId="12" borderId="86" applyNumberFormat="0" applyAlignment="0" applyProtection="0">
      <alignment vertical="center"/>
    </xf>
    <xf numFmtId="0" fontId="1" fillId="0" borderId="7" applyNumberFormat="0"/>
    <xf numFmtId="0" fontId="68" fillId="6" borderId="7" applyNumberFormat="0" applyBorder="0" applyAlignment="0" applyProtection="0"/>
    <xf numFmtId="0" fontId="1" fillId="0" borderId="7" applyNumberFormat="0"/>
    <xf numFmtId="0" fontId="68" fillId="6" borderId="7" applyNumberFormat="0" applyBorder="0" applyAlignment="0" applyProtection="0"/>
    <xf numFmtId="0" fontId="1" fillId="0" borderId="7" applyNumberFormat="0"/>
    <xf numFmtId="0" fontId="68" fillId="6" borderId="7" applyNumberFormat="0" applyBorder="0" applyAlignment="0" applyProtection="0"/>
    <xf numFmtId="0" fontId="1" fillId="0" borderId="7" applyNumberFormat="0"/>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120" fillId="54" borderId="0" applyNumberFormat="0" applyBorder="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177" fontId="20" fillId="48" borderId="0"/>
    <xf numFmtId="0" fontId="87" fillId="12" borderId="86" applyNumberFormat="0" applyAlignment="0" applyProtection="0">
      <alignment vertical="center"/>
    </xf>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177" fontId="20" fillId="48" borderId="0"/>
    <xf numFmtId="10" fontId="0" fillId="0" borderId="0" applyFont="0" applyFill="0" applyBorder="0" applyAlignment="0" applyProtection="0"/>
    <xf numFmtId="0" fontId="68" fillId="6" borderId="7" applyNumberFormat="0" applyBorder="0" applyAlignment="0" applyProtection="0"/>
    <xf numFmtId="177" fontId="20" fillId="48" borderId="0"/>
    <xf numFmtId="0" fontId="20" fillId="0" borderId="0" applyNumberFormat="0" applyFill="0" applyBorder="0" applyAlignment="0" applyProtection="0">
      <alignment horizontal="left"/>
    </xf>
    <xf numFmtId="0" fontId="87" fillId="12" borderId="86" applyNumberFormat="0" applyAlignment="0" applyProtection="0">
      <alignment vertical="center"/>
    </xf>
    <xf numFmtId="0" fontId="68" fillId="6" borderId="7" applyNumberFormat="0" applyBorder="0" applyAlignment="0" applyProtection="0"/>
    <xf numFmtId="177" fontId="20" fillId="46" borderId="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69" fillId="13" borderId="79" applyNumberFormat="0" applyFont="0" applyAlignment="0" applyProtection="0">
      <alignment vertical="center"/>
    </xf>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87" fillId="12" borderId="86" applyNumberFormat="0" applyAlignment="0" applyProtection="0">
      <alignmen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9" fontId="0" fillId="0" borderId="0" applyFont="0" applyFill="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9" fontId="43" fillId="0" borderId="0" applyFont="0" applyFill="0" applyBorder="0" applyAlignment="0" applyProtection="0">
      <alignment vertical="center"/>
    </xf>
    <xf numFmtId="0" fontId="68" fillId="6" borderId="7" applyNumberFormat="0" applyBorder="0" applyAlignment="0" applyProtection="0"/>
    <xf numFmtId="9" fontId="0" fillId="0" borderId="0" applyFont="0" applyFill="0" applyBorder="0" applyAlignment="0" applyProtection="0"/>
    <xf numFmtId="0" fontId="68" fillId="6" borderId="7" applyNumberFormat="0" applyBorder="0" applyAlignment="0" applyProtection="0"/>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38" fontId="5" fillId="0" borderId="0"/>
    <xf numFmtId="0" fontId="87" fillId="12" borderId="86" applyNumberFormat="0" applyAlignment="0" applyProtection="0">
      <alignment vertical="center"/>
    </xf>
    <xf numFmtId="0" fontId="68" fillId="6" borderId="7" applyNumberFormat="0" applyBorder="0" applyAlignment="0" applyProtection="0"/>
    <xf numFmtId="38" fontId="5" fillId="0" borderId="0"/>
    <xf numFmtId="0" fontId="87" fillId="12" borderId="86"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38" fontId="138"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68" fillId="6" borderId="7" applyNumberFormat="0" applyBorder="0" applyAlignment="0" applyProtection="0"/>
    <xf numFmtId="38" fontId="138" fillId="0" borderId="0"/>
    <xf numFmtId="0" fontId="87" fillId="12" borderId="86" applyNumberFormat="0" applyAlignment="0" applyProtection="0">
      <alignment vertical="center"/>
    </xf>
    <xf numFmtId="0" fontId="68" fillId="6" borderId="7" applyNumberFormat="0" applyBorder="0" applyAlignment="0" applyProtection="0"/>
    <xf numFmtId="38" fontId="98" fillId="0" borderId="0"/>
    <xf numFmtId="0" fontId="2" fillId="0" borderId="0" applyFill="0" applyBorder="0" applyAlignment="0"/>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9" fillId="13" borderId="79" applyNumberFormat="0" applyFon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20" fillId="0" borderId="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68" fillId="6" borderId="7" applyNumberFormat="0" applyBorder="0" applyAlignment="0" applyProtection="0"/>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7" fillId="12" borderId="86"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0" fontId="84" fillId="12" borderId="83" applyNumberFormat="0" applyAlignment="0" applyProtection="0">
      <alignment vertical="center"/>
    </xf>
    <xf numFmtId="0" fontId="68" fillId="6" borderId="7" applyNumberFormat="0" applyBorder="0" applyAlignment="0" applyProtection="0"/>
    <xf numFmtId="176" fontId="128" fillId="0"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177" fontId="20" fillId="46" borderId="0"/>
    <xf numFmtId="9" fontId="20" fillId="0" borderId="0" applyFont="0" applyFill="0" applyBorder="0" applyAlignment="0" applyProtection="0">
      <alignment vertical="center"/>
    </xf>
    <xf numFmtId="177" fontId="20" fillId="46" borderId="0"/>
    <xf numFmtId="177" fontId="20" fillId="46" borderId="0"/>
    <xf numFmtId="177" fontId="20" fillId="46" borderId="0"/>
    <xf numFmtId="177" fontId="20" fillId="46" borderId="0"/>
    <xf numFmtId="177" fontId="20" fillId="46" borderId="0"/>
    <xf numFmtId="0" fontId="114" fillId="63" borderId="0" applyNumberFormat="0" applyBorder="0" applyAlignment="0" applyProtection="0">
      <alignment vertical="center"/>
    </xf>
    <xf numFmtId="0" fontId="69" fillId="13" borderId="79" applyNumberFormat="0" applyFont="0" applyAlignment="0" applyProtection="0">
      <alignment vertical="center"/>
    </xf>
    <xf numFmtId="0" fontId="1" fillId="53" borderId="0" applyNumberFormat="0" applyFont="0" applyBorder="0" applyAlignment="0" applyProtection="0">
      <alignment horizontal="right"/>
    </xf>
    <xf numFmtId="0" fontId="0" fillId="53" borderId="0" applyNumberFormat="0" applyFont="0" applyBorder="0" applyAlignment="0" applyProtection="0">
      <alignment horizontal="right"/>
    </xf>
    <xf numFmtId="0" fontId="0" fillId="53" borderId="0" applyNumberFormat="0" applyFont="0" applyBorder="0" applyAlignment="0" applyProtection="0">
      <alignment horizontal="right"/>
    </xf>
    <xf numFmtId="0" fontId="69" fillId="13" borderId="79" applyNumberFormat="0" applyFont="0" applyAlignment="0" applyProtection="0">
      <alignment vertical="center"/>
    </xf>
    <xf numFmtId="0" fontId="1" fillId="53" borderId="0" applyNumberFormat="0" applyFont="0" applyBorder="0" applyAlignment="0" applyProtection="0">
      <alignment horizontal="right"/>
    </xf>
    <xf numFmtId="0" fontId="69" fillId="13" borderId="79" applyNumberFormat="0" applyFont="0" applyAlignment="0" applyProtection="0">
      <alignment vertical="center"/>
    </xf>
    <xf numFmtId="0" fontId="0" fillId="53" borderId="0" applyNumberFormat="0" applyFont="0" applyBorder="0" applyAlignment="0" applyProtection="0">
      <alignment horizontal="right"/>
    </xf>
    <xf numFmtId="38" fontId="5" fillId="0" borderId="0"/>
    <xf numFmtId="0" fontId="1" fillId="0" borderId="7" applyNumberFormat="0"/>
    <xf numFmtId="0" fontId="87" fillId="12" borderId="86" applyNumberFormat="0" applyAlignment="0" applyProtection="0">
      <alignment vertical="center"/>
    </xf>
    <xf numFmtId="38" fontId="138" fillId="0" borderId="0"/>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38" fontId="138" fillId="0" borderId="0"/>
    <xf numFmtId="0" fontId="1" fillId="0" borderId="7" applyNumberFormat="0"/>
    <xf numFmtId="0" fontId="87" fillId="12" borderId="86" applyNumberFormat="0" applyAlignment="0" applyProtection="0">
      <alignment vertical="center"/>
    </xf>
    <xf numFmtId="38" fontId="138" fillId="0" borderId="0"/>
    <xf numFmtId="38" fontId="121" fillId="0" borderId="0"/>
    <xf numFmtId="38" fontId="121" fillId="0" borderId="0"/>
    <xf numFmtId="38" fontId="121" fillId="0" borderId="0"/>
    <xf numFmtId="0" fontId="118" fillId="0" borderId="0"/>
    <xf numFmtId="0" fontId="118" fillId="0" borderId="0"/>
    <xf numFmtId="43" fontId="69" fillId="0" borderId="0" applyFont="0" applyFill="0" applyBorder="0" applyAlignment="0" applyProtection="0">
      <alignment vertical="center"/>
    </xf>
    <xf numFmtId="0" fontId="118" fillId="0" borderId="0"/>
    <xf numFmtId="0" fontId="118" fillId="0" borderId="0"/>
    <xf numFmtId="0" fontId="1" fillId="0" borderId="0" applyFont="0" applyFill="0">
      <alignment horizontal="fill"/>
    </xf>
    <xf numFmtId="0" fontId="0" fillId="0" borderId="0" applyFont="0" applyFill="0">
      <alignment horizontal="fill"/>
    </xf>
    <xf numFmtId="0" fontId="139" fillId="0" borderId="0"/>
    <xf numFmtId="0" fontId="0" fillId="0" borderId="0" applyFont="0" applyFill="0">
      <alignment horizontal="fill"/>
    </xf>
    <xf numFmtId="0" fontId="68" fillId="12" borderId="7"/>
    <xf numFmtId="0" fontId="0" fillId="0" borderId="0" applyFont="0" applyFill="0">
      <alignment horizontal="fill"/>
    </xf>
    <xf numFmtId="0" fontId="69" fillId="13" borderId="79" applyNumberFormat="0" applyFont="0" applyAlignment="0" applyProtection="0">
      <alignment vertical="center"/>
    </xf>
    <xf numFmtId="177" fontId="20" fillId="48" borderId="0"/>
    <xf numFmtId="0" fontId="1" fillId="0" borderId="0" applyFont="0" applyFill="0">
      <alignment horizontal="fill"/>
    </xf>
    <xf numFmtId="0" fontId="0" fillId="0" borderId="0" applyFont="0" applyFill="0">
      <alignment horizontal="fill"/>
    </xf>
    <xf numFmtId="0" fontId="1" fillId="0" borderId="0" applyFont="0" applyFill="0">
      <alignment horizontal="fill"/>
    </xf>
    <xf numFmtId="186" fontId="1" fillId="0" borderId="0" applyFill="0" applyBorder="0" applyAlignment="0"/>
    <xf numFmtId="0" fontId="9" fillId="0" borderId="0" applyNumberFormat="0" applyFill="0" applyBorder="0" applyAlignment="0" applyProtection="0">
      <alignment vertical="top"/>
      <protection locked="0"/>
    </xf>
    <xf numFmtId="0" fontId="69" fillId="13" borderId="79" applyNumberFormat="0" applyFont="0" applyAlignment="0" applyProtection="0">
      <alignment vertical="center"/>
    </xf>
    <xf numFmtId="186" fontId="1" fillId="0" borderId="0" applyFill="0" applyBorder="0" applyAlignment="0"/>
    <xf numFmtId="0" fontId="9" fillId="0" borderId="0" applyNumberFormat="0" applyFill="0" applyBorder="0" applyAlignment="0" applyProtection="0">
      <alignment vertical="top"/>
      <protection locked="0"/>
    </xf>
    <xf numFmtId="0" fontId="69" fillId="13" borderId="79" applyNumberFormat="0" applyFont="0" applyAlignment="0" applyProtection="0">
      <alignment vertical="center"/>
    </xf>
    <xf numFmtId="186" fontId="1" fillId="0" borderId="0" applyFill="0" applyBorder="0" applyAlignment="0"/>
    <xf numFmtId="0" fontId="140" fillId="0" borderId="0"/>
    <xf numFmtId="186" fontId="1" fillId="0" borderId="0" applyFill="0" applyBorder="0" applyAlignment="0"/>
    <xf numFmtId="215" fontId="112" fillId="0" borderId="0" applyFill="0" applyBorder="0" applyAlignment="0"/>
    <xf numFmtId="186" fontId="1" fillId="0" borderId="0" applyFill="0" applyBorder="0" applyAlignment="0"/>
    <xf numFmtId="182" fontId="1" fillId="0" borderId="0" applyFill="0" applyBorder="0" applyAlignment="0"/>
    <xf numFmtId="182" fontId="1" fillId="0" borderId="0" applyFill="0" applyBorder="0" applyAlignment="0"/>
    <xf numFmtId="39" fontId="20" fillId="0" borderId="0"/>
    <xf numFmtId="182" fontId="1" fillId="0" borderId="0" applyFill="0" applyBorder="0" applyAlignment="0"/>
    <xf numFmtId="186" fontId="1" fillId="0" borderId="0" applyFill="0" applyBorder="0" applyAlignment="0"/>
    <xf numFmtId="186" fontId="1" fillId="0" borderId="0" applyFill="0" applyBorder="0" applyAlignment="0"/>
    <xf numFmtId="186" fontId="1" fillId="0" borderId="0" applyFill="0" applyBorder="0" applyAlignment="0"/>
    <xf numFmtId="0" fontId="69" fillId="13" borderId="79" applyNumberFormat="0" applyFont="0" applyAlignment="0" applyProtection="0">
      <alignment vertical="center"/>
    </xf>
    <xf numFmtId="0" fontId="6" fillId="0" borderId="0"/>
    <xf numFmtId="0" fontId="1" fillId="0" borderId="7" applyNumberFormat="0"/>
    <xf numFmtId="200" fontId="1" fillId="0" borderId="0" applyFill="0" applyBorder="0" applyAlignment="0"/>
    <xf numFmtId="200" fontId="1" fillId="0" borderId="0" applyFill="0" applyBorder="0" applyAlignment="0"/>
    <xf numFmtId="182" fontId="1" fillId="0" borderId="0" applyFill="0" applyBorder="0" applyAlignment="0"/>
    <xf numFmtId="182" fontId="1" fillId="0" borderId="0" applyFill="0" applyBorder="0" applyAlignment="0"/>
    <xf numFmtId="182" fontId="1" fillId="0" borderId="0" applyFill="0" applyBorder="0" applyAlignment="0"/>
    <xf numFmtId="182" fontId="1" fillId="0" borderId="0" applyFill="0" applyBorder="0" applyAlignment="0"/>
    <xf numFmtId="177" fontId="20" fillId="48" borderId="0"/>
    <xf numFmtId="0" fontId="91" fillId="0" borderId="7">
      <alignment horizontal="center"/>
    </xf>
    <xf numFmtId="177" fontId="20" fillId="48" borderId="0"/>
    <xf numFmtId="0" fontId="68" fillId="12" borderId="7"/>
    <xf numFmtId="0" fontId="69" fillId="13" borderId="79" applyNumberFormat="0" applyFont="0" applyAlignment="0" applyProtection="0">
      <alignment vertical="center"/>
    </xf>
    <xf numFmtId="0" fontId="91" fillId="0" borderId="7">
      <alignment horizontal="center"/>
    </xf>
    <xf numFmtId="177" fontId="20" fillId="48" borderId="0"/>
    <xf numFmtId="0" fontId="69" fillId="13" borderId="79" applyNumberFormat="0" applyFont="0" applyAlignment="0" applyProtection="0">
      <alignment vertical="center"/>
    </xf>
    <xf numFmtId="0" fontId="91" fillId="0" borderId="7">
      <alignment horizontal="center"/>
    </xf>
    <xf numFmtId="177" fontId="20" fillId="48" borderId="0"/>
    <xf numFmtId="177" fontId="20" fillId="48" borderId="0"/>
    <xf numFmtId="0" fontId="91" fillId="0" borderId="7">
      <alignment horizontal="center"/>
    </xf>
    <xf numFmtId="177" fontId="20" fillId="48" borderId="0"/>
    <xf numFmtId="0" fontId="69" fillId="13" borderId="79" applyNumberFormat="0" applyFont="0" applyAlignment="0" applyProtection="0">
      <alignment vertical="center"/>
    </xf>
    <xf numFmtId="0" fontId="91" fillId="0" borderId="7">
      <alignment horizontal="center"/>
    </xf>
    <xf numFmtId="177" fontId="20" fillId="48" borderId="0"/>
    <xf numFmtId="177" fontId="20" fillId="48" borderId="0"/>
    <xf numFmtId="177" fontId="20" fillId="48" borderId="0"/>
    <xf numFmtId="0" fontId="69" fillId="13" borderId="79" applyNumberFormat="0" applyFont="0" applyAlignment="0" applyProtection="0">
      <alignment vertical="center"/>
    </xf>
    <xf numFmtId="177" fontId="20" fillId="48" borderId="0"/>
    <xf numFmtId="177" fontId="20" fillId="48" borderId="0"/>
    <xf numFmtId="10" fontId="0" fillId="0" borderId="0" applyFont="0" applyFill="0" applyBorder="0" applyAlignment="0" applyProtection="0"/>
    <xf numFmtId="0" fontId="69" fillId="13" borderId="79" applyNumberFormat="0" applyFont="0" applyAlignment="0" applyProtection="0">
      <alignment vertical="center"/>
    </xf>
    <xf numFmtId="177" fontId="20" fillId="48" borderId="0"/>
    <xf numFmtId="10" fontId="0" fillId="0" borderId="0" applyFont="0" applyFill="0" applyBorder="0" applyAlignment="0" applyProtection="0"/>
    <xf numFmtId="177" fontId="20" fillId="48" borderId="0"/>
    <xf numFmtId="177" fontId="20" fillId="48" borderId="0"/>
    <xf numFmtId="0" fontId="91" fillId="0" borderId="7">
      <alignment horizontal="center"/>
    </xf>
    <xf numFmtId="177" fontId="20" fillId="48" borderId="0"/>
    <xf numFmtId="9" fontId="0" fillId="0" borderId="0" applyFont="0" applyFill="0" applyBorder="0" applyAlignment="0" applyProtection="0"/>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0" fontId="87" fillId="12" borderId="86" applyNumberFormat="0" applyAlignment="0" applyProtection="0">
      <alignment vertical="center"/>
    </xf>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177" fontId="20" fillId="48" borderId="0"/>
    <xf numFmtId="0" fontId="1" fillId="0" borderId="7" applyNumberFormat="0"/>
    <xf numFmtId="227" fontId="1" fillId="0" borderId="0" applyFont="0" applyFill="0" applyBorder="0" applyAlignment="0" applyProtection="0"/>
    <xf numFmtId="211" fontId="1" fillId="0" borderId="0" applyFont="0" applyFill="0" applyBorder="0" applyAlignment="0" applyProtection="0"/>
    <xf numFmtId="0" fontId="78" fillId="0" borderId="94"/>
    <xf numFmtId="0" fontId="91" fillId="0" borderId="7">
      <alignment horizontal="center"/>
    </xf>
    <xf numFmtId="0" fontId="78" fillId="0" borderId="94"/>
    <xf numFmtId="0" fontId="2" fillId="0" borderId="0" applyFill="0" applyBorder="0" applyAlignment="0"/>
    <xf numFmtId="0" fontId="78" fillId="0" borderId="94"/>
    <xf numFmtId="0" fontId="91" fillId="0" borderId="7">
      <alignment horizontal="center"/>
    </xf>
    <xf numFmtId="0" fontId="78" fillId="0" borderId="94"/>
    <xf numFmtId="0" fontId="91" fillId="0" borderId="7">
      <alignment horizontal="center"/>
    </xf>
    <xf numFmtId="0" fontId="78" fillId="0" borderId="94"/>
    <xf numFmtId="0" fontId="91" fillId="0" borderId="7">
      <alignment horizontal="center"/>
    </xf>
    <xf numFmtId="0" fontId="114" fillId="65" borderId="0" applyNumberFormat="0" applyBorder="0" applyAlignment="0" applyProtection="0">
      <alignment vertical="center"/>
    </xf>
    <xf numFmtId="0" fontId="78" fillId="0" borderId="94"/>
    <xf numFmtId="0" fontId="91" fillId="0" borderId="7">
      <alignment horizontal="center"/>
    </xf>
    <xf numFmtId="187" fontId="1" fillId="0" borderId="0" applyFont="0" applyFill="0" applyBorder="0" applyAlignment="0" applyProtection="0"/>
    <xf numFmtId="0" fontId="69" fillId="13" borderId="79" applyNumberFormat="0" applyFont="0" applyAlignment="0" applyProtection="0">
      <alignment vertical="center"/>
    </xf>
    <xf numFmtId="197" fontId="1" fillId="0" borderId="0" applyFont="0" applyFill="0" applyBorder="0" applyAlignment="0" applyProtection="0"/>
    <xf numFmtId="0" fontId="6" fillId="0" borderId="0"/>
    <xf numFmtId="0" fontId="69" fillId="13" borderId="79" applyNumberFormat="0" applyFont="0" applyAlignment="0" applyProtection="0">
      <alignment vertical="center"/>
    </xf>
    <xf numFmtId="0" fontId="6" fillId="0" borderId="0"/>
    <xf numFmtId="37" fontId="104" fillId="0" borderId="0"/>
    <xf numFmtId="37" fontId="104" fillId="0" borderId="0"/>
    <xf numFmtId="10" fontId="0" fillId="0" borderId="0" applyFont="0" applyFill="0" applyBorder="0" applyAlignment="0" applyProtection="0"/>
    <xf numFmtId="0" fontId="103" fillId="0" borderId="0" applyNumberFormat="0" applyFill="0">
      <alignment horizontal="left" vertical="center"/>
    </xf>
    <xf numFmtId="37" fontId="104" fillId="0" borderId="0"/>
    <xf numFmtId="0" fontId="68" fillId="12" borderId="7"/>
    <xf numFmtId="10" fontId="0" fillId="0" borderId="0" applyFont="0" applyFill="0" applyBorder="0" applyAlignment="0" applyProtection="0"/>
    <xf numFmtId="0" fontId="103" fillId="0" borderId="0" applyNumberFormat="0" applyFill="0">
      <alignment horizontal="left" vertical="center"/>
    </xf>
    <xf numFmtId="0" fontId="44" fillId="0" borderId="78" applyNumberFormat="0" applyFill="0" applyAlignment="0" applyProtection="0">
      <alignment vertical="center"/>
    </xf>
    <xf numFmtId="37" fontId="104" fillId="0" borderId="0"/>
    <xf numFmtId="37" fontId="104" fillId="0" borderId="0"/>
    <xf numFmtId="0" fontId="100" fillId="47" borderId="86" applyNumberFormat="0" applyAlignment="0" applyProtection="0">
      <alignment vertical="center"/>
    </xf>
    <xf numFmtId="39" fontId="20" fillId="0" borderId="0"/>
    <xf numFmtId="0" fontId="100" fillId="47" borderId="86" applyNumberFormat="0" applyAlignment="0" applyProtection="0">
      <alignment vertical="center"/>
    </xf>
    <xf numFmtId="39" fontId="20" fillId="0" borderId="0"/>
    <xf numFmtId="39" fontId="20" fillId="0" borderId="0"/>
    <xf numFmtId="39" fontId="20" fillId="0" borderId="0"/>
    <xf numFmtId="39" fontId="20" fillId="0" borderId="0"/>
    <xf numFmtId="39" fontId="20" fillId="0" borderId="0"/>
    <xf numFmtId="39" fontId="20" fillId="0" borderId="0"/>
    <xf numFmtId="0" fontId="141" fillId="0" borderId="0"/>
    <xf numFmtId="39" fontId="20" fillId="0" borderId="0"/>
    <xf numFmtId="39" fontId="20" fillId="0" borderId="0"/>
    <xf numFmtId="0" fontId="69" fillId="13" borderId="79" applyNumberFormat="0" applyFont="0" applyAlignment="0" applyProtection="0">
      <alignment vertical="center"/>
    </xf>
    <xf numFmtId="0" fontId="91" fillId="0" borderId="7">
      <alignment horizontal="center"/>
    </xf>
    <xf numFmtId="0" fontId="6" fillId="0" borderId="0"/>
    <xf numFmtId="9"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84" fontId="0" fillId="0" borderId="0" applyFont="0" applyFill="0" applyBorder="0" applyAlignment="0" applyProtection="0"/>
    <xf numFmtId="184" fontId="0" fillId="0" borderId="0" applyFont="0" applyFill="0" applyBorder="0" applyAlignment="0" applyProtection="0"/>
    <xf numFmtId="184" fontId="0" fillId="0" borderId="0" applyFont="0" applyFill="0" applyBorder="0" applyAlignment="0" applyProtection="0"/>
    <xf numFmtId="0" fontId="69" fillId="13" borderId="79" applyNumberFormat="0" applyFont="0" applyAlignment="0" applyProtection="0">
      <alignment vertical="center"/>
    </xf>
    <xf numFmtId="219" fontId="0" fillId="0" borderId="0" applyFont="0" applyFill="0" applyBorder="0" applyAlignment="0" applyProtection="0"/>
    <xf numFmtId="219" fontId="0" fillId="0" borderId="0" applyFont="0" applyFill="0" applyBorder="0" applyAlignment="0" applyProtection="0"/>
    <xf numFmtId="219" fontId="0" fillId="0" borderId="0" applyFont="0" applyFill="0" applyBorder="0" applyAlignment="0" applyProtection="0"/>
    <xf numFmtId="0" fontId="1" fillId="0" borderId="7" applyNumberFormat="0"/>
    <xf numFmtId="219" fontId="0" fillId="0" borderId="0" applyFont="0" applyFill="0" applyBorder="0" applyAlignment="0" applyProtection="0"/>
    <xf numFmtId="219" fontId="0" fillId="0" borderId="0" applyFont="0" applyFill="0" applyBorder="0" applyAlignment="0" applyProtection="0"/>
    <xf numFmtId="0" fontId="69" fillId="13" borderId="79" applyNumberFormat="0" applyFont="0" applyAlignment="0" applyProtection="0">
      <alignment vertical="center"/>
    </xf>
    <xf numFmtId="10" fontId="0" fillId="0" borderId="0" applyFont="0" applyFill="0" applyBorder="0" applyAlignment="0" applyProtection="0"/>
    <xf numFmtId="9" fontId="1" fillId="0" borderId="0" applyFont="0" applyFill="0" applyBorder="0" applyAlignment="0" applyProtection="0"/>
    <xf numFmtId="0" fontId="68" fillId="12" borderId="7"/>
    <xf numFmtId="0" fontId="142" fillId="0" borderId="0"/>
    <xf numFmtId="0" fontId="68" fillId="12" borderId="7"/>
    <xf numFmtId="0" fontId="69" fillId="13" borderId="79" applyNumberFormat="0" applyFont="0" applyAlignment="0" applyProtection="0">
      <alignment vertical="center"/>
    </xf>
    <xf numFmtId="0" fontId="142" fillId="0" borderId="0"/>
    <xf numFmtId="0" fontId="68" fillId="12" borderId="7"/>
    <xf numFmtId="0" fontId="142" fillId="0" borderId="0"/>
    <xf numFmtId="0" fontId="68" fillId="12" borderId="7"/>
    <xf numFmtId="0" fontId="44" fillId="0" borderId="78" applyNumberFormat="0" applyFill="0" applyAlignment="0" applyProtection="0">
      <alignment vertical="center"/>
    </xf>
    <xf numFmtId="0" fontId="68" fillId="12" borderId="7"/>
    <xf numFmtId="0" fontId="20" fillId="0" borderId="0"/>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91" fillId="0" borderId="0">
      <alignment horizontal="center" vertical="center"/>
    </xf>
    <xf numFmtId="0" fontId="44" fillId="0" borderId="78" applyNumberFormat="0" applyFill="0" applyAlignment="0" applyProtection="0">
      <alignment vertical="center"/>
    </xf>
    <xf numFmtId="0" fontId="68" fillId="12" borderId="7"/>
    <xf numFmtId="0" fontId="69" fillId="13" borderId="79" applyNumberFormat="0" applyFont="0" applyAlignment="0" applyProtection="0">
      <alignment vertical="center"/>
    </xf>
    <xf numFmtId="0" fontId="68" fillId="12" borderId="7"/>
    <xf numFmtId="0" fontId="69" fillId="13" borderId="79" applyNumberFormat="0" applyFont="0" applyAlignment="0" applyProtection="0">
      <alignment vertical="center"/>
    </xf>
    <xf numFmtId="0" fontId="68" fillId="12" borderId="7"/>
    <xf numFmtId="0" fontId="68" fillId="12" borderId="7"/>
    <xf numFmtId="0" fontId="68" fillId="12" borderId="7"/>
    <xf numFmtId="0" fontId="84" fillId="12" borderId="83" applyNumberFormat="0" applyAlignment="0" applyProtection="0">
      <alignment vertical="center"/>
    </xf>
    <xf numFmtId="0" fontId="68" fillId="12" borderId="7"/>
    <xf numFmtId="0" fontId="91" fillId="0" borderId="0">
      <alignment horizontal="center" vertical="center"/>
    </xf>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93" fillId="0" borderId="0"/>
    <xf numFmtId="0" fontId="44" fillId="0" borderId="78" applyNumberFormat="0" applyFill="0" applyAlignment="0" applyProtection="0">
      <alignment vertical="center"/>
    </xf>
    <xf numFmtId="0" fontId="68" fillId="12" borderId="7"/>
    <xf numFmtId="0" fontId="68" fillId="12" borderId="7"/>
    <xf numFmtId="0" fontId="68" fillId="12" borderId="7"/>
    <xf numFmtId="0" fontId="142" fillId="0" borderId="0"/>
    <xf numFmtId="0" fontId="68" fillId="12" borderId="7"/>
    <xf numFmtId="0" fontId="44" fillId="0" borderId="78" applyNumberFormat="0" applyFill="0" applyAlignment="0" applyProtection="0">
      <alignment vertical="center"/>
    </xf>
    <xf numFmtId="41" fontId="20" fillId="0" borderId="0" applyFont="0" applyFill="0" applyBorder="0" applyAlignment="0" applyProtection="0">
      <alignment vertical="center"/>
    </xf>
    <xf numFmtId="0" fontId="68" fillId="12" borderId="7"/>
    <xf numFmtId="0" fontId="68" fillId="12" borderId="7"/>
    <xf numFmtId="0" fontId="100" fillId="47" borderId="86" applyNumberFormat="0" applyAlignment="0" applyProtection="0">
      <alignment vertical="center"/>
    </xf>
    <xf numFmtId="0" fontId="91" fillId="0" borderId="7">
      <alignment horizontal="center"/>
    </xf>
    <xf numFmtId="0" fontId="68" fillId="12" borderId="7"/>
    <xf numFmtId="0" fontId="68" fillId="12" borderId="7"/>
    <xf numFmtId="0" fontId="68" fillId="12" borderId="7"/>
    <xf numFmtId="0" fontId="43" fillId="0" borderId="0">
      <alignment vertical="center"/>
    </xf>
    <xf numFmtId="0" fontId="68" fillId="12" borderId="7"/>
    <xf numFmtId="0" fontId="69" fillId="13" borderId="79" applyNumberFormat="0" applyFont="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44" fillId="0" borderId="78" applyNumberFormat="0" applyFill="0" applyAlignment="0" applyProtection="0">
      <alignment vertical="center"/>
    </xf>
    <xf numFmtId="0" fontId="68" fillId="12" borderId="7"/>
    <xf numFmtId="0" fontId="91" fillId="0" borderId="7">
      <alignment horizontal="center"/>
    </xf>
    <xf numFmtId="0" fontId="68" fillId="12" borderId="7"/>
    <xf numFmtId="0" fontId="91" fillId="0" borderId="7">
      <alignment horizontal="center"/>
    </xf>
    <xf numFmtId="0" fontId="68" fillId="12" borderId="7"/>
    <xf numFmtId="0" fontId="68" fillId="12" borderId="7"/>
    <xf numFmtId="0" fontId="68" fillId="12" borderId="7"/>
    <xf numFmtId="0" fontId="68" fillId="12" borderId="7"/>
    <xf numFmtId="0" fontId="69" fillId="13" borderId="79" applyNumberFormat="0" applyFont="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0" fontId="69" fillId="13" borderId="79" applyNumberFormat="0" applyFont="0" applyAlignment="0" applyProtection="0">
      <alignment vertical="center"/>
    </xf>
    <xf numFmtId="0" fontId="68" fillId="12" borderId="7"/>
    <xf numFmtId="0" fontId="68" fillId="12" borderId="7"/>
    <xf numFmtId="0" fontId="69" fillId="13" borderId="79" applyNumberFormat="0" applyFont="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186" fontId="1" fillId="0" borderId="0" applyFill="0" applyBorder="0" applyAlignment="0"/>
    <xf numFmtId="0" fontId="68" fillId="12" borderId="7"/>
    <xf numFmtId="0" fontId="143" fillId="0" borderId="0" applyNumberFormat="0" applyFill="0" applyBorder="0" applyAlignment="0">
      <protection locked="0"/>
    </xf>
    <xf numFmtId="40" fontId="144" fillId="0" borderId="0" applyBorder="0">
      <alignment horizontal="right"/>
    </xf>
    <xf numFmtId="0" fontId="68" fillId="12" borderId="7"/>
    <xf numFmtId="0" fontId="143" fillId="0" borderId="0" applyNumberFormat="0" applyFill="0" applyBorder="0" applyAlignment="0">
      <protection locked="0"/>
    </xf>
    <xf numFmtId="0" fontId="68" fillId="12" borderId="7"/>
    <xf numFmtId="0" fontId="87" fillId="12" borderId="86" applyNumberFormat="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0" fontId="69" fillId="13" borderId="79" applyNumberFormat="0" applyFont="0" applyAlignment="0" applyProtection="0">
      <alignment vertical="center"/>
    </xf>
    <xf numFmtId="0" fontId="20" fillId="0" borderId="0"/>
    <xf numFmtId="0" fontId="68" fillId="12" borderId="7"/>
    <xf numFmtId="0" fontId="44" fillId="0" borderId="78" applyNumberFormat="0" applyFill="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0" fontId="142" fillId="0" borderId="0"/>
    <xf numFmtId="0" fontId="68" fillId="12" borderId="7"/>
    <xf numFmtId="0" fontId="68" fillId="12" borderId="7"/>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8" fillId="12" borderId="7"/>
    <xf numFmtId="0" fontId="69" fillId="13" borderId="79" applyNumberFormat="0" applyFont="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44" fillId="0" borderId="78" applyNumberFormat="0" applyFill="0" applyAlignment="0" applyProtection="0">
      <alignment vertical="center"/>
    </xf>
    <xf numFmtId="0" fontId="68" fillId="12" borderId="7"/>
    <xf numFmtId="0" fontId="68" fillId="12" borderId="7"/>
    <xf numFmtId="0" fontId="44" fillId="0" borderId="78" applyNumberFormat="0" applyFill="0" applyAlignment="0" applyProtection="0">
      <alignment vertical="center"/>
    </xf>
    <xf numFmtId="0" fontId="68" fillId="12" borderId="7"/>
    <xf numFmtId="0" fontId="68" fillId="12" borderId="7"/>
    <xf numFmtId="0" fontId="68" fillId="12" borderId="7"/>
    <xf numFmtId="0" fontId="68" fillId="12" borderId="7"/>
    <xf numFmtId="0" fontId="68" fillId="12" borderId="7"/>
    <xf numFmtId="0" fontId="68" fillId="12" borderId="7"/>
    <xf numFmtId="186" fontId="1" fillId="0" borderId="0" applyFill="0" applyBorder="0" applyAlignment="0"/>
    <xf numFmtId="0" fontId="20" fillId="0" borderId="0"/>
    <xf numFmtId="186" fontId="1" fillId="0" borderId="0" applyFill="0" applyBorder="0" applyAlignment="0"/>
    <xf numFmtId="0" fontId="100" fillId="47" borderId="86" applyNumberFormat="0" applyAlignment="0" applyProtection="0">
      <alignment vertical="center"/>
    </xf>
    <xf numFmtId="186" fontId="1" fillId="0" borderId="0" applyFill="0" applyBorder="0" applyAlignment="0"/>
    <xf numFmtId="182" fontId="1" fillId="0" borderId="0" applyFill="0" applyBorder="0" applyAlignment="0"/>
    <xf numFmtId="0" fontId="91" fillId="0" borderId="7">
      <alignment horizontal="center"/>
    </xf>
    <xf numFmtId="182" fontId="1" fillId="0" borderId="0" applyFill="0" applyBorder="0" applyAlignment="0"/>
    <xf numFmtId="200" fontId="1" fillId="0" borderId="0" applyFill="0" applyBorder="0" applyAlignment="0"/>
    <xf numFmtId="200" fontId="1" fillId="0" borderId="0" applyFill="0" applyBorder="0" applyAlignment="0"/>
    <xf numFmtId="0" fontId="91" fillId="0" borderId="7">
      <alignment horizontal="center"/>
    </xf>
    <xf numFmtId="200" fontId="1" fillId="0" borderId="0" applyFill="0" applyBorder="0" applyAlignment="0"/>
    <xf numFmtId="0" fontId="91" fillId="0" borderId="7">
      <alignment horizontal="center"/>
    </xf>
    <xf numFmtId="200" fontId="1" fillId="0" borderId="0" applyFill="0" applyBorder="0" applyAlignment="0"/>
    <xf numFmtId="182" fontId="1" fillId="0" borderId="0" applyFill="0" applyBorder="0" applyAlignment="0"/>
    <xf numFmtId="0" fontId="69" fillId="13" borderId="79" applyNumberFormat="0" applyFont="0" applyAlignment="0" applyProtection="0">
      <alignment vertical="center"/>
    </xf>
    <xf numFmtId="204" fontId="1" fillId="0" borderId="0" applyFont="0" applyFill="0" applyBorder="0" applyAlignment="0" applyProtection="0"/>
    <xf numFmtId="176" fontId="128" fillId="0" borderId="0"/>
    <xf numFmtId="176" fontId="128" fillId="0" borderId="0"/>
    <xf numFmtId="0" fontId="20" fillId="0" borderId="0"/>
    <xf numFmtId="0" fontId="84" fillId="12" borderId="83" applyNumberFormat="0" applyAlignment="0" applyProtection="0">
      <alignment vertical="center"/>
    </xf>
    <xf numFmtId="176" fontId="128" fillId="0" borderId="0"/>
    <xf numFmtId="0" fontId="84" fillId="12" borderId="83" applyNumberFormat="0" applyAlignment="0" applyProtection="0">
      <alignment vertical="center"/>
    </xf>
    <xf numFmtId="0" fontId="0" fillId="0" borderId="0" applyNumberFormat="0" applyFont="0" applyFill="0" applyBorder="0" applyAlignment="0" applyProtection="0">
      <alignment horizontal="left"/>
    </xf>
    <xf numFmtId="0" fontId="0" fillId="0" borderId="0" applyNumberFormat="0" applyFont="0" applyFill="0" applyBorder="0" applyAlignment="0" applyProtection="0">
      <alignment horizontal="left"/>
    </xf>
    <xf numFmtId="0" fontId="69" fillId="13" borderId="79" applyNumberFormat="0" applyFont="0" applyAlignment="0" applyProtection="0">
      <alignment vertical="center"/>
    </xf>
    <xf numFmtId="0" fontId="1" fillId="0" borderId="0" applyNumberFormat="0" applyFont="0" applyFill="0" applyBorder="0" applyAlignment="0" applyProtection="0">
      <alignment horizontal="left"/>
    </xf>
    <xf numFmtId="0" fontId="124" fillId="0" borderId="94">
      <alignment horizontal="center"/>
    </xf>
    <xf numFmtId="0" fontId="87" fillId="12" borderId="86" applyNumberFormat="0" applyAlignment="0" applyProtection="0">
      <alignment vertical="center"/>
    </xf>
    <xf numFmtId="0" fontId="124" fillId="0" borderId="94">
      <alignment horizontal="center"/>
    </xf>
    <xf numFmtId="0" fontId="124" fillId="0" borderId="94">
      <alignment horizontal="center"/>
    </xf>
    <xf numFmtId="0" fontId="124" fillId="0" borderId="94">
      <alignment horizontal="center"/>
    </xf>
    <xf numFmtId="0" fontId="124" fillId="0" borderId="94">
      <alignment horizontal="center"/>
    </xf>
    <xf numFmtId="0" fontId="9" fillId="0" borderId="0" applyNumberFormat="0" applyFill="0" applyBorder="0" applyAlignment="0" applyProtection="0">
      <alignment vertical="top"/>
      <protection locked="0"/>
    </xf>
    <xf numFmtId="0" fontId="124" fillId="0" borderId="94">
      <alignment horizontal="center"/>
    </xf>
    <xf numFmtId="0" fontId="124" fillId="0" borderId="94">
      <alignment horizontal="center"/>
    </xf>
    <xf numFmtId="0" fontId="124" fillId="0" borderId="94">
      <alignment horizontal="center"/>
    </xf>
    <xf numFmtId="0" fontId="124" fillId="0" borderId="94">
      <alignment horizontal="center"/>
    </xf>
    <xf numFmtId="0" fontId="124" fillId="0" borderId="94">
      <alignment horizontal="center"/>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87" fillId="12" borderId="86" applyNumberFormat="0" applyAlignment="0" applyProtection="0">
      <alignment vertical="center"/>
    </xf>
    <xf numFmtId="0" fontId="20" fillId="0" borderId="0" applyNumberFormat="0" applyFill="0" applyBorder="0" applyAlignment="0" applyProtection="0">
      <alignment horizontal="left"/>
    </xf>
    <xf numFmtId="0" fontId="87" fillId="12" borderId="86" applyNumberFormat="0" applyAlignment="0" applyProtection="0">
      <alignment vertical="center"/>
    </xf>
    <xf numFmtId="0"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0" fontId="87" fillId="12" borderId="86" applyNumberFormat="0" applyAlignment="0" applyProtection="0">
      <alignment vertical="center"/>
    </xf>
    <xf numFmtId="0" fontId="20" fillId="0" borderId="0" applyNumberFormat="0" applyFill="0" applyBorder="0" applyAlignment="0" applyProtection="0">
      <alignment horizontal="left"/>
    </xf>
    <xf numFmtId="0" fontId="1" fillId="0" borderId="7" applyNumberFormat="0"/>
    <xf numFmtId="0" fontId="124" fillId="0" borderId="0" applyNumberFormat="0" applyFill="0" applyBorder="0" applyAlignment="0" applyProtection="0"/>
    <xf numFmtId="0" fontId="117" fillId="52" borderId="0" applyNumberFormat="0"/>
    <xf numFmtId="0" fontId="117" fillId="52" borderId="0" applyNumberFormat="0"/>
    <xf numFmtId="0" fontId="117" fillId="52" borderId="0" applyNumberFormat="0"/>
    <xf numFmtId="0" fontId="117" fillId="52" borderId="0" applyNumberFormat="0"/>
    <xf numFmtId="225" fontId="112" fillId="0" borderId="10">
      <alignment horizontal="justify" vertical="top" wrapText="1"/>
    </xf>
    <xf numFmtId="225" fontId="112" fillId="0" borderId="10">
      <alignment horizontal="justify" vertical="top" wrapText="1"/>
    </xf>
    <xf numFmtId="225" fontId="112" fillId="0" borderId="10">
      <alignment horizontal="justify" vertical="top" wrapText="1"/>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114" fillId="63" borderId="0" applyNumberFormat="0" applyBorder="0" applyAlignment="0" applyProtection="0">
      <alignment vertical="center"/>
    </xf>
    <xf numFmtId="0" fontId="91" fillId="0" borderId="7">
      <alignment horizontal="center"/>
    </xf>
    <xf numFmtId="0" fontId="114" fillId="63" borderId="0" applyNumberFormat="0" applyBorder="0" applyAlignment="0" applyProtection="0">
      <alignment vertical="center"/>
    </xf>
    <xf numFmtId="0" fontId="91" fillId="0" borderId="7">
      <alignment horizontal="center"/>
    </xf>
    <xf numFmtId="0" fontId="44" fillId="0" borderId="78" applyNumberFormat="0" applyFill="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114" fillId="65" borderId="0" applyNumberFormat="0" applyBorder="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100" fillId="47" borderId="86" applyNumberFormat="0" applyAlignment="0" applyProtection="0">
      <alignment vertical="center"/>
    </xf>
    <xf numFmtId="0" fontId="2" fillId="0" borderId="0" applyFill="0" applyBorder="0" applyAlignment="0"/>
    <xf numFmtId="0" fontId="91" fillId="0" borderId="7">
      <alignment horizontal="center"/>
    </xf>
    <xf numFmtId="0" fontId="2" fillId="0" borderId="0" applyFill="0" applyBorder="0" applyAlignment="0"/>
    <xf numFmtId="0" fontId="106" fillId="0" borderId="0"/>
    <xf numFmtId="0" fontId="91" fillId="0" borderId="7">
      <alignment horizontal="center"/>
    </xf>
    <xf numFmtId="0" fontId="100" fillId="47" borderId="86" applyNumberFormat="0" applyAlignment="0" applyProtection="0">
      <alignment vertical="center"/>
    </xf>
    <xf numFmtId="0" fontId="91" fillId="0" borderId="7">
      <alignment horizontal="center"/>
    </xf>
    <xf numFmtId="0" fontId="100" fillId="47" borderId="86" applyNumberForma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44" fillId="0" borderId="78" applyNumberFormat="0" applyFill="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7">
      <alignment horizont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91" fillId="0" borderId="7">
      <alignment horizontal="center"/>
    </xf>
    <xf numFmtId="0" fontId="69" fillId="13" borderId="79" applyNumberFormat="0" applyFont="0" applyAlignment="0" applyProtection="0">
      <alignment vertical="center"/>
    </xf>
    <xf numFmtId="0" fontId="91" fillId="0" borderId="7">
      <alignment horizontal="center"/>
    </xf>
    <xf numFmtId="0" fontId="91" fillId="0" borderId="7">
      <alignment horizontal="center"/>
    </xf>
    <xf numFmtId="0" fontId="91" fillId="0" borderId="0">
      <alignment horizontal="center" vertical="center"/>
    </xf>
    <xf numFmtId="0" fontId="91" fillId="0" borderId="0">
      <alignment horizontal="center" vertical="center"/>
    </xf>
    <xf numFmtId="0" fontId="91" fillId="0" borderId="0">
      <alignment horizontal="center" vertical="center"/>
    </xf>
    <xf numFmtId="0" fontId="78" fillId="0" borderId="0"/>
    <xf numFmtId="0" fontId="1" fillId="0" borderId="7" applyNumberFormat="0"/>
    <xf numFmtId="0" fontId="78" fillId="0" borderId="0"/>
    <xf numFmtId="0" fontId="1" fillId="0" borderId="7" applyNumberFormat="0"/>
    <xf numFmtId="0" fontId="78" fillId="0" borderId="0"/>
    <xf numFmtId="0" fontId="143" fillId="0" borderId="0" applyNumberFormat="0" applyFill="0" applyBorder="0" applyAlignment="0">
      <protection locked="0"/>
    </xf>
    <xf numFmtId="40" fontId="144" fillId="0" borderId="0" applyBorder="0">
      <alignment horizontal="right"/>
    </xf>
    <xf numFmtId="40" fontId="144" fillId="0" borderId="0" applyBorder="0">
      <alignment horizontal="right"/>
    </xf>
    <xf numFmtId="40" fontId="144" fillId="0" borderId="0" applyBorder="0">
      <alignment horizontal="right"/>
    </xf>
    <xf numFmtId="0" fontId="143" fillId="0" borderId="0" applyNumberFormat="0" applyFill="0" applyBorder="0" applyAlignment="0">
      <protection locked="0"/>
    </xf>
    <xf numFmtId="0" fontId="69" fillId="13" borderId="79" applyNumberFormat="0" applyFont="0" applyAlignment="0" applyProtection="0">
      <alignment vertical="center"/>
    </xf>
    <xf numFmtId="40" fontId="144" fillId="0" borderId="0" applyBorder="0">
      <alignment horizontal="right"/>
    </xf>
    <xf numFmtId="49" fontId="112" fillId="0" borderId="0" applyFill="0" applyBorder="0" applyAlignment="0"/>
    <xf numFmtId="49" fontId="112" fillId="0" borderId="0" applyFill="0" applyBorder="0" applyAlignment="0"/>
    <xf numFmtId="215" fontId="112" fillId="0" borderId="0" applyFill="0" applyBorder="0" applyAlignment="0"/>
    <xf numFmtId="215" fontId="112" fillId="0" borderId="0" applyFill="0" applyBorder="0" applyAlignment="0"/>
    <xf numFmtId="215" fontId="112" fillId="0" borderId="0" applyFill="0" applyBorder="0" applyAlignment="0"/>
    <xf numFmtId="195" fontId="1" fillId="0" borderId="0" applyFill="0" applyBorder="0" applyAlignment="0"/>
    <xf numFmtId="195" fontId="1" fillId="0" borderId="0" applyFill="0" applyBorder="0" applyAlignment="0"/>
    <xf numFmtId="195" fontId="1" fillId="0" borderId="0" applyFill="0" applyBorder="0" applyAlignment="0"/>
    <xf numFmtId="195" fontId="1" fillId="0" borderId="0" applyFill="0" applyBorder="0" applyAlignment="0"/>
    <xf numFmtId="195" fontId="1" fillId="0" borderId="0" applyFill="0" applyBorder="0" applyAlignment="0"/>
    <xf numFmtId="193" fontId="0" fillId="0" borderId="0" applyFont="0" applyFill="0" applyBorder="0" applyAlignment="0" applyProtection="0"/>
    <xf numFmtId="0" fontId="143" fillId="0" borderId="0" applyNumberFormat="0" applyFill="0" applyBorder="0" applyAlignment="0">
      <protection locked="0"/>
    </xf>
    <xf numFmtId="9" fontId="20" fillId="0" borderId="0" applyFont="0" applyFill="0" applyBorder="0" applyAlignment="0" applyProtection="0">
      <alignment vertical="center"/>
    </xf>
    <xf numFmtId="9" fontId="43" fillId="0" borderId="0" applyFont="0" applyFill="0" applyBorder="0" applyAlignment="0" applyProtection="0">
      <alignment vertical="center"/>
    </xf>
    <xf numFmtId="9" fontId="20" fillId="0" borderId="0" applyFont="0" applyFill="0" applyBorder="0" applyAlignment="0" applyProtection="0">
      <alignment vertical="center"/>
    </xf>
    <xf numFmtId="9" fontId="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vertical="center"/>
    </xf>
    <xf numFmtId="0" fontId="102" fillId="0" borderId="90" applyNumberFormat="0" applyFill="0" applyAlignment="0" applyProtection="0">
      <alignment vertical="center"/>
    </xf>
    <xf numFmtId="0" fontId="131" fillId="0" borderId="95" applyNumberFormat="0" applyFill="0" applyAlignment="0" applyProtection="0">
      <alignment vertical="center"/>
    </xf>
    <xf numFmtId="0" fontId="131" fillId="0" borderId="95" applyNumberFormat="0" applyFill="0" applyAlignment="0" applyProtection="0">
      <alignment vertical="center"/>
    </xf>
    <xf numFmtId="0" fontId="107" fillId="0" borderId="92" applyNumberFormat="0" applyFill="0" applyAlignment="0" applyProtection="0">
      <alignment vertical="center"/>
    </xf>
    <xf numFmtId="0" fontId="1" fillId="0" borderId="7" applyNumberFormat="0"/>
    <xf numFmtId="0" fontId="107" fillId="0" borderId="92" applyNumberFormat="0" applyFill="0" applyAlignment="0" applyProtection="0">
      <alignment vertical="center"/>
    </xf>
    <xf numFmtId="43" fontId="0" fillId="0" borderId="0" applyFont="0" applyFill="0" applyBorder="0" applyAlignment="0" applyProtection="0"/>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 fillId="0" borderId="7" applyNumberFormat="0"/>
    <xf numFmtId="0" fontId="145" fillId="0" borderId="0" applyNumberFormat="0" applyFill="0" applyBorder="0" applyAlignment="0" applyProtection="0">
      <alignment vertical="center"/>
    </xf>
    <xf numFmtId="0" fontId="20" fillId="0" borderId="0">
      <alignment vertical="center"/>
    </xf>
    <xf numFmtId="0" fontId="20" fillId="0" borderId="0">
      <alignment vertical="center"/>
    </xf>
    <xf numFmtId="0" fontId="101" fillId="0" borderId="0"/>
    <xf numFmtId="0" fontId="0" fillId="0" borderId="0"/>
    <xf numFmtId="0" fontId="0" fillId="0" borderId="0"/>
    <xf numFmtId="0" fontId="106" fillId="0" borderId="0"/>
    <xf numFmtId="0" fontId="43" fillId="0" borderId="0"/>
    <xf numFmtId="0" fontId="69" fillId="13" borderId="79" applyNumberFormat="0" applyFont="0" applyAlignment="0" applyProtection="0">
      <alignment vertical="center"/>
    </xf>
    <xf numFmtId="0" fontId="20" fillId="0" borderId="0"/>
    <xf numFmtId="0" fontId="20" fillId="0" borderId="0"/>
    <xf numFmtId="0" fontId="84" fillId="12" borderId="83" applyNumberFormat="0" applyAlignment="0" applyProtection="0">
      <alignment vertical="center"/>
    </xf>
    <xf numFmtId="0" fontId="20" fillId="0" borderId="0"/>
    <xf numFmtId="0" fontId="69" fillId="13" borderId="79" applyNumberFormat="0" applyFont="0" applyAlignment="0" applyProtection="0">
      <alignment vertical="center"/>
    </xf>
    <xf numFmtId="0" fontId="84" fillId="12" borderId="83" applyNumberFormat="0" applyAlignment="0" applyProtection="0">
      <alignment vertical="center"/>
    </xf>
    <xf numFmtId="0" fontId="20" fillId="0" borderId="0"/>
    <xf numFmtId="0" fontId="20" fillId="0" borderId="0"/>
    <xf numFmtId="0" fontId="20" fillId="0" borderId="0"/>
    <xf numFmtId="0" fontId="84" fillId="12" borderId="83" applyNumberFormat="0" applyAlignment="0" applyProtection="0">
      <alignment vertical="center"/>
    </xf>
    <xf numFmtId="0" fontId="20" fillId="0" borderId="0"/>
    <xf numFmtId="0" fontId="84" fillId="12" borderId="83" applyNumberFormat="0" applyAlignment="0" applyProtection="0">
      <alignment vertical="center"/>
    </xf>
    <xf numFmtId="0" fontId="20" fillId="0" borderId="0"/>
    <xf numFmtId="0" fontId="84" fillId="12" borderId="83" applyNumberFormat="0" applyAlignment="0" applyProtection="0">
      <alignment vertical="center"/>
    </xf>
    <xf numFmtId="0" fontId="43" fillId="0" borderId="0">
      <alignment vertical="center"/>
    </xf>
    <xf numFmtId="0" fontId="43" fillId="0" borderId="0">
      <alignment vertical="center"/>
    </xf>
    <xf numFmtId="0" fontId="84" fillId="12" borderId="83" applyNumberFormat="0" applyAlignment="0" applyProtection="0">
      <alignment vertical="center"/>
    </xf>
    <xf numFmtId="0" fontId="1" fillId="0" borderId="7" applyNumberFormat="0"/>
    <xf numFmtId="0" fontId="43" fillId="0" borderId="0"/>
    <xf numFmtId="0" fontId="84" fillId="12" borderId="83" applyNumberFormat="0" applyAlignment="0" applyProtection="0">
      <alignment vertical="center"/>
    </xf>
    <xf numFmtId="0" fontId="44" fillId="0" borderId="78" applyNumberFormat="0" applyFill="0" applyAlignment="0" applyProtection="0">
      <alignment vertical="center"/>
    </xf>
    <xf numFmtId="0" fontId="43" fillId="0" borderId="0"/>
    <xf numFmtId="0" fontId="43" fillId="0" borderId="0"/>
    <xf numFmtId="0" fontId="20" fillId="0" borderId="0"/>
    <xf numFmtId="0" fontId="43" fillId="0" borderId="0">
      <alignment vertical="center"/>
    </xf>
    <xf numFmtId="0" fontId="0" fillId="0" borderId="0"/>
    <xf numFmtId="0" fontId="101" fillId="0" borderId="0"/>
    <xf numFmtId="0" fontId="69" fillId="13" borderId="79" applyNumberFormat="0" applyFont="0" applyAlignment="0" applyProtection="0">
      <alignment vertical="center"/>
    </xf>
    <xf numFmtId="0" fontId="101" fillId="0" borderId="0"/>
    <xf numFmtId="209" fontId="1" fillId="0" borderId="0" applyFont="0" applyFill="0" applyBorder="0" applyAlignment="0" applyProtection="0"/>
    <xf numFmtId="0" fontId="43" fillId="0" borderId="0">
      <alignment vertical="center"/>
    </xf>
    <xf numFmtId="0" fontId="0" fillId="0" borderId="0"/>
    <xf numFmtId="0" fontId="0" fillId="0" borderId="0"/>
    <xf numFmtId="0" fontId="43" fillId="0" borderId="0">
      <alignment vertical="center"/>
    </xf>
    <xf numFmtId="0" fontId="43" fillId="0" borderId="0">
      <alignment vertical="center"/>
    </xf>
    <xf numFmtId="0" fontId="20" fillId="0" borderId="0">
      <alignment vertical="center"/>
    </xf>
    <xf numFmtId="0" fontId="101" fillId="0" borderId="0"/>
    <xf numFmtId="0" fontId="20" fillId="0" borderId="0">
      <alignment vertical="center"/>
    </xf>
    <xf numFmtId="0" fontId="101" fillId="0" borderId="0"/>
    <xf numFmtId="0" fontId="20" fillId="0" borderId="0">
      <alignment vertical="center"/>
    </xf>
    <xf numFmtId="0" fontId="43" fillId="0" borderId="0">
      <alignment vertical="center"/>
    </xf>
    <xf numFmtId="0" fontId="20" fillId="0" borderId="0">
      <alignment vertical="center"/>
    </xf>
    <xf numFmtId="0" fontId="20" fillId="0" borderId="0">
      <alignment vertical="center"/>
    </xf>
    <xf numFmtId="0" fontId="84" fillId="12" borderId="83" applyNumberFormat="0" applyAlignment="0" applyProtection="0">
      <alignment vertical="center"/>
    </xf>
    <xf numFmtId="0" fontId="20" fillId="0" borderId="0">
      <alignment vertical="center"/>
    </xf>
    <xf numFmtId="0" fontId="101"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43" fillId="0" borderId="0">
      <alignment vertical="center"/>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0" fillId="0" borderId="0"/>
    <xf numFmtId="0" fontId="84" fillId="12" borderId="83" applyNumberFormat="0" applyAlignment="0" applyProtection="0">
      <alignment vertical="center"/>
    </xf>
    <xf numFmtId="0" fontId="43" fillId="0" borderId="0">
      <alignment vertical="center"/>
    </xf>
    <xf numFmtId="0" fontId="106" fillId="0" borderId="0"/>
    <xf numFmtId="0" fontId="106" fillId="0" borderId="0"/>
    <xf numFmtId="0" fontId="106" fillId="0" borderId="0"/>
    <xf numFmtId="0" fontId="106" fillId="0" borderId="0"/>
    <xf numFmtId="0" fontId="43" fillId="0" borderId="0">
      <alignment vertical="center"/>
    </xf>
    <xf numFmtId="0" fontId="93" fillId="0" borderId="0"/>
    <xf numFmtId="0" fontId="93" fillId="0" borderId="0"/>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20" fillId="0" borderId="0"/>
    <xf numFmtId="0" fontId="43" fillId="0" borderId="0">
      <alignment vertical="center"/>
    </xf>
    <xf numFmtId="0" fontId="43" fillId="0" borderId="0">
      <alignment vertical="center"/>
    </xf>
    <xf numFmtId="0" fontId="20" fillId="0" borderId="0"/>
    <xf numFmtId="0" fontId="0" fillId="0" borderId="0"/>
    <xf numFmtId="0" fontId="19" fillId="0" borderId="0"/>
    <xf numFmtId="0" fontId="20" fillId="0" borderId="0"/>
    <xf numFmtId="0" fontId="20" fillId="0" borderId="0">
      <alignment vertical="center"/>
    </xf>
    <xf numFmtId="0" fontId="0" fillId="0" borderId="0"/>
    <xf numFmtId="0" fontId="142" fillId="0" borderId="0"/>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 fillId="0" borderId="7" applyNumberFormat="0"/>
    <xf numFmtId="0" fontId="116" fillId="0" borderId="0" applyNumberFormat="0" applyFill="0" applyBorder="0" applyAlignment="0" applyProtection="0">
      <alignment vertical="top"/>
      <protection locked="0"/>
    </xf>
    <xf numFmtId="0" fontId="100" fillId="47" borderId="86" applyNumberFormat="0" applyAlignment="0" applyProtection="0">
      <alignment vertical="center"/>
    </xf>
    <xf numFmtId="0" fontId="1" fillId="0" borderId="7" applyNumberFormat="0"/>
    <xf numFmtId="0" fontId="116" fillId="0" borderId="0" applyNumberFormat="0" applyFill="0" applyBorder="0" applyAlignment="0" applyProtection="0">
      <alignment vertical="top"/>
      <protection locked="0"/>
    </xf>
    <xf numFmtId="0" fontId="130"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0" fillId="47" borderId="86" applyNumberFormat="0" applyAlignment="0" applyProtection="0">
      <alignment vertical="center"/>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7" fillId="0" borderId="0" applyNumberFormat="0" applyFill="0" applyBorder="0" applyAlignment="0" applyProtection="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1" fillId="0" borderId="7" applyNumberFormat="0"/>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1" fillId="0" borderId="7" applyNumberFormat="0"/>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146" fillId="0" borderId="0" applyNumberFormat="0" applyFill="0" applyBorder="0" applyAlignment="0" applyProtection="0">
      <alignment vertical="center"/>
    </xf>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100" fillId="47" borderId="86" applyNumberFormat="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100" fillId="47" borderId="86" applyNumberFormat="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100" fillId="47" borderId="86" applyNumberFormat="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69" fillId="13" borderId="79" applyNumberFormat="0" applyFont="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44" fillId="0" borderId="78" applyNumberFormat="0" applyFill="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6" fillId="0" borderId="0"/>
    <xf numFmtId="0" fontId="87" fillId="12" borderId="86" applyNumberFormat="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1" fillId="0" borderId="7" applyNumberFormat="0"/>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4" fillId="12" borderId="83" applyNumberFormat="0" applyAlignment="0" applyProtection="0">
      <alignment vertical="center"/>
    </xf>
    <xf numFmtId="0" fontId="87" fillId="12" borderId="86" applyNumberFormat="0" applyAlignment="0" applyProtection="0">
      <alignment vertical="center"/>
    </xf>
    <xf numFmtId="0" fontId="84" fillId="12" borderId="83" applyNumberFormat="0" applyAlignment="0" applyProtection="0">
      <alignment vertical="center"/>
    </xf>
    <xf numFmtId="0" fontId="87" fillId="12" borderId="86" applyNumberFormat="0" applyAlignment="0" applyProtection="0">
      <alignmen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0" fontId="87" fillId="12" borderId="86" applyNumberFormat="0" applyAlignment="0" applyProtection="0">
      <alignment vertical="center"/>
    </xf>
    <xf numFmtId="38" fontId="1" fillId="0" borderId="0" applyFont="0" applyFill="0" applyBorder="0" applyAlignment="0" applyProtection="0"/>
    <xf numFmtId="0" fontId="87" fillId="12" borderId="86" applyNumberFormat="0" applyAlignment="0" applyProtection="0">
      <alignment vertical="center"/>
    </xf>
    <xf numFmtId="0" fontId="108" fillId="49" borderId="91" applyNumberFormat="0" applyAlignment="0" applyProtection="0">
      <alignment vertical="center"/>
    </xf>
    <xf numFmtId="0" fontId="69" fillId="13" borderId="79" applyNumberFormat="0" applyFont="0" applyAlignment="0" applyProtection="0">
      <alignment vertical="center"/>
    </xf>
    <xf numFmtId="0" fontId="108" fillId="49" borderId="91" applyNumberFormat="0" applyAlignment="0" applyProtection="0">
      <alignment vertical="center"/>
    </xf>
    <xf numFmtId="0" fontId="135" fillId="0" borderId="0" applyNumberFormat="0" applyFill="0" applyBorder="0" applyAlignment="0" applyProtection="0">
      <alignment vertical="center"/>
    </xf>
    <xf numFmtId="0" fontId="69" fillId="13" borderId="79" applyNumberFormat="0" applyFont="0" applyAlignment="0" applyProtection="0">
      <alignment vertical="center"/>
    </xf>
    <xf numFmtId="0" fontId="13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69" fillId="13" borderId="79" applyNumberFormat="0" applyFont="0" applyAlignment="0" applyProtection="0">
      <alignment vertical="center"/>
    </xf>
    <xf numFmtId="0" fontId="136" fillId="0" borderId="96" applyNumberFormat="0" applyFill="0" applyAlignment="0" applyProtection="0">
      <alignment vertical="center"/>
    </xf>
    <xf numFmtId="0" fontId="136" fillId="0" borderId="96" applyNumberFormat="0" applyFill="0" applyAlignment="0" applyProtection="0">
      <alignment vertical="center"/>
    </xf>
    <xf numFmtId="206" fontId="1" fillId="0" borderId="0" applyFont="0" applyFill="0" applyBorder="0" applyAlignment="0" applyProtection="0"/>
    <xf numFmtId="41" fontId="1" fillId="0" borderId="0" applyFont="0" applyFill="0" applyBorder="0" applyAlignment="0" applyProtection="0"/>
    <xf numFmtId="0" fontId="69" fillId="13" borderId="79" applyNumberFormat="0" applyFont="0" applyAlignment="0" applyProtection="0">
      <alignment vertical="center"/>
    </xf>
    <xf numFmtId="43" fontId="1"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0" fillId="0" borderId="0" applyFont="0" applyFill="0" applyBorder="0" applyAlignment="0" applyProtection="0"/>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1" fillId="0" borderId="0" applyFont="0" applyFill="0" applyBorder="0" applyAlignment="0" applyProtection="0">
      <alignment vertical="center"/>
    </xf>
    <xf numFmtId="43" fontId="43" fillId="0" borderId="0" applyFont="0" applyFill="0" applyBorder="0" applyAlignment="0" applyProtection="0">
      <alignment vertical="center"/>
    </xf>
    <xf numFmtId="43" fontId="1" fillId="0" borderId="0" applyFont="0" applyFill="0" applyBorder="0" applyAlignment="0" applyProtection="0"/>
    <xf numFmtId="181" fontId="101" fillId="0" borderId="0"/>
    <xf numFmtId="181" fontId="101" fillId="0" borderId="0"/>
    <xf numFmtId="43" fontId="1" fillId="0" borderId="0" applyFont="0" applyFill="0" applyBorder="0" applyAlignment="0" applyProtection="0"/>
    <xf numFmtId="0" fontId="114" fillId="51" borderId="0" applyNumberFormat="0" applyBorder="0" applyAlignment="0" applyProtection="0">
      <alignment vertical="center"/>
    </xf>
    <xf numFmtId="0" fontId="100" fillId="47" borderId="86" applyNumberFormat="0" applyAlignment="0" applyProtection="0">
      <alignment vertical="center"/>
    </xf>
    <xf numFmtId="0" fontId="114" fillId="51" borderId="0" applyNumberFormat="0" applyBorder="0" applyAlignment="0" applyProtection="0">
      <alignment vertical="center"/>
    </xf>
    <xf numFmtId="0" fontId="69" fillId="13" borderId="79" applyNumberFormat="0" applyFont="0" applyAlignment="0" applyProtection="0">
      <alignment vertical="center"/>
    </xf>
    <xf numFmtId="0" fontId="114" fillId="57" borderId="0" applyNumberFormat="0" applyBorder="0" applyAlignment="0" applyProtection="0">
      <alignment vertical="center"/>
    </xf>
    <xf numFmtId="0" fontId="69" fillId="13" borderId="79" applyNumberFormat="0" applyFont="0" applyAlignment="0" applyProtection="0">
      <alignment vertical="center"/>
    </xf>
    <xf numFmtId="0" fontId="114" fillId="55" borderId="0" applyNumberFormat="0" applyBorder="0" applyAlignment="0" applyProtection="0">
      <alignment vertical="center"/>
    </xf>
    <xf numFmtId="0" fontId="114" fillId="65" borderId="0" applyNumberFormat="0" applyBorder="0" applyAlignment="0" applyProtection="0">
      <alignment vertical="center"/>
    </xf>
    <xf numFmtId="0" fontId="126" fillId="3" borderId="0" applyNumberFormat="0" applyBorder="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69" fillId="13" borderId="79" applyNumberFormat="0" applyFon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7" applyNumberFormat="0"/>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84" fillId="12" borderId="83"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 fillId="0" borderId="7" applyNumberFormat="0"/>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100" fillId="47" borderId="86" applyNumberForma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69" fillId="13" borderId="79" applyNumberFormat="0" applyFont="0" applyAlignment="0" applyProtection="0">
      <alignment vertical="center"/>
    </xf>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0" fontId="1" fillId="0" borderId="7" applyNumberFormat="0"/>
    <xf numFmtId="40" fontId="1" fillId="0" borderId="0" applyFont="0" applyFill="0" applyBorder="0" applyAlignment="0" applyProtection="0"/>
    <xf numFmtId="0" fontId="1" fillId="0" borderId="0"/>
  </cellStyleXfs>
  <cellXfs count="1033">
    <xf numFmtId="0" fontId="0" fillId="0" borderId="0" xfId="0" applyFont="1"/>
    <xf numFmtId="0" fontId="1" fillId="0" borderId="0" xfId="5462"/>
    <xf numFmtId="0" fontId="2" fillId="2" borderId="0" xfId="5462" applyFont="1" applyFill="1"/>
    <xf numFmtId="0" fontId="1" fillId="2" borderId="0" xfId="5462" applyFill="1"/>
    <xf numFmtId="0" fontId="1" fillId="3" borderId="1" xfId="5462" applyFill="1" applyBorder="1"/>
    <xf numFmtId="0" fontId="3" fillId="4" borderId="2" xfId="5462" applyFont="1" applyFill="1" applyBorder="1" applyAlignment="1">
      <alignment horizontal="center"/>
    </xf>
    <xf numFmtId="0" fontId="4" fillId="5" borderId="3" xfId="5462" applyFont="1" applyFill="1" applyBorder="1" applyAlignment="1">
      <alignment horizontal="center"/>
    </xf>
    <xf numFmtId="0" fontId="3" fillId="4" borderId="3" xfId="5462" applyFont="1" applyFill="1" applyBorder="1" applyAlignment="1">
      <alignment horizontal="center"/>
    </xf>
    <xf numFmtId="0" fontId="3" fillId="4" borderId="4" xfId="5462" applyFont="1" applyFill="1" applyBorder="1" applyAlignment="1">
      <alignment horizontal="center"/>
    </xf>
    <xf numFmtId="0" fontId="1" fillId="3" borderId="5" xfId="5462" applyFill="1" applyBorder="1"/>
    <xf numFmtId="0" fontId="1" fillId="3" borderId="6" xfId="5462" applyFill="1" applyBorder="1"/>
    <xf numFmtId="0" fontId="5"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228" fontId="7" fillId="0" borderId="0" xfId="50" applyNumberFormat="1" applyFont="1" applyFill="1" applyAlignment="1" applyProtection="1">
      <alignment horizontal="left" vertical="center" shrinkToFit="1"/>
      <protection locked="0" hidden="1"/>
    </xf>
    <xf numFmtId="0" fontId="7" fillId="0" borderId="0" xfId="50" applyFont="1" applyFill="1" applyAlignment="1" applyProtection="1">
      <alignment horizontal="left" vertical="center" wrapText="1"/>
    </xf>
    <xf numFmtId="0" fontId="6" fillId="0" borderId="0" xfId="0" applyFont="1" applyFill="1" applyAlignment="1">
      <alignment horizontal="center" vertical="center" wrapText="1"/>
    </xf>
    <xf numFmtId="0" fontId="8" fillId="0" borderId="0" xfId="0" applyFont="1" applyFill="1" applyAlignment="1">
      <alignment horizontal="center" vertical="center" wrapText="1"/>
    </xf>
    <xf numFmtId="229" fontId="6" fillId="0" borderId="0" xfId="0" applyNumberFormat="1" applyFont="1" applyFill="1" applyAlignment="1">
      <alignment horizontal="center" vertical="center"/>
    </xf>
    <xf numFmtId="229" fontId="6" fillId="0" borderId="0" xfId="0" applyNumberFormat="1" applyFont="1" applyFill="1" applyAlignment="1">
      <alignment vertical="center"/>
    </xf>
    <xf numFmtId="0" fontId="6" fillId="0" borderId="0" xfId="0" applyFont="1" applyFill="1" applyAlignment="1">
      <alignment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xf>
    <xf numFmtId="14" fontId="6" fillId="0" borderId="7" xfId="0" applyNumberFormat="1" applyFont="1" applyFill="1" applyBorder="1" applyAlignment="1">
      <alignment horizontal="center" vertical="center"/>
    </xf>
    <xf numFmtId="43" fontId="6" fillId="0" borderId="7" xfId="0" applyNumberFormat="1" applyFont="1" applyFill="1" applyBorder="1" applyAlignment="1">
      <alignment horizontal="right"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49" fontId="6" fillId="0" borderId="0" xfId="0" applyNumberFormat="1" applyFont="1" applyFill="1" applyAlignment="1">
      <alignment vertical="center"/>
    </xf>
    <xf numFmtId="0" fontId="5" fillId="0" borderId="0" xfId="0" applyFont="1" applyFill="1" applyAlignment="1">
      <alignment vertical="center"/>
    </xf>
    <xf numFmtId="0" fontId="6" fillId="0" borderId="0" xfId="0" applyNumberFormat="1" applyFont="1" applyFill="1" applyAlignment="1">
      <alignment horizontal="center" vertical="center"/>
    </xf>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7" xfId="0" applyFont="1" applyFill="1" applyBorder="1" applyAlignment="1">
      <alignment vertical="center"/>
    </xf>
    <xf numFmtId="228" fontId="9" fillId="6" borderId="0" xfId="50" applyNumberFormat="1" applyFill="1" applyAlignment="1" applyProtection="1">
      <alignment horizontal="left" vertical="center" shrinkToFit="1"/>
      <protection locked="0" hidden="1"/>
    </xf>
    <xf numFmtId="0" fontId="10" fillId="0" borderId="0" xfId="50" applyFont="1" applyAlignment="1" applyProtection="1">
      <alignment horizontal="left" vertical="center"/>
    </xf>
    <xf numFmtId="0" fontId="8" fillId="0" borderId="0" xfId="0" applyFont="1" applyAlignment="1">
      <alignment horizontal="center" vertical="center" wrapText="1"/>
    </xf>
    <xf numFmtId="0" fontId="5" fillId="0" borderId="0" xfId="0" applyFont="1" applyAlignment="1">
      <alignment horizontal="center" vertical="center"/>
    </xf>
    <xf numFmtId="229" fontId="6" fillId="0" borderId="0" xfId="0" applyNumberFormat="1" applyFont="1" applyAlignment="1">
      <alignment horizontal="center" vertical="center"/>
    </xf>
    <xf numFmtId="229" fontId="6" fillId="0" borderId="0" xfId="0" applyNumberFormat="1" applyFont="1" applyAlignment="1">
      <alignment vertical="center"/>
    </xf>
    <xf numFmtId="0" fontId="2" fillId="0" borderId="0" xfId="0" applyFont="1" applyAlignment="1">
      <alignment horizontal="right"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lignment horizontal="left" vertical="center"/>
    </xf>
    <xf numFmtId="14" fontId="6" fillId="0" borderId="7" xfId="0" applyNumberFormat="1" applyFont="1" applyBorder="1" applyAlignment="1">
      <alignment horizontal="center" vertical="center"/>
    </xf>
    <xf numFmtId="43" fontId="6" fillId="0" borderId="7" xfId="0" applyNumberFormat="1" applyFont="1" applyBorder="1" applyAlignment="1">
      <alignment vertical="center"/>
    </xf>
    <xf numFmtId="0" fontId="6" fillId="0" borderId="7" xfId="0" applyFont="1" applyBorder="1" applyAlignment="1">
      <alignment vertical="center"/>
    </xf>
    <xf numFmtId="0" fontId="2" fillId="0" borderId="8" xfId="0" applyFont="1" applyBorder="1" applyAlignment="1">
      <alignment horizontal="center" vertical="center"/>
    </xf>
    <xf numFmtId="0" fontId="6" fillId="0" borderId="9" xfId="0" applyFont="1" applyBorder="1" applyAlignment="1">
      <alignment horizontal="center" vertical="center"/>
    </xf>
    <xf numFmtId="49" fontId="6" fillId="0" borderId="0" xfId="0" applyNumberFormat="1" applyFont="1" applyAlignment="1">
      <alignment vertical="center"/>
    </xf>
    <xf numFmtId="0" fontId="10" fillId="0" borderId="0" xfId="50" applyFont="1" applyAlignment="1" applyProtection="1">
      <alignment horizontal="left"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43" fontId="6" fillId="0" borderId="7" xfId="0" applyNumberFormat="1" applyFont="1" applyBorder="1" applyAlignment="1">
      <alignment horizontal="right" vertical="center"/>
    </xf>
    <xf numFmtId="0" fontId="6" fillId="0" borderId="0" xfId="0" applyNumberFormat="1" applyFont="1" applyAlignment="1">
      <alignment horizontal="center" vertical="center"/>
    </xf>
    <xf numFmtId="43" fontId="6" fillId="0" borderId="0" xfId="0" applyNumberFormat="1" applyFont="1" applyFill="1" applyAlignment="1">
      <alignment vertical="center"/>
    </xf>
    <xf numFmtId="0" fontId="2" fillId="0" borderId="5" xfId="0" applyFont="1" applyBorder="1" applyAlignment="1">
      <alignment horizontal="center" vertical="center"/>
    </xf>
    <xf numFmtId="0" fontId="2" fillId="0" borderId="10" xfId="0" applyFont="1" applyBorder="1" applyAlignment="1">
      <alignment horizontal="center" vertical="center"/>
    </xf>
    <xf numFmtId="14" fontId="6" fillId="0" borderId="7" xfId="0" applyNumberFormat="1" applyFont="1" applyBorder="1" applyAlignment="1">
      <alignment horizontal="right" vertical="center"/>
    </xf>
    <xf numFmtId="0" fontId="6" fillId="0" borderId="7" xfId="0" applyFont="1" applyBorder="1" applyAlignment="1">
      <alignment horizontal="right" vertical="center"/>
    </xf>
    <xf numFmtId="0" fontId="6" fillId="0" borderId="9" xfId="0" applyFont="1" applyBorder="1" applyAlignment="1">
      <alignment horizontal="right"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8" fillId="0" borderId="0" xfId="0" applyFont="1" applyAlignment="1">
      <alignment horizontal="center" vertical="center"/>
    </xf>
    <xf numFmtId="0" fontId="2" fillId="0" borderId="9" xfId="0" applyFont="1" applyBorder="1" applyAlignment="1">
      <alignment horizontal="center" vertical="center"/>
    </xf>
    <xf numFmtId="0" fontId="11" fillId="0" borderId="7" xfId="0" applyFont="1" applyBorder="1" applyAlignment="1">
      <alignment vertical="center"/>
    </xf>
    <xf numFmtId="0" fontId="11" fillId="0" borderId="0" xfId="0" applyFont="1" applyAlignment="1">
      <alignment vertical="center"/>
    </xf>
    <xf numFmtId="0" fontId="6" fillId="0" borderId="7" xfId="0" applyNumberFormat="1" applyFont="1" applyBorder="1" applyAlignment="1">
      <alignment horizontal="right" vertical="center"/>
    </xf>
    <xf numFmtId="49" fontId="6" fillId="0" borderId="0" xfId="0" applyNumberFormat="1" applyFont="1" applyFill="1" applyBorder="1" applyAlignment="1">
      <alignment horizontal="right" vertical="center"/>
    </xf>
    <xf numFmtId="49" fontId="6" fillId="0" borderId="7" xfId="0" applyNumberFormat="1" applyFont="1" applyFill="1" applyBorder="1" applyAlignment="1">
      <alignment horizontal="center" vertical="center"/>
    </xf>
    <xf numFmtId="49" fontId="6" fillId="0" borderId="8" xfId="0" applyNumberFormat="1" applyFont="1" applyFill="1" applyBorder="1" applyAlignment="1">
      <alignment horizontal="center" vertical="center"/>
    </xf>
    <xf numFmtId="0" fontId="6" fillId="0" borderId="8" xfId="0" applyFont="1" applyFill="1" applyBorder="1" applyAlignment="1">
      <alignment vertical="center"/>
    </xf>
    <xf numFmtId="43" fontId="6" fillId="0" borderId="10" xfId="0" applyNumberFormat="1" applyFont="1" applyFill="1" applyBorder="1" applyAlignment="1">
      <alignment horizontal="right" vertical="center"/>
    </xf>
    <xf numFmtId="49" fontId="6" fillId="0" borderId="7" xfId="0" applyNumberFormat="1" applyFont="1" applyFill="1" applyBorder="1" applyAlignment="1">
      <alignment vertical="center"/>
    </xf>
    <xf numFmtId="0" fontId="2" fillId="0" borderId="7" xfId="0" applyFont="1" applyBorder="1" applyAlignment="1">
      <alignment horizontal="left" vertical="center"/>
    </xf>
    <xf numFmtId="0" fontId="6" fillId="7" borderId="0" xfId="0" applyFont="1" applyFill="1" applyAlignment="1">
      <alignment vertical="center"/>
    </xf>
    <xf numFmtId="0" fontId="6" fillId="0" borderId="7" xfId="0" applyFont="1" applyFill="1" applyBorder="1" applyAlignment="1">
      <alignment horizontal="left" vertical="center" shrinkToFit="1"/>
    </xf>
    <xf numFmtId="230" fontId="6" fillId="0" borderId="7" xfId="0" applyNumberFormat="1" applyFont="1" applyFill="1" applyBorder="1" applyAlignment="1">
      <alignment horizontal="center" vertical="center"/>
    </xf>
    <xf numFmtId="43" fontId="6" fillId="0" borderId="7" xfId="47" applyFont="1" applyFill="1" applyBorder="1" applyAlignment="1">
      <alignment horizontal="right" vertical="center"/>
    </xf>
    <xf numFmtId="0" fontId="6" fillId="0" borderId="7" xfId="0" applyFont="1" applyFill="1" applyBorder="1" applyAlignment="1">
      <alignment vertical="top" wrapText="1"/>
    </xf>
    <xf numFmtId="9" fontId="6" fillId="0" borderId="7" xfId="0" applyNumberFormat="1" applyFont="1" applyFill="1" applyBorder="1" applyAlignment="1">
      <alignment horizontal="center" vertical="center"/>
    </xf>
    <xf numFmtId="0" fontId="6" fillId="0" borderId="7" xfId="0" applyFont="1" applyFill="1" applyBorder="1" applyAlignment="1">
      <alignment vertical="top"/>
    </xf>
    <xf numFmtId="43" fontId="6" fillId="0" borderId="9" xfId="0" applyNumberFormat="1" applyFont="1" applyFill="1" applyBorder="1" applyAlignment="1">
      <alignment horizontal="right" vertical="center"/>
    </xf>
    <xf numFmtId="43" fontId="6" fillId="0" borderId="0" xfId="0" applyNumberFormat="1" applyFont="1" applyFill="1" applyBorder="1" applyAlignment="1">
      <alignment horizontal="right" vertical="center"/>
    </xf>
    <xf numFmtId="0" fontId="12" fillId="0" borderId="0" xfId="0" applyFont="1" applyFill="1" applyAlignment="1">
      <alignment vertical="center"/>
    </xf>
    <xf numFmtId="43" fontId="6" fillId="0" borderId="7" xfId="2159" applyNumberFormat="1" applyFont="1" applyFill="1" applyBorder="1"/>
    <xf numFmtId="14" fontId="6" fillId="0" borderId="7" xfId="0" applyNumberFormat="1" applyFont="1" applyFill="1" applyBorder="1"/>
    <xf numFmtId="0" fontId="6" fillId="0" borderId="7" xfId="2159" applyNumberFormat="1" applyFont="1" applyFill="1" applyBorder="1"/>
    <xf numFmtId="228" fontId="6" fillId="0" borderId="0" xfId="0" applyNumberFormat="1" applyFont="1" applyFill="1" applyAlignment="1">
      <alignment vertical="center"/>
    </xf>
    <xf numFmtId="0" fontId="6" fillId="0" borderId="7" xfId="0" applyNumberFormat="1" applyFont="1" applyFill="1" applyBorder="1"/>
    <xf numFmtId="230" fontId="6" fillId="0" borderId="7" xfId="2411" applyNumberFormat="1" applyFont="1" applyFill="1" applyBorder="1" applyAlignment="1" applyProtection="1">
      <alignment horizontal="center" vertical="center"/>
      <protection locked="0"/>
    </xf>
    <xf numFmtId="231" fontId="6" fillId="0" borderId="7" xfId="0" applyNumberFormat="1" applyFont="1" applyFill="1" applyBorder="1"/>
    <xf numFmtId="43" fontId="6" fillId="0" borderId="8" xfId="0" applyNumberFormat="1" applyFont="1" applyFill="1" applyBorder="1" applyAlignment="1">
      <alignment horizontal="right" vertical="center"/>
    </xf>
    <xf numFmtId="231" fontId="6" fillId="0" borderId="7" xfId="0" applyNumberFormat="1" applyFont="1" applyFill="1" applyBorder="1" applyAlignment="1">
      <alignment vertical="center"/>
    </xf>
    <xf numFmtId="43" fontId="6" fillId="0" borderId="7" xfId="0" applyNumberFormat="1" applyFont="1" applyFill="1" applyBorder="1" applyAlignment="1">
      <alignment vertical="center"/>
    </xf>
    <xf numFmtId="0" fontId="6" fillId="0" borderId="0" xfId="0" applyNumberFormat="1" applyFont="1" applyFill="1" applyAlignment="1">
      <alignment vertical="center"/>
    </xf>
    <xf numFmtId="232" fontId="6" fillId="0" borderId="0" xfId="0" applyNumberFormat="1" applyFont="1" applyAlignment="1">
      <alignment vertical="center"/>
    </xf>
    <xf numFmtId="232" fontId="6" fillId="0" borderId="0" xfId="0" applyNumberFormat="1" applyFont="1" applyFill="1" applyAlignment="1">
      <alignment horizontal="center" vertical="center" wrapText="1"/>
    </xf>
    <xf numFmtId="232" fontId="6" fillId="0" borderId="0" xfId="0" applyNumberFormat="1" applyFont="1" applyFill="1" applyAlignment="1">
      <alignment vertical="center"/>
    </xf>
    <xf numFmtId="232" fontId="6" fillId="0" borderId="7" xfId="0" applyNumberFormat="1" applyFont="1" applyFill="1" applyBorder="1" applyAlignment="1">
      <alignment horizontal="center" vertical="center"/>
    </xf>
    <xf numFmtId="232" fontId="6" fillId="0" borderId="7" xfId="0" applyNumberFormat="1" applyFont="1" applyFill="1" applyBorder="1" applyAlignment="1">
      <alignment horizontal="right" vertical="center"/>
    </xf>
    <xf numFmtId="0" fontId="6" fillId="0" borderId="7" xfId="0" applyNumberFormat="1" applyFont="1" applyFill="1" applyBorder="1" applyAlignment="1">
      <alignment horizontal="right" vertical="center"/>
    </xf>
    <xf numFmtId="43" fontId="6" fillId="0" borderId="9" xfId="0" applyNumberFormat="1" applyFont="1" applyFill="1" applyBorder="1" applyAlignment="1" applyProtection="1">
      <alignment horizontal="right" vertical="center"/>
    </xf>
    <xf numFmtId="0" fontId="6" fillId="0" borderId="7" xfId="0" applyFont="1" applyFill="1" applyBorder="1" applyAlignment="1">
      <alignment horizontal="center" vertical="center" shrinkToFit="1"/>
    </xf>
    <xf numFmtId="14" fontId="6" fillId="0" borderId="7" xfId="0" applyNumberFormat="1" applyFont="1" applyFill="1" applyBorder="1" applyAlignment="1">
      <alignment horizontal="center" vertical="center" shrinkToFit="1"/>
    </xf>
    <xf numFmtId="0" fontId="6" fillId="0" borderId="14" xfId="0" applyFont="1" applyFill="1" applyBorder="1" applyAlignment="1">
      <alignment horizontal="center" vertical="center"/>
    </xf>
    <xf numFmtId="43" fontId="6" fillId="0" borderId="15" xfId="0" applyNumberFormat="1" applyFont="1" applyFill="1" applyBorder="1" applyAlignment="1">
      <alignment horizontal="right" vertical="center"/>
    </xf>
    <xf numFmtId="0" fontId="6" fillId="0" borderId="7" xfId="0" applyNumberFormat="1" applyFont="1" applyFill="1" applyBorder="1" applyAlignment="1">
      <alignment horizontal="center" vertical="center"/>
    </xf>
    <xf numFmtId="49" fontId="6" fillId="0" borderId="7" xfId="0" applyNumberFormat="1" applyFont="1" applyFill="1" applyBorder="1" applyAlignment="1">
      <alignment horizontal="left" vertical="center"/>
    </xf>
    <xf numFmtId="49" fontId="6" fillId="0" borderId="9" xfId="0" applyNumberFormat="1" applyFont="1" applyFill="1" applyBorder="1" applyAlignment="1">
      <alignment horizontal="center" vertical="center"/>
    </xf>
    <xf numFmtId="0" fontId="9" fillId="0" borderId="0" xfId="50" applyAlignment="1" applyProtection="1"/>
    <xf numFmtId="0" fontId="0" fillId="0" borderId="0" xfId="740"/>
    <xf numFmtId="228" fontId="10" fillId="6" borderId="0" xfId="50" applyNumberFormat="1" applyFont="1" applyFill="1" applyAlignment="1" applyProtection="1">
      <alignment horizontal="left" vertical="center" shrinkToFit="1"/>
      <protection locked="0" hidden="1"/>
    </xf>
    <xf numFmtId="0" fontId="13" fillId="0" borderId="0" xfId="50" applyFont="1" applyAlignment="1" applyProtection="1">
      <alignment horizontal="left" vertical="center" wrapText="1"/>
    </xf>
    <xf numFmtId="229" fontId="6" fillId="0" borderId="0" xfId="740" applyNumberFormat="1" applyFont="1" applyAlignment="1">
      <alignment horizontal="center" vertical="center"/>
    </xf>
    <xf numFmtId="0" fontId="8" fillId="0" borderId="0" xfId="740" applyFont="1" applyAlignment="1">
      <alignment horizontal="center" vertical="center" wrapText="1"/>
    </xf>
    <xf numFmtId="0" fontId="5" fillId="0" borderId="0" xfId="740" applyFont="1" applyAlignment="1">
      <alignment horizontal="center" vertical="center" wrapText="1"/>
    </xf>
    <xf numFmtId="229" fontId="2" fillId="0" borderId="0" xfId="740" applyNumberFormat="1" applyFont="1" applyAlignment="1">
      <alignment horizontal="center" vertical="center"/>
    </xf>
    <xf numFmtId="0" fontId="6" fillId="0" borderId="0" xfId="740" applyFont="1" applyAlignment="1">
      <alignment vertical="center"/>
    </xf>
    <xf numFmtId="0" fontId="2" fillId="0" borderId="7" xfId="740" applyFont="1" applyBorder="1" applyAlignment="1">
      <alignment horizontal="center" vertical="center" wrapText="1"/>
    </xf>
    <xf numFmtId="0" fontId="2" fillId="0" borderId="7" xfId="740" applyFont="1" applyBorder="1" applyAlignment="1">
      <alignment horizontal="left" vertical="center" wrapText="1"/>
    </xf>
    <xf numFmtId="0" fontId="6" fillId="0" borderId="7" xfId="740" applyFont="1" applyBorder="1" applyAlignment="1">
      <alignment horizontal="center" vertical="center"/>
    </xf>
    <xf numFmtId="14" fontId="6" fillId="0" borderId="7" xfId="740" applyNumberFormat="1" applyFont="1" applyBorder="1" applyAlignment="1">
      <alignment horizontal="center" vertical="center"/>
    </xf>
    <xf numFmtId="0" fontId="2" fillId="0" borderId="8" xfId="740" applyFont="1" applyBorder="1" applyAlignment="1">
      <alignment horizontal="center" vertical="center"/>
    </xf>
    <xf numFmtId="0" fontId="2" fillId="0" borderId="14" xfId="740" applyFont="1" applyBorder="1" applyAlignment="1">
      <alignment horizontal="center" vertical="center"/>
    </xf>
    <xf numFmtId="49" fontId="2" fillId="0" borderId="12" xfId="740" applyNumberFormat="1" applyFont="1" applyBorder="1" applyAlignment="1">
      <alignment horizontal="left" vertical="center"/>
    </xf>
    <xf numFmtId="49" fontId="6" fillId="0" borderId="0" xfId="740" applyNumberFormat="1" applyFont="1" applyAlignment="1">
      <alignment vertical="center"/>
    </xf>
    <xf numFmtId="0" fontId="6" fillId="0" borderId="0" xfId="740" applyNumberFormat="1" applyFont="1" applyAlignment="1">
      <alignment horizontal="center" vertical="center"/>
    </xf>
    <xf numFmtId="0" fontId="6" fillId="0" borderId="0" xfId="740" applyNumberFormat="1" applyFont="1" applyAlignment="1">
      <alignment horizontal="right" vertical="center"/>
    </xf>
    <xf numFmtId="0" fontId="2" fillId="0" borderId="0" xfId="740" applyFont="1" applyAlignment="1">
      <alignment horizontal="right" vertical="center"/>
    </xf>
    <xf numFmtId="0" fontId="2" fillId="0" borderId="9" xfId="740" applyFont="1" applyBorder="1" applyAlignment="1">
      <alignment horizontal="center" vertical="center" wrapText="1"/>
    </xf>
    <xf numFmtId="43" fontId="6" fillId="0" borderId="7" xfId="740" applyNumberFormat="1" applyFont="1" applyBorder="1" applyAlignment="1">
      <alignment horizontal="right" vertical="center"/>
    </xf>
    <xf numFmtId="43" fontId="6" fillId="0" borderId="9" xfId="740" applyNumberFormat="1" applyFont="1" applyBorder="1" applyAlignment="1">
      <alignment horizontal="right" vertical="center"/>
    </xf>
    <xf numFmtId="0" fontId="6" fillId="0" borderId="7" xfId="740" applyFont="1" applyBorder="1" applyAlignment="1">
      <alignment vertical="center"/>
    </xf>
    <xf numFmtId="0" fontId="2" fillId="8" borderId="7" xfId="2227" applyFont="1" applyFill="1" applyBorder="1" applyAlignment="1">
      <alignment horizontal="center" vertical="center"/>
    </xf>
    <xf numFmtId="0" fontId="6" fillId="8" borderId="7" xfId="2227" applyFont="1" applyFill="1" applyBorder="1" applyAlignment="1">
      <alignment horizontal="center" vertical="center"/>
    </xf>
    <xf numFmtId="0" fontId="6" fillId="8" borderId="7" xfId="0" applyFont="1" applyFill="1" applyBorder="1" applyAlignment="1">
      <alignment horizontal="left" vertical="center"/>
    </xf>
    <xf numFmtId="0" fontId="6" fillId="8" borderId="7" xfId="0" applyFont="1" applyFill="1" applyBorder="1" applyAlignment="1">
      <alignment horizontal="center" vertical="center"/>
    </xf>
    <xf numFmtId="0" fontId="2" fillId="0" borderId="7" xfId="2479" applyFont="1" applyBorder="1" applyAlignment="1">
      <alignment horizontal="center" vertical="center" wrapText="1"/>
    </xf>
    <xf numFmtId="0" fontId="6" fillId="0" borderId="7" xfId="2479" applyFont="1" applyBorder="1" applyAlignment="1">
      <alignment horizontal="center" vertical="center" wrapText="1"/>
    </xf>
    <xf numFmtId="0" fontId="6" fillId="0" borderId="8" xfId="2479" applyFont="1" applyBorder="1" applyAlignment="1">
      <alignment horizontal="center" vertical="center" wrapText="1"/>
    </xf>
    <xf numFmtId="0" fontId="6" fillId="0" borderId="9" xfId="2479" applyFont="1" applyBorder="1" applyAlignment="1">
      <alignment horizontal="center" vertical="center" wrapText="1"/>
    </xf>
    <xf numFmtId="0" fontId="6" fillId="0" borderId="7" xfId="0" applyNumberFormat="1" applyFont="1" applyBorder="1" applyAlignment="1">
      <alignment horizontal="center" vertical="center"/>
    </xf>
    <xf numFmtId="0" fontId="6" fillId="0" borderId="0" xfId="0" applyNumberFormat="1" applyFont="1" applyAlignment="1">
      <alignment vertical="center"/>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0" xfId="0" applyFont="1" applyFill="1" applyBorder="1" applyAlignment="1">
      <alignment horizontal="center" vertical="center"/>
    </xf>
    <xf numFmtId="0" fontId="6" fillId="0" borderId="10" xfId="0" applyFont="1" applyFill="1" applyBorder="1" applyAlignment="1">
      <alignment horizontal="center" vertical="center" wrapText="1"/>
    </xf>
    <xf numFmtId="0" fontId="6" fillId="0" borderId="7" xfId="0" applyFont="1" applyFill="1" applyBorder="1" applyAlignment="1">
      <alignment vertical="center" shrinkToFi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231" fontId="6" fillId="0" borderId="9" xfId="0" applyNumberFormat="1" applyFont="1" applyFill="1" applyBorder="1" applyAlignment="1">
      <alignment horizontal="right" vertical="center"/>
    </xf>
    <xf numFmtId="0" fontId="6" fillId="0" borderId="0" xfId="0" applyFont="1" applyAlignment="1">
      <alignment horizontal="right" vertical="center"/>
    </xf>
    <xf numFmtId="0" fontId="6" fillId="0" borderId="7" xfId="0" applyFont="1" applyBorder="1" applyAlignment="1">
      <alignment horizontal="center" vertical="center" wrapText="1"/>
    </xf>
    <xf numFmtId="228" fontId="9" fillId="0" borderId="0" xfId="50" applyNumberFormat="1" applyFill="1" applyAlignment="1" applyProtection="1">
      <alignment horizontal="left" vertical="center" shrinkToFit="1"/>
      <protection locked="0" hidden="1"/>
    </xf>
    <xf numFmtId="0" fontId="10" fillId="0" borderId="0" xfId="50" applyFont="1" applyFill="1" applyAlignment="1" applyProtection="1">
      <alignment horizontal="left" vertical="center" wrapText="1"/>
    </xf>
    <xf numFmtId="0" fontId="5" fillId="0" borderId="0" xfId="0" applyFont="1" applyFill="1" applyAlignment="1">
      <alignment horizontal="center" vertical="center" wrapText="1"/>
    </xf>
    <xf numFmtId="0" fontId="2" fillId="0" borderId="7" xfId="0" applyFont="1" applyFill="1" applyBorder="1" applyAlignment="1">
      <alignment horizontal="center" vertical="center"/>
    </xf>
    <xf numFmtId="0" fontId="2" fillId="0" borderId="7" xfId="0" applyFont="1" applyFill="1" applyBorder="1" applyAlignment="1"/>
    <xf numFmtId="0" fontId="2" fillId="0" borderId="8"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0" xfId="0" applyFont="1" applyFill="1" applyAlignment="1">
      <alignment horizontal="right" vertical="center"/>
    </xf>
    <xf numFmtId="0" fontId="2" fillId="0" borderId="7" xfId="0" applyFont="1" applyFill="1" applyBorder="1" applyAlignment="1">
      <alignment horizontal="center" vertical="center" wrapText="1"/>
    </xf>
    <xf numFmtId="231" fontId="2" fillId="0" borderId="7" xfId="0" applyNumberFormat="1" applyFont="1" applyFill="1" applyBorder="1" applyAlignment="1"/>
    <xf numFmtId="0" fontId="2" fillId="0" borderId="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17" xfId="0" applyFont="1" applyBorder="1" applyAlignment="1">
      <alignment horizontal="center" vertical="center" wrapText="1"/>
    </xf>
    <xf numFmtId="0" fontId="2" fillId="0" borderId="18" xfId="0" applyFont="1" applyBorder="1" applyAlignment="1">
      <alignment horizontal="center" vertical="center"/>
    </xf>
    <xf numFmtId="229" fontId="6" fillId="0" borderId="7" xfId="0" applyNumberFormat="1" applyFont="1" applyBorder="1" applyAlignment="1">
      <alignment horizontal="right" vertical="center"/>
    </xf>
    <xf numFmtId="0" fontId="6" fillId="0" borderId="7" xfId="2227" applyFont="1" applyFill="1" applyBorder="1" applyAlignment="1">
      <alignment horizontal="center" vertical="center"/>
    </xf>
    <xf numFmtId="0" fontId="2" fillId="0" borderId="7" xfId="0" applyFont="1" applyFill="1" applyBorder="1" applyAlignment="1">
      <alignment horizontal="left" vertical="center" shrinkToFit="1"/>
    </xf>
    <xf numFmtId="0" fontId="2" fillId="0" borderId="7" xfId="0" applyFont="1" applyFill="1" applyBorder="1" applyAlignment="1">
      <alignment horizontal="left" vertical="center"/>
    </xf>
    <xf numFmtId="0" fontId="6" fillId="0" borderId="0" xfId="0" applyFont="1" applyFill="1" applyAlignment="1">
      <alignment horizontal="left" vertical="center"/>
    </xf>
    <xf numFmtId="0" fontId="6" fillId="0" borderId="5" xfId="0" applyFont="1" applyFill="1" applyBorder="1" applyAlignment="1">
      <alignment horizontal="left" vertical="center"/>
    </xf>
    <xf numFmtId="0" fontId="6" fillId="0" borderId="5" xfId="0" applyFont="1" applyFill="1" applyBorder="1" applyAlignment="1">
      <alignment horizontal="left" vertical="center" shrinkToFit="1"/>
    </xf>
    <xf numFmtId="0" fontId="6" fillId="0" borderId="5" xfId="0" applyFont="1" applyFill="1" applyBorder="1" applyAlignment="1">
      <alignment vertical="center"/>
    </xf>
    <xf numFmtId="0" fontId="6" fillId="0" borderId="11" xfId="0" applyFont="1" applyFill="1" applyBorder="1" applyAlignment="1">
      <alignment horizontal="center" vertical="center"/>
    </xf>
    <xf numFmtId="0" fontId="2" fillId="0" borderId="0" xfId="0" applyFont="1" applyFill="1" applyAlignment="1">
      <alignment vertical="center"/>
    </xf>
    <xf numFmtId="0" fontId="2" fillId="0" borderId="5" xfId="0" applyFont="1" applyFill="1" applyBorder="1" applyAlignment="1">
      <alignment horizontal="center" vertical="center"/>
    </xf>
    <xf numFmtId="0" fontId="6" fillId="0" borderId="10" xfId="0" applyFont="1" applyFill="1" applyBorder="1" applyAlignment="1">
      <alignment horizontal="center" vertical="center"/>
    </xf>
    <xf numFmtId="14" fontId="6" fillId="0" borderId="0" xfId="0" applyNumberFormat="1" applyFont="1" applyFill="1" applyAlignment="1">
      <alignment vertical="center"/>
    </xf>
    <xf numFmtId="14" fontId="6" fillId="0" borderId="5" xfId="0" applyNumberFormat="1" applyFont="1" applyFill="1" applyBorder="1" applyAlignment="1">
      <alignment horizontal="center" vertical="center" shrinkToFit="1"/>
    </xf>
    <xf numFmtId="0" fontId="14" fillId="0" borderId="1" xfId="0" applyFont="1" applyFill="1" applyBorder="1" applyAlignment="1">
      <alignment horizontal="left" vertical="center"/>
    </xf>
    <xf numFmtId="0" fontId="15" fillId="0" borderId="0" xfId="0" applyFont="1" applyFill="1" applyAlignment="1">
      <alignment vertical="center"/>
    </xf>
    <xf numFmtId="0" fontId="1" fillId="0" borderId="0" xfId="0" applyFont="1" applyFill="1" applyAlignment="1">
      <alignment vertical="center"/>
    </xf>
    <xf numFmtId="0" fontId="14" fillId="0" borderId="0" xfId="0" applyFont="1" applyFill="1" applyAlignment="1">
      <alignment vertical="top"/>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wrapText="1"/>
    </xf>
    <xf numFmtId="0" fontId="16" fillId="0" borderId="1" xfId="0" applyFont="1" applyFill="1" applyBorder="1" applyAlignment="1">
      <alignment horizontal="left" vertical="center" indent="1"/>
    </xf>
    <xf numFmtId="1" fontId="17" fillId="0" borderId="1" xfId="0" applyNumberFormat="1" applyFont="1" applyFill="1" applyBorder="1" applyAlignment="1">
      <alignment horizontal="center" vertical="center"/>
    </xf>
    <xf numFmtId="0" fontId="16" fillId="0" borderId="1" xfId="0" applyFont="1" applyFill="1" applyBorder="1" applyAlignment="1">
      <alignment horizontal="center" vertical="top" wrapText="1"/>
    </xf>
    <xf numFmtId="2" fontId="17" fillId="0" borderId="1" xfId="0" applyNumberFormat="1" applyFont="1" applyFill="1" applyBorder="1" applyAlignment="1">
      <alignment horizontal="center" vertical="center"/>
    </xf>
    <xf numFmtId="0" fontId="16" fillId="0" borderId="1" xfId="0" applyFont="1" applyFill="1" applyBorder="1" applyAlignment="1">
      <alignment horizontal="left" vertical="top"/>
    </xf>
    <xf numFmtId="1" fontId="17" fillId="0" borderId="1" xfId="0" applyNumberFormat="1" applyFont="1" applyFill="1" applyBorder="1" applyAlignment="1">
      <alignment horizontal="center" vertical="top"/>
    </xf>
    <xf numFmtId="0" fontId="16" fillId="0" borderId="1" xfId="0" applyFont="1" applyFill="1" applyBorder="1" applyAlignment="1">
      <alignment horizontal="center" vertical="top"/>
    </xf>
    <xf numFmtId="0" fontId="17" fillId="0" borderId="1" xfId="0" applyFont="1" applyFill="1" applyBorder="1" applyAlignment="1">
      <alignment horizontal="center" vertical="top"/>
    </xf>
    <xf numFmtId="0" fontId="6" fillId="0" borderId="0" xfId="0" applyFont="1" applyFill="1" applyAlignment="1">
      <alignment vertical="center" wrapText="1"/>
    </xf>
    <xf numFmtId="0" fontId="18" fillId="0" borderId="7" xfId="0" applyFont="1" applyFill="1" applyBorder="1" applyAlignment="1">
      <alignment horizontal="center"/>
    </xf>
    <xf numFmtId="0" fontId="19" fillId="0" borderId="7" xfId="0" applyFont="1" applyFill="1" applyBorder="1" applyAlignment="1">
      <alignment horizontal="center" wrapText="1"/>
    </xf>
    <xf numFmtId="0" fontId="18" fillId="0" borderId="7" xfId="0" applyFont="1" applyFill="1" applyBorder="1" applyAlignment="1">
      <alignment horizontal="center" wrapText="1"/>
    </xf>
    <xf numFmtId="14" fontId="2" fillId="0" borderId="7" xfId="0" applyNumberFormat="1" applyFont="1" applyFill="1" applyBorder="1" applyAlignment="1">
      <alignment horizontal="center" vertical="center" shrinkToFit="1"/>
    </xf>
    <xf numFmtId="0" fontId="6" fillId="0" borderId="0" xfId="0" applyFont="1" applyFill="1" applyAlignment="1">
      <alignment horizontal="right" vertical="center" wrapText="1"/>
    </xf>
    <xf numFmtId="0" fontId="6" fillId="0" borderId="1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7" xfId="428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233" fontId="6" fillId="0" borderId="7" xfId="0" applyNumberFormat="1" applyFont="1" applyFill="1" applyBorder="1" applyAlignment="1">
      <alignment horizontal="center" vertical="center" shrinkToFit="1"/>
    </xf>
    <xf numFmtId="43" fontId="6" fillId="0" borderId="7" xfId="4280" applyNumberFormat="1" applyFont="1" applyFill="1" applyBorder="1" applyAlignment="1">
      <alignment horizontal="right" vertical="center"/>
    </xf>
    <xf numFmtId="0" fontId="2" fillId="0" borderId="7" xfId="0" applyFont="1" applyFill="1" applyBorder="1" applyAlignment="1">
      <alignment vertical="center" wrapText="1"/>
    </xf>
    <xf numFmtId="0" fontId="6" fillId="0" borderId="7" xfId="0" applyFont="1" applyFill="1" applyBorder="1" applyAlignment="1">
      <alignment horizontal="right" vertical="center"/>
    </xf>
    <xf numFmtId="0" fontId="6" fillId="0" borderId="7" xfId="0" applyFont="1" applyFill="1" applyBorder="1" applyAlignment="1">
      <alignment vertical="center" wrapText="1"/>
    </xf>
    <xf numFmtId="0" fontId="20" fillId="0" borderId="8" xfId="0" applyFont="1" applyBorder="1" applyAlignment="1">
      <alignment horizontal="center" wrapText="1"/>
    </xf>
    <xf numFmtId="0" fontId="20" fillId="0" borderId="9" xfId="0" applyFont="1" applyBorder="1" applyAlignment="1">
      <alignment horizontal="center" wrapText="1"/>
    </xf>
    <xf numFmtId="0" fontId="21" fillId="9" borderId="7" xfId="0" applyFont="1" applyFill="1" applyBorder="1" applyAlignment="1">
      <alignment horizontal="left" vertical="top" wrapText="1"/>
    </xf>
    <xf numFmtId="0" fontId="21" fillId="9" borderId="7" xfId="0" applyFont="1" applyFill="1" applyBorder="1" applyAlignment="1">
      <alignment horizontal="left" wrapText="1"/>
    </xf>
    <xf numFmtId="0" fontId="21" fillId="0" borderId="0" xfId="0" applyFont="1" applyAlignment="1">
      <alignment horizontal="left"/>
    </xf>
    <xf numFmtId="0" fontId="22" fillId="0" borderId="0" xfId="0" applyFont="1" applyFill="1" applyAlignment="1">
      <alignment vertical="center"/>
    </xf>
    <xf numFmtId="0" fontId="22" fillId="0" borderId="0" xfId="0" applyFont="1" applyFill="1" applyAlignment="1">
      <alignment horizontal="center" vertical="center"/>
    </xf>
    <xf numFmtId="0" fontId="6" fillId="0" borderId="0" xfId="0" applyFont="1" applyFill="1" applyAlignment="1">
      <alignment vertical="center" shrinkToFit="1"/>
    </xf>
    <xf numFmtId="0" fontId="6" fillId="0" borderId="0" xfId="0" applyFont="1" applyFill="1" applyAlignment="1">
      <alignment horizontal="center" vertical="center" shrinkToFit="1"/>
    </xf>
    <xf numFmtId="229" fontId="22" fillId="0" borderId="0" xfId="0" applyNumberFormat="1" applyFont="1" applyFill="1" applyAlignment="1">
      <alignment vertical="center"/>
    </xf>
    <xf numFmtId="0" fontId="22" fillId="0" borderId="0" xfId="0" applyFont="1" applyFill="1" applyAlignment="1">
      <alignment vertical="center" shrinkToFit="1"/>
    </xf>
    <xf numFmtId="0" fontId="22" fillId="0" borderId="7" xfId="0" applyFont="1" applyFill="1" applyBorder="1" applyAlignment="1">
      <alignment horizontal="center" vertical="center"/>
    </xf>
    <xf numFmtId="0" fontId="22" fillId="0" borderId="7" xfId="0" applyFont="1" applyFill="1" applyBorder="1" applyAlignment="1">
      <alignment horizontal="center" vertical="center" wrapText="1"/>
    </xf>
    <xf numFmtId="0" fontId="22" fillId="0" borderId="7" xfId="0" applyFont="1" applyFill="1" applyBorder="1" applyAlignment="1">
      <alignment horizontal="center" vertical="center" shrinkToFit="1"/>
    </xf>
    <xf numFmtId="0" fontId="22" fillId="0" borderId="7" xfId="0" applyFont="1" applyFill="1" applyBorder="1" applyAlignment="1">
      <alignment vertical="center"/>
    </xf>
    <xf numFmtId="0" fontId="22" fillId="0" borderId="7" xfId="4307" applyFont="1" applyFill="1" applyBorder="1" applyAlignment="1">
      <alignment horizontal="left" vertical="center" wrapText="1" shrinkToFit="1"/>
    </xf>
    <xf numFmtId="0" fontId="22" fillId="0" borderId="7" xfId="0" applyFont="1" applyFill="1" applyBorder="1" applyAlignment="1">
      <alignment vertical="center" shrinkToFit="1"/>
    </xf>
    <xf numFmtId="0" fontId="22" fillId="0" borderId="7" xfId="4307" applyFont="1" applyFill="1" applyBorder="1" applyAlignment="1">
      <alignment horizontal="left" vertical="center" shrinkToFit="1"/>
    </xf>
    <xf numFmtId="0" fontId="22" fillId="0" borderId="7" xfId="4307" applyFont="1" applyFill="1" applyBorder="1" applyAlignment="1">
      <alignment horizontal="center" vertical="center" wrapText="1"/>
    </xf>
    <xf numFmtId="14" fontId="22" fillId="0" borderId="7" xfId="4257" applyNumberFormat="1" applyFont="1" applyFill="1" applyBorder="1" applyAlignment="1">
      <alignment horizontal="center" vertical="center"/>
    </xf>
    <xf numFmtId="0" fontId="22" fillId="0" borderId="5" xfId="0" applyFont="1" applyFill="1" applyBorder="1" applyAlignment="1">
      <alignment horizontal="center" vertical="center"/>
    </xf>
    <xf numFmtId="0" fontId="22" fillId="0" borderId="5" xfId="4307" applyFont="1" applyFill="1" applyBorder="1" applyAlignment="1">
      <alignment horizontal="left" vertical="center" wrapText="1" shrinkToFit="1"/>
    </xf>
    <xf numFmtId="0" fontId="22" fillId="0" borderId="16" xfId="0" applyFont="1" applyFill="1" applyBorder="1" applyAlignment="1">
      <alignment horizontal="center" vertical="center"/>
    </xf>
    <xf numFmtId="0" fontId="22" fillId="0" borderId="16" xfId="4307" applyFont="1" applyFill="1" applyBorder="1" applyAlignment="1">
      <alignment horizontal="left" vertical="center" wrapText="1" shrinkToFit="1"/>
    </xf>
    <xf numFmtId="0" fontId="22" fillId="0" borderId="10" xfId="0" applyFont="1" applyFill="1" applyBorder="1" applyAlignment="1">
      <alignment horizontal="center" vertical="center"/>
    </xf>
    <xf numFmtId="0" fontId="22" fillId="0" borderId="10" xfId="4307" applyFont="1" applyFill="1" applyBorder="1" applyAlignment="1">
      <alignment horizontal="left" vertical="center" wrapText="1" shrinkToFit="1"/>
    </xf>
    <xf numFmtId="234" fontId="19" fillId="0" borderId="7" xfId="0" applyNumberFormat="1" applyFont="1" applyFill="1" applyBorder="1" applyAlignment="1"/>
    <xf numFmtId="0" fontId="19" fillId="0" borderId="7" xfId="0" applyNumberFormat="1" applyFont="1" applyFill="1" applyBorder="1" applyAlignment="1"/>
    <xf numFmtId="0" fontId="22" fillId="0" borderId="7" xfId="4307" applyNumberFormat="1" applyFont="1" applyFill="1" applyBorder="1" applyAlignment="1">
      <alignment horizontal="left" vertical="center" shrinkToFit="1"/>
    </xf>
    <xf numFmtId="0" fontId="22" fillId="0" borderId="7" xfId="1462" applyFont="1" applyFill="1" applyBorder="1" applyAlignment="1">
      <alignment horizontal="center" vertical="center" shrinkToFit="1"/>
    </xf>
    <xf numFmtId="0" fontId="22" fillId="0" borderId="7" xfId="4307" applyNumberFormat="1" applyFont="1" applyFill="1" applyBorder="1" applyAlignment="1">
      <alignment horizontal="center" vertical="center"/>
    </xf>
    <xf numFmtId="14" fontId="19" fillId="0" borderId="7" xfId="0" applyNumberFormat="1" applyFont="1" applyFill="1" applyBorder="1" applyAlignment="1"/>
    <xf numFmtId="0" fontId="23" fillId="0" borderId="7" xfId="4307" applyFont="1" applyFill="1" applyBorder="1" applyAlignment="1">
      <alignment horizontal="left" vertical="center" wrapText="1"/>
    </xf>
    <xf numFmtId="0" fontId="22" fillId="0" borderId="7" xfId="4256" applyNumberFormat="1" applyFont="1" applyFill="1" applyBorder="1" applyAlignment="1">
      <alignment horizontal="left" vertical="center" wrapText="1"/>
    </xf>
    <xf numFmtId="0" fontId="22" fillId="0" borderId="7" xfId="4256" applyNumberFormat="1" applyFont="1" applyFill="1" applyBorder="1" applyAlignment="1">
      <alignment vertical="center" wrapText="1"/>
    </xf>
    <xf numFmtId="0" fontId="22" fillId="0" borderId="7" xfId="4307" applyNumberFormat="1" applyFont="1" applyFill="1" applyBorder="1" applyAlignment="1">
      <alignment horizontal="left" vertical="center" wrapText="1" indent="6" shrinkToFit="1"/>
    </xf>
    <xf numFmtId="0" fontId="22" fillId="0" borderId="7" xfId="1819" applyNumberFormat="1" applyFont="1" applyFill="1" applyBorder="1" applyAlignment="1">
      <alignment horizontal="left" vertical="center" wrapText="1"/>
    </xf>
    <xf numFmtId="0" fontId="22" fillId="0" borderId="7" xfId="1819" applyFont="1" applyFill="1" applyBorder="1" applyAlignment="1">
      <alignment horizontal="center" vertical="center"/>
    </xf>
    <xf numFmtId="0" fontId="22" fillId="0" borderId="0" xfId="0" applyFont="1" applyFill="1" applyAlignment="1">
      <alignment horizontal="right" vertical="center" shrinkToFit="1"/>
    </xf>
    <xf numFmtId="0" fontId="22" fillId="0" borderId="5" xfId="0" applyFont="1" applyFill="1" applyBorder="1" applyAlignment="1">
      <alignment horizontal="center" vertical="center"/>
    </xf>
    <xf numFmtId="0" fontId="22" fillId="0" borderId="10" xfId="0" applyFont="1" applyFill="1" applyBorder="1" applyAlignment="1">
      <alignment horizontal="center" vertical="center"/>
    </xf>
    <xf numFmtId="43" fontId="22" fillId="0" borderId="7" xfId="2688" applyNumberFormat="1" applyFont="1" applyFill="1" applyBorder="1" applyAlignment="1">
      <alignment horizontal="right" vertical="center"/>
    </xf>
    <xf numFmtId="14" fontId="22" fillId="0" borderId="7" xfId="1819" applyNumberFormat="1" applyFont="1" applyFill="1" applyBorder="1" applyAlignment="1">
      <alignment horizontal="center" vertical="center"/>
    </xf>
    <xf numFmtId="199" fontId="6" fillId="0" borderId="7" xfId="0" applyNumberFormat="1" applyFont="1" applyFill="1" applyBorder="1" applyAlignment="1">
      <alignment vertical="center"/>
    </xf>
    <xf numFmtId="199" fontId="6" fillId="0" borderId="0" xfId="0" applyNumberFormat="1" applyFont="1" applyFill="1" applyAlignment="1">
      <alignment vertical="center"/>
    </xf>
    <xf numFmtId="4" fontId="6" fillId="0" borderId="8" xfId="0" applyNumberFormat="1" applyFont="1" applyFill="1" applyBorder="1" applyAlignment="1">
      <alignment horizontal="center"/>
    </xf>
    <xf numFmtId="4" fontId="6" fillId="0" borderId="14" xfId="0" applyNumberFormat="1" applyFont="1" applyFill="1" applyBorder="1" applyAlignment="1">
      <alignment horizontal="center"/>
    </xf>
    <xf numFmtId="233" fontId="6" fillId="0" borderId="7" xfId="0" applyNumberFormat="1" applyFont="1" applyFill="1" applyBorder="1" applyAlignment="1">
      <alignment horizontal="center" vertical="center" wrapText="1"/>
    </xf>
    <xf numFmtId="235" fontId="6" fillId="0" borderId="7" xfId="0" applyNumberFormat="1" applyFont="1" applyBorder="1" applyAlignment="1">
      <alignment horizontal="center" vertical="center"/>
    </xf>
    <xf numFmtId="233" fontId="6" fillId="0" borderId="7" xfId="0" applyNumberFormat="1" applyFont="1" applyFill="1" applyBorder="1" applyAlignment="1"/>
    <xf numFmtId="235" fontId="6" fillId="0" borderId="8" xfId="0" applyNumberFormat="1" applyFont="1" applyFill="1" applyBorder="1"/>
    <xf numFmtId="233" fontId="6" fillId="0" borderId="8" xfId="0" applyNumberFormat="1" applyFont="1" applyFill="1" applyBorder="1"/>
    <xf numFmtId="10" fontId="6" fillId="0" borderId="0" xfId="0" applyNumberFormat="1" applyFont="1" applyAlignment="1">
      <alignment vertical="center"/>
    </xf>
    <xf numFmtId="4" fontId="6" fillId="0" borderId="0" xfId="0" applyNumberFormat="1" applyFont="1" applyAlignment="1">
      <alignment vertical="center"/>
    </xf>
    <xf numFmtId="233" fontId="6" fillId="0" borderId="7" xfId="0" applyNumberFormat="1" applyFont="1" applyFill="1" applyBorder="1"/>
    <xf numFmtId="10" fontId="6" fillId="0" borderId="7" xfId="0" applyNumberFormat="1" applyFont="1" applyFill="1" applyBorder="1"/>
    <xf numFmtId="183" fontId="6" fillId="0" borderId="7" xfId="0" applyNumberFormat="1" applyFont="1" applyFill="1" applyBorder="1" applyAlignment="1"/>
    <xf numFmtId="235" fontId="6" fillId="0" borderId="7" xfId="0" applyNumberFormat="1" applyFont="1" applyFill="1" applyBorder="1" applyAlignment="1"/>
    <xf numFmtId="233" fontId="6" fillId="0" borderId="7" xfId="4518" applyNumberFormat="1" applyFont="1" applyFill="1" applyBorder="1" applyAlignment="1">
      <alignment horizontal="center" vertical="center"/>
    </xf>
    <xf numFmtId="0" fontId="6" fillId="0" borderId="14" xfId="0" applyFont="1" applyFill="1" applyBorder="1" applyAlignment="1">
      <alignment horizontal="center"/>
    </xf>
    <xf numFmtId="14" fontId="11" fillId="0" borderId="7" xfId="0" applyNumberFormat="1" applyFont="1" applyFill="1" applyBorder="1" applyAlignment="1" applyProtection="1">
      <alignment horizontal="center" vertical="center"/>
      <protection locked="0"/>
    </xf>
    <xf numFmtId="235" fontId="6" fillId="0" borderId="7" xfId="0" applyNumberFormat="1" applyFont="1" applyFill="1" applyBorder="1" applyAlignment="1">
      <alignment horizontal="center" vertical="center" wrapText="1"/>
    </xf>
    <xf numFmtId="0" fontId="11" fillId="0" borderId="7" xfId="0" applyFont="1" applyFill="1" applyBorder="1" applyAlignment="1" applyProtection="1">
      <alignment horizontal="center" vertical="center"/>
      <protection locked="0"/>
    </xf>
    <xf numFmtId="235" fontId="6" fillId="0" borderId="8" xfId="0" applyNumberFormat="1" applyFont="1" applyFill="1" applyBorder="1" applyAlignment="1">
      <alignment horizontal="center"/>
    </xf>
    <xf numFmtId="43" fontId="6" fillId="0" borderId="7" xfId="4518" applyFont="1" applyFill="1" applyBorder="1" applyAlignment="1">
      <alignment horizontal="center" vertical="center"/>
    </xf>
    <xf numFmtId="0" fontId="23" fillId="0" borderId="7" xfId="4270" applyFont="1" applyFill="1" applyBorder="1" applyAlignment="1">
      <alignment vertical="center" wrapText="1"/>
    </xf>
    <xf numFmtId="0" fontId="24" fillId="0" borderId="7" xfId="4292" applyFont="1" applyFill="1" applyBorder="1" applyAlignment="1">
      <alignment horizontal="left" vertical="center" wrapText="1"/>
    </xf>
    <xf numFmtId="0" fontId="6" fillId="0" borderId="7" xfId="0" applyNumberFormat="1" applyFont="1" applyFill="1" applyBorder="1" applyAlignment="1">
      <alignment horizontal="center" vertical="center" shrinkToFit="1"/>
    </xf>
    <xf numFmtId="229" fontId="6" fillId="0" borderId="7" xfId="0" applyNumberFormat="1" applyFont="1" applyFill="1" applyBorder="1" applyAlignment="1">
      <alignment horizontal="right" vertical="center"/>
    </xf>
    <xf numFmtId="222" fontId="6" fillId="0" borderId="7" xfId="0" applyNumberFormat="1" applyFont="1" applyFill="1" applyBorder="1" applyAlignment="1">
      <alignment horizontal="right" vertical="center"/>
    </xf>
    <xf numFmtId="14" fontId="2" fillId="0" borderId="7" xfId="0" applyNumberFormat="1" applyFont="1" applyFill="1" applyBorder="1" applyAlignment="1">
      <alignment horizontal="center" vertical="center"/>
    </xf>
    <xf numFmtId="0" fontId="6" fillId="0" borderId="0" xfId="3993" applyFont="1" applyFill="1" applyAlignment="1">
      <alignment vertical="center"/>
    </xf>
    <xf numFmtId="0" fontId="25" fillId="0" borderId="0" xfId="0" applyFont="1" applyAlignment="1">
      <alignment horizontal="center" wrapText="1"/>
    </xf>
    <xf numFmtId="0" fontId="26" fillId="9" borderId="21" xfId="0" applyFont="1" applyFill="1" applyBorder="1" applyAlignment="1">
      <alignment horizontal="left" vertical="top" wrapText="1"/>
    </xf>
    <xf numFmtId="0" fontId="27" fillId="9" borderId="21" xfId="0" applyFont="1" applyFill="1" applyBorder="1" applyAlignment="1">
      <alignment horizontal="left" vertical="top" wrapText="1"/>
    </xf>
    <xf numFmtId="0" fontId="28" fillId="9" borderId="21" xfId="0" applyFont="1" applyFill="1" applyBorder="1" applyAlignment="1">
      <alignment horizontal="left" vertical="top" wrapText="1"/>
    </xf>
    <xf numFmtId="0" fontId="29" fillId="9" borderId="21" xfId="0" applyFont="1" applyFill="1" applyBorder="1" applyAlignment="1">
      <alignment horizontal="left" vertical="top" wrapText="1"/>
    </xf>
    <xf numFmtId="0" fontId="28" fillId="9" borderId="22" xfId="0" applyFont="1" applyFill="1" applyBorder="1" applyAlignment="1">
      <alignment horizontal="left" vertical="top" wrapText="1"/>
    </xf>
    <xf numFmtId="0" fontId="29" fillId="9" borderId="22" xfId="0" applyFont="1" applyFill="1" applyBorder="1" applyAlignment="1">
      <alignment horizontal="left" vertical="top" wrapText="1"/>
    </xf>
    <xf numFmtId="9" fontId="28" fillId="9" borderId="21" xfId="0" applyNumberFormat="1" applyFont="1" applyFill="1" applyBorder="1" applyAlignment="1">
      <alignment horizontal="left" vertical="top" wrapText="1"/>
    </xf>
    <xf numFmtId="0" fontId="27" fillId="9" borderId="19" xfId="0" applyFont="1" applyFill="1" applyBorder="1" applyAlignment="1">
      <alignment horizontal="left" vertical="top" wrapText="1"/>
    </xf>
    <xf numFmtId="0" fontId="28" fillId="9" borderId="19" xfId="0" applyFont="1" applyFill="1" applyBorder="1" applyAlignment="1">
      <alignment horizontal="left" vertical="top" wrapText="1"/>
    </xf>
    <xf numFmtId="0" fontId="28" fillId="9" borderId="1" xfId="0" applyFont="1" applyFill="1" applyBorder="1" applyAlignment="1">
      <alignment horizontal="left" vertical="top" wrapText="1"/>
    </xf>
    <xf numFmtId="0" fontId="30" fillId="0" borderId="0" xfId="0" applyFont="1" applyAlignment="1">
      <alignment horizontal="left"/>
    </xf>
    <xf numFmtId="0" fontId="26" fillId="9" borderId="2" xfId="0" applyFont="1" applyFill="1" applyBorder="1" applyAlignment="1">
      <alignment horizontal="left" vertical="top" wrapText="1"/>
    </xf>
    <xf numFmtId="0" fontId="28" fillId="9" borderId="2" xfId="0" applyFont="1" applyFill="1" applyBorder="1" applyAlignment="1">
      <alignment horizontal="left" vertical="top" wrapText="1"/>
    </xf>
    <xf numFmtId="0" fontId="29" fillId="9" borderId="2" xfId="0" applyFont="1" applyFill="1" applyBorder="1" applyAlignment="1">
      <alignment horizontal="left" vertical="top" wrapText="1"/>
    </xf>
    <xf numFmtId="0" fontId="28" fillId="9" borderId="23" xfId="0" applyFont="1" applyFill="1" applyBorder="1" applyAlignment="1">
      <alignment horizontal="left" vertical="top" wrapText="1"/>
    </xf>
    <xf numFmtId="0" fontId="31" fillId="0" borderId="0" xfId="0" applyFont="1" applyFill="1" applyAlignment="1">
      <alignment vertical="center"/>
    </xf>
    <xf numFmtId="0" fontId="6" fillId="0" borderId="0" xfId="0" applyFont="1" applyFill="1" applyAlignment="1">
      <alignment horizontal="left" vertical="center" wrapText="1"/>
    </xf>
    <xf numFmtId="0" fontId="6" fillId="0" borderId="5" xfId="3224" applyFont="1" applyFill="1" applyBorder="1" applyAlignment="1">
      <alignment horizontal="center" vertical="center" wrapText="1"/>
    </xf>
    <xf numFmtId="0" fontId="6" fillId="0" borderId="10" xfId="3224"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7" xfId="0" applyFont="1" applyFill="1" applyBorder="1" applyAlignment="1">
      <alignment vertical="center" wrapText="1"/>
    </xf>
    <xf numFmtId="0" fontId="32" fillId="0" borderId="7" xfId="0" applyNumberFormat="1" applyFont="1" applyFill="1" applyBorder="1" applyAlignment="1"/>
    <xf numFmtId="0" fontId="32" fillId="0" borderId="7" xfId="0" applyFont="1" applyFill="1" applyBorder="1" applyAlignment="1">
      <alignment horizontal="center" vertical="center" wrapText="1"/>
    </xf>
    <xf numFmtId="0" fontId="32" fillId="0" borderId="7" xfId="0" applyNumberFormat="1" applyFont="1" applyFill="1" applyBorder="1" applyAlignment="1">
      <alignment horizontal="center" vertical="center" shrinkToFit="1"/>
    </xf>
    <xf numFmtId="14" fontId="31" fillId="0" borderId="7" xfId="0" applyNumberFormat="1" applyFont="1" applyFill="1" applyBorder="1" applyAlignment="1">
      <alignment horizontal="center" vertical="center"/>
    </xf>
    <xf numFmtId="233" fontId="33" fillId="0" borderId="7" xfId="4270" applyNumberFormat="1" applyFont="1" applyBorder="1" applyAlignment="1">
      <alignment horizontal="right" vertical="center" wrapText="1"/>
    </xf>
    <xf numFmtId="222" fontId="31" fillId="0" borderId="7" xfId="0" applyNumberFormat="1" applyFont="1" applyFill="1" applyBorder="1" applyAlignment="1">
      <alignment horizontal="right" vertical="center"/>
    </xf>
    <xf numFmtId="0" fontId="32" fillId="0" borderId="7" xfId="0" applyFont="1" applyFill="1" applyBorder="1" applyAlignment="1">
      <alignment vertical="center" wrapText="1"/>
    </xf>
    <xf numFmtId="0" fontId="32" fillId="0" borderId="7" xfId="0" applyFont="1" applyFill="1" applyBorder="1" applyAlignment="1">
      <alignment horizontal="left" vertical="center" wrapText="1"/>
    </xf>
    <xf numFmtId="233" fontId="31" fillId="0" borderId="7" xfId="0" applyNumberFormat="1" applyFont="1" applyFill="1" applyBorder="1" applyAlignment="1">
      <alignment horizontal="right" vertical="center"/>
    </xf>
    <xf numFmtId="0" fontId="6" fillId="0" borderId="7" xfId="0" applyFont="1" applyFill="1" applyBorder="1" applyAlignment="1">
      <alignment horizontal="left" vertical="center" wrapText="1"/>
    </xf>
    <xf numFmtId="194" fontId="6" fillId="0" borderId="7" xfId="0" applyNumberFormat="1" applyFont="1" applyFill="1" applyBorder="1" applyAlignment="1">
      <alignment vertical="center"/>
    </xf>
    <xf numFmtId="194" fontId="6" fillId="0" borderId="0" xfId="0" applyNumberFormat="1" applyFont="1" applyFill="1" applyAlignment="1">
      <alignment vertical="center"/>
    </xf>
    <xf numFmtId="0" fontId="31" fillId="0" borderId="7" xfId="0" applyFont="1" applyFill="1" applyBorder="1" applyAlignment="1">
      <alignment horizontal="left" vertical="center"/>
    </xf>
    <xf numFmtId="0" fontId="31" fillId="0" borderId="9" xfId="0" applyFont="1" applyFill="1" applyBorder="1" applyAlignment="1">
      <alignment horizontal="left" vertical="center"/>
    </xf>
    <xf numFmtId="0" fontId="31" fillId="0" borderId="7" xfId="0" applyFont="1" applyFill="1" applyBorder="1" applyAlignment="1">
      <alignment vertical="center"/>
    </xf>
    <xf numFmtId="0" fontId="32" fillId="0" borderId="7" xfId="0" applyFont="1" applyFill="1" applyBorder="1" applyAlignment="1">
      <alignment horizontal="left" vertical="center"/>
    </xf>
    <xf numFmtId="0" fontId="6" fillId="0" borderId="9" xfId="0" applyFont="1" applyFill="1" applyBorder="1" applyAlignment="1">
      <alignment horizontal="left" vertical="center"/>
    </xf>
    <xf numFmtId="0" fontId="6" fillId="0" borderId="0" xfId="2501" applyFont="1" applyFill="1" applyAlignment="1">
      <alignment vertical="center"/>
    </xf>
    <xf numFmtId="0" fontId="0" fillId="0" borderId="0" xfId="2501" applyFont="1" applyFill="1" applyAlignment="1">
      <alignment vertical="center"/>
    </xf>
    <xf numFmtId="0" fontId="11" fillId="0" borderId="0" xfId="2501" applyFont="1" applyFill="1" applyAlignment="1">
      <alignment horizontal="center" vertical="center"/>
    </xf>
    <xf numFmtId="0" fontId="6" fillId="0" borderId="0" xfId="2501" applyFont="1" applyFill="1" applyAlignment="1">
      <alignment horizontal="center" vertical="center"/>
    </xf>
    <xf numFmtId="0" fontId="6" fillId="0" borderId="0" xfId="2786" applyFont="1" applyFill="1" applyBorder="1" applyAlignment="1">
      <alignment horizontal="right" vertical="center"/>
    </xf>
    <xf numFmtId="0" fontId="6" fillId="0" borderId="0" xfId="4038" applyFont="1" applyFill="1" applyAlignment="1">
      <alignment vertical="center"/>
    </xf>
    <xf numFmtId="0" fontId="6" fillId="0" borderId="0" xfId="4038" applyFont="1" applyFill="1" applyAlignment="1">
      <alignment horizontal="left" vertical="center"/>
    </xf>
    <xf numFmtId="0" fontId="11" fillId="0" borderId="7" xfId="4038" applyFont="1" applyFill="1" applyBorder="1" applyAlignment="1">
      <alignment horizontal="center" vertical="center"/>
    </xf>
    <xf numFmtId="0" fontId="11" fillId="0" borderId="8" xfId="4038" applyFont="1" applyFill="1" applyBorder="1" applyAlignment="1">
      <alignment horizontal="center" vertical="center"/>
    </xf>
    <xf numFmtId="0" fontId="11" fillId="0" borderId="7" xfId="2501" applyFont="1" applyFill="1" applyBorder="1" applyAlignment="1">
      <alignment horizontal="center" vertical="center"/>
    </xf>
    <xf numFmtId="0" fontId="2" fillId="0" borderId="0" xfId="2501" applyFont="1" applyFill="1" applyAlignment="1">
      <alignment vertical="center"/>
    </xf>
    <xf numFmtId="0" fontId="6" fillId="0" borderId="7" xfId="4038" applyFont="1" applyFill="1" applyBorder="1" applyAlignment="1">
      <alignment horizontal="center" vertical="center"/>
    </xf>
    <xf numFmtId="10" fontId="6" fillId="0" borderId="8" xfId="4038" applyNumberFormat="1" applyFont="1" applyFill="1" applyBorder="1" applyAlignment="1">
      <alignment horizontal="center" vertical="center"/>
    </xf>
    <xf numFmtId="0" fontId="2" fillId="0" borderId="7" xfId="4330" applyFont="1" applyFill="1" applyBorder="1" applyAlignment="1">
      <alignment horizontal="justify" vertical="center" wrapText="1"/>
    </xf>
    <xf numFmtId="10" fontId="6" fillId="0" borderId="0" xfId="51" applyNumberFormat="1" applyFont="1" applyFill="1" applyBorder="1" applyAlignment="1" applyProtection="1">
      <alignment vertical="center"/>
    </xf>
    <xf numFmtId="10" fontId="6" fillId="0" borderId="0" xfId="2501" applyNumberFormat="1" applyFont="1" applyFill="1" applyAlignment="1">
      <alignment vertical="center"/>
    </xf>
    <xf numFmtId="0" fontId="6" fillId="0" borderId="7" xfId="4330" applyFont="1" applyFill="1" applyBorder="1" applyAlignment="1">
      <alignment horizontal="justify" vertical="center" wrapText="1"/>
    </xf>
    <xf numFmtId="10" fontId="2" fillId="0" borderId="0" xfId="51" applyNumberFormat="1" applyFont="1" applyFill="1" applyBorder="1" applyAlignment="1" applyProtection="1">
      <alignment vertical="center"/>
    </xf>
    <xf numFmtId="9" fontId="6" fillId="0" borderId="0" xfId="2501" applyNumberFormat="1" applyFont="1" applyFill="1" applyAlignment="1">
      <alignment vertical="center"/>
    </xf>
    <xf numFmtId="43" fontId="6" fillId="0" borderId="7" xfId="2763" applyNumberFormat="1" applyFont="1" applyFill="1" applyBorder="1" applyAlignment="1">
      <alignment horizontal="right" vertical="center" wrapText="1"/>
    </xf>
    <xf numFmtId="9" fontId="6" fillId="0" borderId="0" xfId="51" applyNumberFormat="1" applyFont="1" applyFill="1" applyBorder="1" applyAlignment="1" applyProtection="1">
      <alignment horizontal="right" vertical="center"/>
    </xf>
    <xf numFmtId="43" fontId="6" fillId="0" borderId="7" xfId="2763" applyNumberFormat="1" applyFont="1" applyFill="1" applyBorder="1" applyAlignment="1">
      <alignment horizontal="center" vertical="center" wrapText="1"/>
    </xf>
    <xf numFmtId="10" fontId="6" fillId="0" borderId="7" xfId="2763" applyNumberFormat="1" applyFont="1" applyFill="1" applyBorder="1" applyAlignment="1">
      <alignment horizontal="center" vertical="center"/>
    </xf>
    <xf numFmtId="0" fontId="6" fillId="0" borderId="7" xfId="2763" applyNumberFormat="1" applyFont="1" applyFill="1" applyBorder="1" applyAlignment="1" applyProtection="1">
      <alignment horizontal="center" vertical="center"/>
    </xf>
    <xf numFmtId="10" fontId="2" fillId="0" borderId="0" xfId="2501" applyNumberFormat="1" applyFont="1" applyFill="1" applyAlignment="1">
      <alignment vertical="center"/>
    </xf>
    <xf numFmtId="43" fontId="6" fillId="0" borderId="0" xfId="2763" applyNumberFormat="1" applyFont="1" applyFill="1" applyBorder="1" applyAlignment="1">
      <alignment horizontal="right" vertical="center"/>
    </xf>
    <xf numFmtId="0" fontId="6" fillId="0" borderId="7" xfId="4325" applyFont="1" applyFill="1" applyBorder="1" applyAlignment="1">
      <alignment horizontal="justify" vertical="center"/>
    </xf>
    <xf numFmtId="0" fontId="6" fillId="0" borderId="7" xfId="4325" applyFont="1" applyFill="1" applyBorder="1" applyAlignment="1">
      <alignment horizontal="left" vertical="center"/>
    </xf>
    <xf numFmtId="10" fontId="6" fillId="0" borderId="7" xfId="4325" applyNumberFormat="1" applyFont="1" applyFill="1" applyBorder="1" applyAlignment="1">
      <alignment horizontal="center" vertical="center"/>
    </xf>
    <xf numFmtId="0" fontId="6" fillId="0" borderId="0" xfId="2501" applyFont="1" applyFill="1" applyAlignment="1">
      <alignment horizontal="left" vertical="center"/>
    </xf>
    <xf numFmtId="0" fontId="6" fillId="0" borderId="0" xfId="4038" applyFont="1" applyFill="1" applyAlignment="1">
      <alignment horizontal="center" vertical="center"/>
    </xf>
    <xf numFmtId="0" fontId="6" fillId="0" borderId="0" xfId="4330" applyFont="1" applyFill="1" applyAlignment="1">
      <alignment horizontal="justify" vertical="center"/>
    </xf>
    <xf numFmtId="0" fontId="34" fillId="0" borderId="0" xfId="2501" applyFont="1" applyFill="1" applyAlignment="1">
      <alignment horizontal="left" vertical="center"/>
    </xf>
    <xf numFmtId="0" fontId="11" fillId="7" borderId="7" xfId="2501" applyFont="1" applyFill="1" applyBorder="1" applyAlignment="1">
      <alignment horizontal="center" vertical="center" wrapText="1"/>
    </xf>
    <xf numFmtId="199" fontId="6" fillId="0" borderId="0" xfId="4038" applyNumberFormat="1" applyFont="1" applyFill="1" applyAlignment="1">
      <alignment horizontal="center" vertical="center"/>
    </xf>
    <xf numFmtId="43" fontId="6" fillId="0" borderId="0" xfId="4038" applyNumberFormat="1" applyFont="1" applyFill="1" applyAlignment="1">
      <alignment horizontal="center" vertical="center"/>
    </xf>
    <xf numFmtId="0" fontId="6" fillId="7" borderId="7" xfId="2501" applyFont="1" applyFill="1" applyBorder="1" applyAlignment="1">
      <alignment horizontal="center" vertical="center" wrapText="1"/>
    </xf>
    <xf numFmtId="0" fontId="6" fillId="7" borderId="0" xfId="4038" applyFont="1" applyFill="1" applyAlignment="1">
      <alignment horizontal="center" vertical="center"/>
    </xf>
    <xf numFmtId="236" fontId="6" fillId="7" borderId="0" xfId="4038" applyNumberFormat="1" applyFont="1" applyFill="1" applyAlignment="1">
      <alignment horizontal="center" vertical="center"/>
    </xf>
    <xf numFmtId="194" fontId="6" fillId="0" borderId="0" xfId="2501" applyNumberFormat="1" applyFont="1" applyFill="1" applyAlignment="1">
      <alignment vertical="center" wrapText="1"/>
    </xf>
    <xf numFmtId="0" fontId="6" fillId="0" borderId="7" xfId="2501" applyFont="1" applyFill="1" applyBorder="1" applyAlignment="1">
      <alignment horizontal="center" vertical="center" wrapText="1"/>
    </xf>
    <xf numFmtId="236" fontId="6" fillId="0" borderId="0" xfId="4038" applyNumberFormat="1" applyFont="1" applyFill="1" applyAlignment="1">
      <alignment horizontal="center" vertical="center"/>
    </xf>
    <xf numFmtId="10" fontId="6" fillId="0" borderId="0" xfId="4229" applyNumberFormat="1" applyFont="1" applyFill="1" applyAlignment="1">
      <alignment horizontal="center" vertical="center"/>
    </xf>
    <xf numFmtId="0" fontId="11" fillId="0" borderId="24" xfId="2501" applyFont="1" applyFill="1" applyBorder="1" applyAlignment="1">
      <alignment horizontal="center" vertical="center" wrapText="1"/>
    </xf>
    <xf numFmtId="0" fontId="11" fillId="0" borderId="25" xfId="2501" applyFont="1" applyFill="1" applyBorder="1" applyAlignment="1">
      <alignment horizontal="center" vertical="center" wrapText="1"/>
    </xf>
    <xf numFmtId="0" fontId="6" fillId="0" borderId="26" xfId="2501" applyFont="1" applyFill="1" applyBorder="1" applyAlignment="1">
      <alignment horizontal="center" vertical="center" wrapText="1"/>
    </xf>
    <xf numFmtId="0" fontId="6" fillId="0" borderId="27" xfId="2501" applyFont="1" applyFill="1" applyBorder="1" applyAlignment="1">
      <alignment horizontal="center" vertical="center" wrapText="1"/>
    </xf>
    <xf numFmtId="43" fontId="6" fillId="0" borderId="7" xfId="1207" applyFont="1" applyFill="1" applyBorder="1" applyAlignment="1">
      <alignment horizontal="center" vertical="center"/>
    </xf>
    <xf numFmtId="43" fontId="6" fillId="0" borderId="7" xfId="1207" applyFont="1" applyFill="1" applyBorder="1" applyAlignment="1">
      <alignment vertical="center"/>
    </xf>
    <xf numFmtId="3" fontId="6" fillId="0" borderId="27" xfId="2501" applyNumberFormat="1" applyFont="1" applyFill="1" applyBorder="1" applyAlignment="1">
      <alignment horizontal="center" vertical="center" wrapText="1"/>
    </xf>
    <xf numFmtId="10" fontId="6" fillId="0" borderId="7" xfId="2501" applyNumberFormat="1" applyFont="1" applyFill="1" applyBorder="1" applyAlignment="1">
      <alignment vertical="center"/>
    </xf>
    <xf numFmtId="4" fontId="6" fillId="0" borderId="27" xfId="2501" applyNumberFormat="1" applyFont="1" applyFill="1" applyBorder="1" applyAlignment="1">
      <alignment horizontal="center" vertical="center" wrapText="1"/>
    </xf>
    <xf numFmtId="0" fontId="35" fillId="0" borderId="0" xfId="2501" applyFont="1" applyFill="1" applyAlignment="1">
      <alignment vertical="center"/>
    </xf>
    <xf numFmtId="0" fontId="6" fillId="0" borderId="28" xfId="2501" applyFont="1" applyFill="1" applyBorder="1" applyAlignment="1">
      <alignment horizontal="center" vertical="center" wrapText="1"/>
    </xf>
    <xf numFmtId="0" fontId="6" fillId="0" borderId="29" xfId="2501" applyFont="1" applyFill="1" applyBorder="1" applyAlignment="1">
      <alignment horizontal="center" vertical="center" wrapText="1"/>
    </xf>
    <xf numFmtId="0" fontId="6" fillId="0" borderId="25" xfId="2501" applyFont="1" applyFill="1" applyBorder="1" applyAlignment="1">
      <alignment horizontal="center" vertical="center" wrapText="1"/>
    </xf>
    <xf numFmtId="10" fontId="6" fillId="0" borderId="0" xfId="4038" applyNumberFormat="1" applyFont="1" applyFill="1" applyAlignment="1">
      <alignment horizontal="center" vertical="center"/>
    </xf>
    <xf numFmtId="0" fontId="6" fillId="0" borderId="0" xfId="2501" applyFont="1" applyFill="1" applyBorder="1" applyAlignment="1">
      <alignment horizontal="center" vertical="center" wrapText="1"/>
    </xf>
    <xf numFmtId="0" fontId="35" fillId="0" borderId="0" xfId="2501" applyFont="1" applyFill="1" applyAlignment="1">
      <alignment horizontal="left" vertical="center"/>
    </xf>
    <xf numFmtId="0" fontId="35" fillId="0" borderId="0" xfId="2501" applyFont="1" applyFill="1" applyBorder="1" applyAlignment="1">
      <alignment horizontal="left" vertical="center" wrapText="1"/>
    </xf>
    <xf numFmtId="0" fontId="6" fillId="0" borderId="0" xfId="2501" applyFont="1" applyFill="1" applyBorder="1" applyAlignment="1">
      <alignment horizontal="left" vertical="center" wrapText="1"/>
    </xf>
    <xf numFmtId="0" fontId="6" fillId="0" borderId="30" xfId="2501" applyFont="1" applyFill="1" applyBorder="1" applyAlignment="1">
      <alignment horizontal="center" vertical="center" wrapText="1"/>
    </xf>
    <xf numFmtId="0" fontId="11" fillId="0" borderId="30" xfId="2501" applyFont="1" applyFill="1" applyBorder="1" applyAlignment="1">
      <alignment horizontal="center" vertical="center" wrapText="1"/>
    </xf>
    <xf numFmtId="0" fontId="6" fillId="0" borderId="30" xfId="2501" applyFont="1" applyFill="1" applyBorder="1" applyAlignment="1">
      <alignment horizontal="left" vertical="center" wrapText="1"/>
    </xf>
    <xf numFmtId="41" fontId="6" fillId="0" borderId="30" xfId="3927" applyFont="1" applyFill="1" applyBorder="1" applyAlignment="1">
      <alignment horizontal="center" vertical="center" wrapText="1"/>
    </xf>
    <xf numFmtId="10" fontId="6" fillId="0" borderId="30" xfId="2501" applyNumberFormat="1" applyFont="1" applyFill="1" applyBorder="1" applyAlignment="1">
      <alignment horizontal="center" vertical="center" wrapText="1"/>
    </xf>
    <xf numFmtId="233" fontId="6" fillId="0" borderId="0" xfId="4038" applyNumberFormat="1" applyFont="1" applyFill="1" applyAlignment="1">
      <alignment horizontal="center" vertical="center"/>
    </xf>
    <xf numFmtId="233" fontId="6" fillId="0" borderId="0" xfId="2501" applyNumberFormat="1" applyFont="1" applyFill="1" applyAlignment="1">
      <alignment vertical="center"/>
    </xf>
    <xf numFmtId="10" fontId="6" fillId="0" borderId="0" xfId="2501" applyNumberFormat="1" applyFont="1" applyFill="1" applyAlignment="1">
      <alignment horizontal="center" vertical="center"/>
    </xf>
    <xf numFmtId="0" fontId="6" fillId="0" borderId="0" xfId="2501" applyFont="1" applyFill="1" applyAlignment="1">
      <alignment horizontal="justify" vertical="center"/>
    </xf>
    <xf numFmtId="43" fontId="6" fillId="0" borderId="7" xfId="2501" applyNumberFormat="1" applyFont="1" applyFill="1" applyBorder="1" applyAlignment="1">
      <alignment vertical="center"/>
    </xf>
    <xf numFmtId="10" fontId="6" fillId="0" borderId="0" xfId="4229" applyNumberFormat="1" applyFont="1" applyFill="1" applyBorder="1" applyAlignment="1">
      <alignment horizontal="center" vertical="center" wrapText="1"/>
    </xf>
    <xf numFmtId="10" fontId="11" fillId="0" borderId="0" xfId="2501" applyNumberFormat="1" applyFont="1" applyFill="1" applyAlignment="1">
      <alignment horizontal="center" vertical="center"/>
    </xf>
    <xf numFmtId="0" fontId="36" fillId="0" borderId="7" xfId="4328" applyFont="1" applyFill="1" applyBorder="1" applyAlignment="1">
      <alignment vertical="center"/>
    </xf>
    <xf numFmtId="0" fontId="6" fillId="0" borderId="0" xfId="4329" applyFont="1" applyFill="1" applyAlignment="1">
      <alignment horizontal="center" vertical="center" wrapText="1"/>
    </xf>
    <xf numFmtId="0" fontId="6" fillId="0" borderId="0" xfId="2501" applyFont="1" applyFill="1" applyAlignment="1">
      <alignment vertical="center" wrapText="1"/>
    </xf>
    <xf numFmtId="0" fontId="6" fillId="0" borderId="0" xfId="4325" applyFont="1" applyFill="1" applyAlignment="1">
      <alignment horizontal="center" vertical="center"/>
    </xf>
    <xf numFmtId="0" fontId="6" fillId="0" borderId="0" xfId="4325" applyFont="1" applyFill="1" applyAlignment="1">
      <alignment vertical="center"/>
    </xf>
    <xf numFmtId="0" fontId="6" fillId="0" borderId="0" xfId="4325" applyFont="1" applyFill="1" applyAlignment="1">
      <alignment horizontal="left" vertical="center"/>
    </xf>
    <xf numFmtId="0" fontId="6" fillId="0" borderId="25" xfId="4325" applyFont="1" applyFill="1" applyBorder="1" applyAlignment="1">
      <alignment horizontal="center" vertical="center" wrapText="1"/>
    </xf>
    <xf numFmtId="0" fontId="6" fillId="0" borderId="29" xfId="4325" applyFont="1" applyFill="1" applyBorder="1" applyAlignment="1">
      <alignment horizontal="center" vertical="center" wrapText="1"/>
    </xf>
    <xf numFmtId="0" fontId="6" fillId="0" borderId="27" xfId="4325" applyFont="1" applyFill="1" applyBorder="1" applyAlignment="1">
      <alignment horizontal="center" vertical="center" wrapText="1"/>
    </xf>
    <xf numFmtId="0" fontId="6" fillId="0" borderId="31" xfId="4325" applyFont="1" applyFill="1" applyBorder="1" applyAlignment="1">
      <alignment horizontal="center" vertical="center" wrapText="1"/>
    </xf>
    <xf numFmtId="0" fontId="36" fillId="0" borderId="0" xfId="4325" applyFont="1" applyFill="1" applyAlignment="1">
      <alignment horizontal="left" vertical="center"/>
    </xf>
    <xf numFmtId="231" fontId="6" fillId="0" borderId="0" xfId="2501" applyNumberFormat="1" applyFont="1" applyFill="1" applyAlignment="1">
      <alignment horizontal="left" vertical="center"/>
    </xf>
    <xf numFmtId="0" fontId="11" fillId="0" borderId="0" xfId="4325" applyFont="1" applyFill="1" applyAlignment="1">
      <alignment vertical="center"/>
    </xf>
    <xf numFmtId="0" fontId="6" fillId="0" borderId="32" xfId="4325" applyFont="1" applyFill="1" applyBorder="1" applyAlignment="1">
      <alignment horizontal="left" vertical="center" wrapText="1"/>
    </xf>
    <xf numFmtId="0" fontId="6" fillId="0" borderId="33" xfId="4325" applyFont="1" applyFill="1" applyBorder="1" applyAlignment="1">
      <alignment horizontal="center" vertical="center" wrapText="1"/>
    </xf>
    <xf numFmtId="49" fontId="6" fillId="0" borderId="33" xfId="4325" applyNumberFormat="1" applyFont="1" applyFill="1" applyBorder="1" applyAlignment="1">
      <alignment horizontal="center" vertical="center" wrapText="1"/>
    </xf>
    <xf numFmtId="0" fontId="6" fillId="0" borderId="34" xfId="4325" applyFont="1" applyFill="1" applyBorder="1" applyAlignment="1">
      <alignment horizontal="center" vertical="center" wrapText="1"/>
    </xf>
    <xf numFmtId="49" fontId="6" fillId="0" borderId="34" xfId="4325" applyNumberFormat="1" applyFont="1" applyFill="1" applyBorder="1" applyAlignment="1">
      <alignment horizontal="center" vertical="center" wrapText="1"/>
    </xf>
    <xf numFmtId="49" fontId="6" fillId="0" borderId="32" xfId="4325" applyNumberFormat="1" applyFont="1" applyFill="1" applyBorder="1" applyAlignment="1">
      <alignment horizontal="center" vertical="center" wrapText="1"/>
    </xf>
    <xf numFmtId="0" fontId="6" fillId="0" borderId="32" xfId="4325" applyFont="1" applyFill="1" applyBorder="1" applyAlignment="1">
      <alignment horizontal="center" vertical="center" wrapText="1"/>
    </xf>
    <xf numFmtId="49" fontId="6" fillId="0" borderId="35" xfId="4325" applyNumberFormat="1" applyFont="1" applyFill="1" applyBorder="1" applyAlignment="1">
      <alignment horizontal="center" vertical="center" wrapText="1"/>
    </xf>
    <xf numFmtId="49" fontId="6" fillId="0" borderId="36" xfId="4325" applyNumberFormat="1" applyFont="1" applyFill="1" applyBorder="1" applyAlignment="1">
      <alignment horizontal="center" vertical="center" wrapText="1"/>
    </xf>
    <xf numFmtId="49" fontId="6" fillId="0" borderId="37" xfId="4325" applyNumberFormat="1" applyFont="1" applyFill="1" applyBorder="1" applyAlignment="1">
      <alignment horizontal="center" vertical="center" wrapText="1"/>
    </xf>
    <xf numFmtId="0" fontId="6" fillId="0" borderId="35" xfId="4325" applyFont="1" applyFill="1" applyBorder="1" applyAlignment="1">
      <alignment horizontal="center" vertical="center" wrapText="1"/>
    </xf>
    <xf numFmtId="0" fontId="6" fillId="0" borderId="36" xfId="4325" applyFont="1" applyFill="1" applyBorder="1" applyAlignment="1">
      <alignment horizontal="center" vertical="center" wrapText="1"/>
    </xf>
    <xf numFmtId="0" fontId="6" fillId="0" borderId="37" xfId="4325" applyFont="1" applyFill="1" applyBorder="1" applyAlignment="1">
      <alignment horizontal="center" vertical="center" wrapText="1"/>
    </xf>
    <xf numFmtId="0" fontId="11" fillId="0" borderId="38" xfId="4325" applyFont="1" applyFill="1" applyBorder="1" applyAlignment="1">
      <alignment horizontal="left" vertical="center" wrapText="1"/>
    </xf>
    <xf numFmtId="10" fontId="37" fillId="0" borderId="39" xfId="4229" applyNumberFormat="1" applyFont="1" applyFill="1" applyBorder="1" applyAlignment="1">
      <alignment vertical="center"/>
    </xf>
    <xf numFmtId="10" fontId="37" fillId="0" borderId="40" xfId="4229" applyNumberFormat="1" applyFont="1" applyFill="1" applyBorder="1" applyAlignment="1">
      <alignment vertical="center"/>
    </xf>
    <xf numFmtId="0" fontId="11" fillId="0" borderId="0" xfId="4325" applyFont="1" applyFill="1" applyBorder="1" applyAlignment="1">
      <alignment horizontal="left" vertical="center" wrapText="1"/>
    </xf>
    <xf numFmtId="10" fontId="11" fillId="0" borderId="0" xfId="4229" applyNumberFormat="1" applyFont="1" applyFill="1" applyBorder="1" applyAlignment="1">
      <alignment vertical="center"/>
    </xf>
    <xf numFmtId="0" fontId="11" fillId="0" borderId="7" xfId="4325" applyFont="1" applyFill="1" applyBorder="1" applyAlignment="1">
      <alignment horizontal="center" vertical="center" wrapText="1"/>
    </xf>
    <xf numFmtId="0" fontId="6" fillId="0" borderId="7" xfId="4325" applyFont="1" applyFill="1" applyBorder="1" applyAlignment="1">
      <alignment horizontal="center" vertical="center" wrapText="1"/>
    </xf>
    <xf numFmtId="0" fontId="11" fillId="0" borderId="32" xfId="4325" applyFont="1" applyFill="1" applyBorder="1" applyAlignment="1">
      <alignment horizontal="center" vertical="center" wrapText="1"/>
    </xf>
    <xf numFmtId="0" fontId="38" fillId="0" borderId="0" xfId="2501" applyFont="1" applyFill="1" applyAlignment="1">
      <alignment horizontal="center" vertical="center"/>
    </xf>
    <xf numFmtId="0" fontId="11" fillId="0" borderId="0" xfId="2501" applyFont="1" applyFill="1" applyAlignment="1">
      <alignment vertical="center"/>
    </xf>
    <xf numFmtId="0" fontId="39" fillId="0" borderId="2"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42" xfId="0" applyFont="1" applyFill="1" applyBorder="1" applyAlignment="1">
      <alignment horizontal="center" vertical="center" wrapText="1"/>
    </xf>
    <xf numFmtId="49" fontId="39" fillId="0" borderId="42" xfId="0" applyNumberFormat="1" applyFont="1" applyFill="1" applyBorder="1" applyAlignment="1">
      <alignment horizontal="center" vertical="center" wrapText="1"/>
    </xf>
    <xf numFmtId="10" fontId="37" fillId="0" borderId="7" xfId="4229" applyNumberFormat="1" applyFont="1" applyFill="1" applyBorder="1" applyAlignment="1">
      <alignment vertical="center"/>
    </xf>
    <xf numFmtId="10" fontId="37" fillId="0" borderId="0" xfId="4229" applyNumberFormat="1" applyFont="1" applyFill="1" applyBorder="1" applyAlignment="1">
      <alignment vertical="center"/>
    </xf>
    <xf numFmtId="0" fontId="40" fillId="0" borderId="7" xfId="0" applyFont="1" applyFill="1" applyBorder="1" applyAlignment="1">
      <alignment horizontal="center" vertical="center" wrapText="1"/>
    </xf>
    <xf numFmtId="0" fontId="41" fillId="0" borderId="8" xfId="0" applyFont="1" applyFill="1" applyBorder="1" applyAlignment="1">
      <alignment horizontal="left" vertical="center" wrapText="1"/>
    </xf>
    <xf numFmtId="0" fontId="41" fillId="0" borderId="14" xfId="0" applyFont="1" applyFill="1" applyBorder="1" applyAlignment="1">
      <alignment horizontal="left" vertical="center" wrapText="1"/>
    </xf>
    <xf numFmtId="0" fontId="41" fillId="0" borderId="9" xfId="0" applyFont="1" applyFill="1" applyBorder="1" applyAlignment="1">
      <alignment horizontal="left" vertical="center" wrapText="1"/>
    </xf>
    <xf numFmtId="0" fontId="40" fillId="0" borderId="7" xfId="0" applyFont="1" applyFill="1" applyBorder="1" applyAlignment="1">
      <alignment vertical="center" wrapText="1"/>
    </xf>
    <xf numFmtId="0" fontId="40" fillId="0" borderId="7" xfId="0" applyFont="1" applyFill="1" applyBorder="1" applyAlignment="1">
      <alignment horizontal="left" vertical="center" wrapText="1"/>
    </xf>
    <xf numFmtId="0" fontId="38" fillId="0" borderId="0" xfId="2501" applyFont="1" applyFill="1" applyAlignment="1">
      <alignment vertical="center"/>
    </xf>
    <xf numFmtId="10" fontId="6" fillId="0" borderId="0" xfId="4229" applyNumberFormat="1" applyFont="1" applyFill="1" applyAlignment="1">
      <alignment vertical="center"/>
    </xf>
    <xf numFmtId="0" fontId="42" fillId="10" borderId="0" xfId="2501" applyFont="1" applyFill="1" applyAlignment="1">
      <alignment horizontal="left" vertical="center"/>
    </xf>
    <xf numFmtId="10" fontId="37" fillId="10" borderId="0" xfId="51" applyNumberFormat="1" applyFont="1" applyFill="1" applyBorder="1" applyAlignment="1" applyProtection="1">
      <alignment vertical="center"/>
    </xf>
    <xf numFmtId="211" fontId="6" fillId="0" borderId="7" xfId="2501" applyNumberFormat="1" applyFont="1" applyFill="1" applyBorder="1" applyAlignment="1">
      <alignment vertical="center"/>
    </xf>
    <xf numFmtId="211" fontId="6" fillId="0" borderId="0" xfId="4229" applyNumberFormat="1" applyFont="1" applyFill="1" applyAlignment="1">
      <alignment vertical="center"/>
    </xf>
    <xf numFmtId="0" fontId="20" fillId="0" borderId="5" xfId="0" applyFont="1" applyFill="1" applyBorder="1" applyAlignment="1">
      <alignment horizontal="center" vertical="center"/>
    </xf>
    <xf numFmtId="0" fontId="20" fillId="0" borderId="5" xfId="0" applyFont="1" applyFill="1" applyBorder="1" applyAlignment="1">
      <alignment horizontal="center" vertical="center" shrinkToFit="1"/>
    </xf>
    <xf numFmtId="0" fontId="43" fillId="0" borderId="8"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10" xfId="0" applyFont="1" applyFill="1" applyBorder="1" applyAlignment="1">
      <alignment horizontal="center" vertical="center"/>
    </xf>
    <xf numFmtId="0" fontId="43" fillId="0" borderId="7" xfId="0" applyFont="1" applyFill="1" applyBorder="1" applyAlignment="1">
      <alignment horizontal="center" vertical="center" shrinkToFit="1"/>
    </xf>
    <xf numFmtId="0" fontId="43" fillId="0" borderId="7" xfId="0" applyFont="1" applyFill="1" applyBorder="1" applyAlignment="1">
      <alignment horizontal="center" vertical="center"/>
    </xf>
    <xf numFmtId="0" fontId="20" fillId="0" borderId="8" xfId="0" applyFont="1" applyFill="1" applyBorder="1" applyAlignment="1">
      <alignment horizontal="center" vertical="center" wrapText="1" shrinkToFit="1"/>
    </xf>
    <xf numFmtId="0" fontId="20" fillId="0" borderId="9" xfId="0" applyFont="1" applyFill="1" applyBorder="1" applyAlignment="1">
      <alignment horizontal="center" vertical="center" wrapText="1" shrinkToFit="1"/>
    </xf>
    <xf numFmtId="0" fontId="20" fillId="0" borderId="7" xfId="0" applyFont="1" applyFill="1" applyBorder="1" applyAlignment="1">
      <alignment horizontal="center" vertical="center"/>
    </xf>
    <xf numFmtId="0" fontId="43" fillId="0" borderId="5" xfId="0" applyFont="1" applyFill="1" applyBorder="1" applyAlignment="1">
      <alignment horizontal="center" vertical="center"/>
    </xf>
    <xf numFmtId="0" fontId="20" fillId="0" borderId="7" xfId="0" applyFont="1" applyFill="1" applyBorder="1" applyAlignment="1">
      <alignment horizontal="center" vertical="center" wrapText="1" shrinkToFit="1"/>
    </xf>
    <xf numFmtId="0" fontId="43" fillId="0" borderId="8" xfId="0" applyNumberFormat="1" applyFont="1" applyFill="1" applyBorder="1" applyAlignment="1" applyProtection="1">
      <alignment horizontal="center" vertical="center"/>
    </xf>
    <xf numFmtId="0" fontId="20" fillId="0" borderId="17" xfId="0" applyFont="1" applyFill="1" applyBorder="1" applyAlignment="1">
      <alignment horizontal="center" vertical="center" wrapText="1" shrinkToFit="1"/>
    </xf>
    <xf numFmtId="0" fontId="20" fillId="0" borderId="18" xfId="0" applyFont="1" applyFill="1" applyBorder="1" applyAlignment="1">
      <alignment horizontal="center" vertical="center" wrapText="1" shrinkToFit="1"/>
    </xf>
    <xf numFmtId="0" fontId="20" fillId="0" borderId="10" xfId="0" applyFont="1" applyFill="1" applyBorder="1" applyAlignment="1">
      <alignment horizontal="center" vertical="center"/>
    </xf>
    <xf numFmtId="0" fontId="20" fillId="0" borderId="5" xfId="0" applyFont="1" applyFill="1" applyBorder="1" applyAlignment="1">
      <alignment horizontal="center" vertical="center" wrapText="1" shrinkToFit="1"/>
    </xf>
    <xf numFmtId="0" fontId="20" fillId="0" borderId="16" xfId="0" applyFont="1" applyFill="1" applyBorder="1" applyAlignment="1">
      <alignment horizontal="center" vertical="center" wrapText="1" shrinkToFit="1"/>
    </xf>
    <xf numFmtId="0" fontId="43" fillId="0" borderId="16" xfId="0" applyFont="1" applyFill="1" applyBorder="1" applyAlignment="1">
      <alignment horizontal="center" vertical="center"/>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43" fillId="0" borderId="0" xfId="0" applyFont="1" applyFill="1" applyBorder="1" applyAlignment="1">
      <alignment vertical="center"/>
    </xf>
    <xf numFmtId="0" fontId="43" fillId="0" borderId="9" xfId="0" applyFont="1" applyFill="1" applyBorder="1" applyAlignment="1">
      <alignment horizontal="center" vertical="center"/>
    </xf>
    <xf numFmtId="0" fontId="44" fillId="0" borderId="5" xfId="0" applyFont="1" applyFill="1" applyBorder="1" applyAlignment="1">
      <alignment horizontal="center" vertical="center" shrinkToFit="1"/>
    </xf>
    <xf numFmtId="0" fontId="45" fillId="0" borderId="7" xfId="0" applyFont="1" applyFill="1" applyBorder="1" applyAlignment="1">
      <alignment horizontal="center" vertical="center" shrinkToFit="1"/>
    </xf>
    <xf numFmtId="0" fontId="44" fillId="0" borderId="10" xfId="0" applyFont="1" applyFill="1" applyBorder="1" applyAlignment="1">
      <alignment horizontal="center" vertical="center" shrinkToFit="1"/>
    </xf>
    <xf numFmtId="0" fontId="44" fillId="0" borderId="7" xfId="0" applyFont="1" applyFill="1" applyBorder="1" applyAlignment="1">
      <alignment horizontal="center" vertical="center"/>
    </xf>
    <xf numFmtId="237" fontId="46" fillId="0" borderId="7" xfId="0" applyNumberFormat="1" applyFont="1" applyFill="1" applyBorder="1" applyAlignment="1" applyProtection="1">
      <alignment vertical="center"/>
      <protection hidden="1"/>
    </xf>
    <xf numFmtId="0" fontId="43" fillId="0" borderId="7" xfId="0" applyFont="1" applyFill="1" applyBorder="1" applyAlignment="1">
      <alignment vertical="center"/>
    </xf>
    <xf numFmtId="0" fontId="43" fillId="0" borderId="0" xfId="0" applyFont="1" applyFill="1" applyBorder="1" applyAlignment="1">
      <alignment horizontal="center" vertical="center"/>
    </xf>
    <xf numFmtId="233" fontId="46" fillId="0" borderId="7" xfId="0" applyNumberFormat="1" applyFont="1" applyFill="1" applyBorder="1" applyAlignment="1" applyProtection="1">
      <alignment vertical="center"/>
      <protection hidden="1"/>
    </xf>
    <xf numFmtId="10" fontId="43" fillId="0" borderId="0" xfId="51" applyNumberFormat="1" applyFont="1" applyFill="1" applyBorder="1" applyAlignment="1">
      <alignment vertical="center"/>
    </xf>
    <xf numFmtId="0" fontId="5" fillId="0" borderId="0" xfId="740" applyFont="1" applyAlignment="1">
      <alignment vertical="center"/>
    </xf>
    <xf numFmtId="0" fontId="6" fillId="0" borderId="0" xfId="740" applyFont="1" applyAlignment="1">
      <alignment horizontal="center" vertical="center" wrapText="1"/>
    </xf>
    <xf numFmtId="0" fontId="47" fillId="0" borderId="0" xfId="740" applyFont="1" applyAlignment="1">
      <alignment horizontal="center" vertical="center" wrapText="1"/>
    </xf>
    <xf numFmtId="229" fontId="6" fillId="0" borderId="43" xfId="740" applyNumberFormat="1" applyFont="1" applyBorder="1" applyAlignment="1">
      <alignment horizontal="left" vertical="center"/>
    </xf>
    <xf numFmtId="0" fontId="2" fillId="0" borderId="7" xfId="740" applyFont="1" applyFill="1" applyBorder="1" applyAlignment="1">
      <alignment horizontal="center" vertical="center" wrapText="1"/>
    </xf>
    <xf numFmtId="0" fontId="6" fillId="0" borderId="7" xfId="740" applyFont="1" applyFill="1" applyBorder="1" applyAlignment="1">
      <alignment horizontal="left" vertical="center"/>
    </xf>
    <xf numFmtId="0" fontId="6" fillId="0" borderId="7" xfId="740" applyFont="1" applyBorder="1" applyAlignment="1">
      <alignment horizontal="left" vertical="center"/>
    </xf>
    <xf numFmtId="0" fontId="2" fillId="0" borderId="9" xfId="740" applyFont="1" applyBorder="1" applyAlignment="1">
      <alignment horizontal="center" vertical="center"/>
    </xf>
    <xf numFmtId="0" fontId="48" fillId="0" borderId="0" xfId="0" applyFont="1"/>
    <xf numFmtId="0" fontId="0" fillId="0" borderId="14" xfId="740" applyBorder="1"/>
    <xf numFmtId="0" fontId="0" fillId="0" borderId="9" xfId="740" applyBorder="1"/>
    <xf numFmtId="0" fontId="2" fillId="0" borderId="8" xfId="740" applyFont="1" applyBorder="1" applyAlignment="1">
      <alignment horizontal="left" vertical="center"/>
    </xf>
    <xf numFmtId="0" fontId="2" fillId="0" borderId="14" xfId="740" applyFont="1" applyBorder="1" applyAlignment="1">
      <alignment horizontal="left" vertical="center"/>
    </xf>
    <xf numFmtId="0" fontId="2" fillId="0" borderId="9" xfId="740" applyFont="1" applyBorder="1" applyAlignment="1">
      <alignment horizontal="left" vertical="center"/>
    </xf>
    <xf numFmtId="0" fontId="6" fillId="0" borderId="7" xfId="740" applyFont="1" applyBorder="1" applyAlignment="1">
      <alignment horizontal="right" vertical="center"/>
    </xf>
    <xf numFmtId="0" fontId="6" fillId="0" borderId="7" xfId="740" applyNumberFormat="1" applyFont="1" applyBorder="1" applyAlignment="1">
      <alignment horizontal="center" vertical="center"/>
    </xf>
    <xf numFmtId="0" fontId="6" fillId="0" borderId="0" xfId="740" applyFont="1" applyAlignment="1">
      <alignment horizontal="center" vertical="center"/>
    </xf>
    <xf numFmtId="0" fontId="2" fillId="0" borderId="7" xfId="740" applyFont="1" applyBorder="1" applyAlignment="1">
      <alignment horizontal="center" vertical="center"/>
    </xf>
    <xf numFmtId="0" fontId="2" fillId="0" borderId="5" xfId="740" applyFont="1" applyBorder="1" applyAlignment="1">
      <alignment horizontal="center" vertical="center" wrapText="1"/>
    </xf>
    <xf numFmtId="0" fontId="2" fillId="0" borderId="5" xfId="3224" applyFont="1" applyFill="1" applyBorder="1" applyAlignment="1">
      <alignment horizontal="center" vertical="center" wrapText="1"/>
    </xf>
    <xf numFmtId="0" fontId="6" fillId="0" borderId="10" xfId="740" applyFont="1" applyBorder="1" applyAlignment="1">
      <alignment horizontal="center" vertical="center" wrapText="1"/>
    </xf>
    <xf numFmtId="0" fontId="2" fillId="0" borderId="10" xfId="740" applyFont="1" applyBorder="1" applyAlignment="1">
      <alignment horizontal="center" vertical="center" wrapText="1"/>
    </xf>
    <xf numFmtId="0" fontId="2" fillId="0" borderId="11" xfId="740" applyFont="1" applyBorder="1" applyAlignment="1">
      <alignment horizontal="center" vertical="center" wrapText="1"/>
    </xf>
    <xf numFmtId="0" fontId="2" fillId="0" borderId="13" xfId="740" applyFont="1" applyBorder="1" applyAlignment="1">
      <alignment horizontal="center" vertical="center" wrapText="1"/>
    </xf>
    <xf numFmtId="0" fontId="2" fillId="0" borderId="5" xfId="740" applyFont="1" applyBorder="1" applyAlignment="1">
      <alignment horizontal="center" vertical="center"/>
    </xf>
    <xf numFmtId="0" fontId="2" fillId="0" borderId="17" xfId="740" applyFont="1" applyBorder="1" applyAlignment="1">
      <alignment horizontal="center" vertical="center" wrapText="1"/>
    </xf>
    <xf numFmtId="0" fontId="2" fillId="0" borderId="18" xfId="740" applyFont="1" applyBorder="1" applyAlignment="1">
      <alignment horizontal="center" vertical="center" wrapText="1"/>
    </xf>
    <xf numFmtId="0" fontId="2" fillId="0" borderId="10" xfId="740" applyFont="1" applyBorder="1" applyAlignment="1">
      <alignment horizontal="center" vertical="center"/>
    </xf>
    <xf numFmtId="43" fontId="6" fillId="0" borderId="8" xfId="740" applyNumberFormat="1" applyFont="1" applyBorder="1" applyAlignment="1">
      <alignment horizontal="center" vertical="center"/>
    </xf>
    <xf numFmtId="43" fontId="6" fillId="0" borderId="9" xfId="740" applyNumberFormat="1" applyFont="1" applyBorder="1" applyAlignment="1">
      <alignment horizontal="center" vertical="center"/>
    </xf>
    <xf numFmtId="0" fontId="5" fillId="0" borderId="0" xfId="740" applyFont="1" applyAlignment="1">
      <alignment vertical="center" wrapText="1"/>
    </xf>
    <xf numFmtId="0" fontId="6" fillId="0" borderId="0" xfId="740" applyNumberFormat="1" applyFont="1" applyAlignment="1">
      <alignment vertical="center"/>
    </xf>
    <xf numFmtId="0" fontId="2" fillId="8" borderId="7" xfId="740" applyFont="1" applyFill="1" applyBorder="1" applyAlignment="1">
      <alignment horizontal="center" vertical="center" wrapText="1"/>
    </xf>
    <xf numFmtId="0" fontId="6" fillId="8" borderId="7" xfId="740" applyFont="1" applyFill="1" applyBorder="1" applyAlignment="1">
      <alignment horizontal="center" vertical="center"/>
    </xf>
    <xf numFmtId="0" fontId="6" fillId="8" borderId="7" xfId="740" applyFont="1" applyFill="1" applyBorder="1" applyAlignment="1">
      <alignment horizontal="left" vertical="center"/>
    </xf>
    <xf numFmtId="0" fontId="2" fillId="0" borderId="0" xfId="0" applyFont="1" applyAlignment="1">
      <alignment horizontal="center" vertical="center" wrapText="1"/>
    </xf>
    <xf numFmtId="229" fontId="6" fillId="0" borderId="0" xfId="740" applyNumberFormat="1" applyFont="1" applyAlignment="1">
      <alignment horizontal="left" vertical="center"/>
    </xf>
    <xf numFmtId="0" fontId="6" fillId="0" borderId="9" xfId="740" applyFont="1" applyBorder="1" applyAlignment="1">
      <alignment horizontal="center" vertical="center"/>
    </xf>
    <xf numFmtId="0" fontId="2" fillId="0" borderId="43" xfId="740" applyFont="1" applyBorder="1" applyAlignment="1">
      <alignment horizontal="right" vertical="center"/>
    </xf>
    <xf numFmtId="49" fontId="6" fillId="0" borderId="30" xfId="0" applyNumberFormat="1" applyFont="1" applyFill="1" applyBorder="1" applyAlignment="1" applyProtection="1">
      <alignment vertical="center"/>
      <protection locked="0"/>
    </xf>
    <xf numFmtId="217" fontId="6" fillId="0" borderId="7" xfId="0" applyNumberFormat="1" applyFont="1" applyFill="1" applyBorder="1" applyAlignment="1">
      <alignment horizontal="center" vertical="center"/>
    </xf>
    <xf numFmtId="14" fontId="6" fillId="0" borderId="0" xfId="0" applyNumberFormat="1" applyFont="1" applyFill="1" applyBorder="1" applyAlignment="1">
      <alignment horizontal="center" vertical="center"/>
    </xf>
    <xf numFmtId="43" fontId="6" fillId="0" borderId="0" xfId="47" applyFont="1" applyFill="1" applyAlignment="1">
      <alignment vertical="center"/>
    </xf>
    <xf numFmtId="231" fontId="6" fillId="0" borderId="0" xfId="0" applyNumberFormat="1" applyFont="1" applyFill="1" applyBorder="1" applyAlignment="1">
      <alignment horizontal="center" vertical="center" wrapText="1"/>
    </xf>
    <xf numFmtId="43" fontId="6" fillId="0" borderId="9" xfId="0" applyNumberFormat="1" applyFont="1" applyBorder="1" applyAlignment="1">
      <alignment horizontal="right" vertical="center"/>
    </xf>
    <xf numFmtId="0" fontId="2" fillId="0" borderId="0" xfId="0" applyFont="1" applyAlignment="1">
      <alignment vertical="center"/>
    </xf>
    <xf numFmtId="0" fontId="2" fillId="0" borderId="0" xfId="0" applyFont="1" applyAlignment="1">
      <alignment horizontal="center" vertical="center"/>
    </xf>
    <xf numFmtId="49" fontId="6" fillId="0" borderId="0" xfId="0" applyNumberFormat="1" applyFont="1" applyBorder="1" applyAlignment="1">
      <alignment horizontal="right" vertical="center"/>
    </xf>
    <xf numFmtId="49" fontId="6" fillId="0" borderId="7" xfId="0" applyNumberFormat="1" applyFont="1" applyBorder="1" applyAlignment="1">
      <alignment horizontal="center" vertical="center"/>
    </xf>
    <xf numFmtId="49" fontId="6" fillId="0" borderId="8" xfId="0" applyNumberFormat="1" applyFont="1" applyBorder="1" applyAlignment="1">
      <alignment horizontal="center" vertical="center"/>
    </xf>
    <xf numFmtId="43" fontId="6" fillId="0" borderId="10" xfId="0" applyNumberFormat="1" applyFont="1" applyBorder="1" applyAlignment="1">
      <alignment horizontal="right" vertical="center"/>
    </xf>
    <xf numFmtId="0" fontId="10" fillId="0" borderId="0" xfId="50" applyFont="1" applyFill="1" applyAlignment="1" applyProtection="1">
      <alignment vertical="center"/>
    </xf>
    <xf numFmtId="0" fontId="10" fillId="0" borderId="0" xfId="50" applyFont="1" applyFill="1" applyAlignment="1" applyProtection="1">
      <alignment horizontal="left" vertical="center"/>
    </xf>
    <xf numFmtId="0" fontId="5" fillId="0" borderId="0" xfId="0" applyFont="1" applyFill="1" applyAlignment="1">
      <alignment horizontal="center" vertical="center"/>
    </xf>
    <xf numFmtId="0" fontId="2" fillId="0" borderId="5" xfId="0" applyFont="1" applyFill="1" applyBorder="1" applyAlignment="1">
      <alignment horizontal="center" vertical="center"/>
    </xf>
    <xf numFmtId="0" fontId="2" fillId="0" borderId="10" xfId="0" applyFont="1" applyFill="1" applyBorder="1" applyAlignment="1">
      <alignment horizontal="center" vertical="center"/>
    </xf>
    <xf numFmtId="0" fontId="19" fillId="0" borderId="7" xfId="4248" applyFont="1" applyFill="1" applyBorder="1" applyAlignment="1">
      <alignment vertical="center" wrapText="1"/>
    </xf>
    <xf numFmtId="14" fontId="19" fillId="0" borderId="7" xfId="4248" applyNumberFormat="1" applyFont="1" applyFill="1" applyBorder="1" applyAlignment="1">
      <alignment horizontal="center" vertical="center" wrapText="1"/>
    </xf>
    <xf numFmtId="235" fontId="19" fillId="0" borderId="7" xfId="4248" applyNumberFormat="1" applyFont="1" applyFill="1" applyBorder="1" applyAlignment="1">
      <alignment horizontal="center" vertical="center" wrapText="1"/>
    </xf>
    <xf numFmtId="0" fontId="19" fillId="0" borderId="7" xfId="4248" applyFont="1" applyFill="1" applyBorder="1" applyAlignment="1">
      <alignment horizontal="center" vertical="center" wrapText="1"/>
    </xf>
    <xf numFmtId="233" fontId="19" fillId="0" borderId="7" xfId="4248" applyNumberFormat="1" applyFont="1" applyFill="1" applyBorder="1" applyAlignment="1">
      <alignment horizontal="center" vertical="center" wrapText="1"/>
    </xf>
    <xf numFmtId="0" fontId="2" fillId="0" borderId="11"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7" xfId="0" applyFont="1" applyFill="1" applyBorder="1" applyAlignment="1">
      <alignment vertical="center"/>
    </xf>
    <xf numFmtId="43" fontId="6" fillId="11" borderId="7" xfId="0" applyNumberFormat="1" applyFont="1" applyFill="1" applyBorder="1" applyAlignment="1">
      <alignment horizontal="right" vertical="center"/>
    </xf>
    <xf numFmtId="233" fontId="6" fillId="0" borderId="7" xfId="0" applyNumberFormat="1" applyFont="1" applyFill="1" applyBorder="1" applyAlignment="1">
      <alignment horizontal="center" vertical="center"/>
    </xf>
    <xf numFmtId="0" fontId="2" fillId="0" borderId="0" xfId="0" applyFont="1" applyFill="1" applyAlignment="1">
      <alignment horizontal="center" vertical="center"/>
    </xf>
    <xf numFmtId="0" fontId="2" fillId="0" borderId="7" xfId="4254" applyFont="1" applyFill="1" applyBorder="1" applyAlignment="1">
      <alignment vertical="center"/>
    </xf>
    <xf numFmtId="0" fontId="6" fillId="0" borderId="7" xfId="4254" applyFont="1" applyFill="1" applyBorder="1" applyAlignment="1">
      <alignment vertical="center"/>
    </xf>
    <xf numFmtId="0" fontId="9" fillId="0" borderId="7" xfId="50" applyFill="1" applyBorder="1" applyAlignment="1" applyProtection="1">
      <alignment vertical="center"/>
    </xf>
    <xf numFmtId="0" fontId="20" fillId="0" borderId="7" xfId="4248" applyFill="1" applyBorder="1">
      <alignment vertical="center"/>
    </xf>
    <xf numFmtId="235" fontId="2" fillId="0" borderId="9" xfId="0" applyNumberFormat="1" applyFont="1" applyFill="1" applyBorder="1" applyAlignment="1">
      <alignment horizontal="center" vertical="center"/>
    </xf>
    <xf numFmtId="231" fontId="6" fillId="0" borderId="0" xfId="0" applyNumberFormat="1" applyFont="1" applyAlignment="1">
      <alignment vertical="center"/>
    </xf>
    <xf numFmtId="0" fontId="6" fillId="0" borderId="10" xfId="0" applyFont="1" applyBorder="1" applyAlignment="1">
      <alignment horizontal="center" vertical="center" wrapText="1"/>
    </xf>
    <xf numFmtId="49" fontId="6" fillId="0" borderId="7" xfId="0" applyNumberFormat="1" applyFont="1" applyBorder="1" applyAlignment="1">
      <alignment horizontal="left" vertical="center"/>
    </xf>
    <xf numFmtId="49" fontId="6" fillId="0" borderId="10" xfId="0" applyNumberFormat="1" applyFont="1" applyBorder="1" applyAlignment="1">
      <alignment horizontal="center" vertical="center" wrapText="1"/>
    </xf>
    <xf numFmtId="0" fontId="6" fillId="0" borderId="7" xfId="3993" applyNumberFormat="1" applyFont="1" applyFill="1" applyBorder="1" applyAlignment="1">
      <alignment horizontal="right" vertical="center" wrapText="1"/>
    </xf>
    <xf numFmtId="43" fontId="6" fillId="0" borderId="7" xfId="3993" applyNumberFormat="1" applyFont="1" applyFill="1" applyBorder="1" applyAlignment="1">
      <alignment horizontal="right" vertical="center" wrapText="1"/>
    </xf>
    <xf numFmtId="0" fontId="6" fillId="0" borderId="7" xfId="3993" applyNumberFormat="1" applyFont="1" applyFill="1" applyBorder="1" applyAlignment="1">
      <alignment horizontal="right" vertical="center"/>
    </xf>
    <xf numFmtId="43" fontId="6" fillId="0" borderId="7" xfId="3993" applyNumberFormat="1" applyFont="1" applyFill="1" applyBorder="1" applyAlignment="1">
      <alignment horizontal="right" vertical="center"/>
    </xf>
    <xf numFmtId="231" fontId="2" fillId="0" borderId="11" xfId="0" applyNumberFormat="1" applyFont="1" applyBorder="1" applyAlignment="1">
      <alignment horizontal="center" vertical="center"/>
    </xf>
    <xf numFmtId="231" fontId="2" fillId="0" borderId="12" xfId="0" applyNumberFormat="1" applyFont="1" applyBorder="1" applyAlignment="1">
      <alignment horizontal="center" vertical="center"/>
    </xf>
    <xf numFmtId="231" fontId="2" fillId="0" borderId="13" xfId="0" applyNumberFormat="1" applyFont="1" applyBorder="1" applyAlignment="1">
      <alignment horizontal="center" vertical="center"/>
    </xf>
    <xf numFmtId="231" fontId="2" fillId="0" borderId="8" xfId="0" applyNumberFormat="1" applyFont="1" applyBorder="1" applyAlignment="1">
      <alignment horizontal="center" vertical="center"/>
    </xf>
    <xf numFmtId="231" fontId="2" fillId="0" borderId="14" xfId="0" applyNumberFormat="1" applyFont="1" applyBorder="1" applyAlignment="1">
      <alignment horizontal="center" vertical="center"/>
    </xf>
    <xf numFmtId="231" fontId="2" fillId="0" borderId="9" xfId="0" applyNumberFormat="1" applyFont="1" applyBorder="1" applyAlignment="1">
      <alignment horizontal="center" vertical="center"/>
    </xf>
    <xf numFmtId="231" fontId="2" fillId="0" borderId="7" xfId="0" applyNumberFormat="1" applyFont="1" applyBorder="1" applyAlignment="1">
      <alignment horizontal="center" vertical="center"/>
    </xf>
    <xf numFmtId="0" fontId="2" fillId="0" borderId="5" xfId="0" applyFont="1" applyBorder="1" applyAlignment="1">
      <alignment vertical="center"/>
    </xf>
    <xf numFmtId="231" fontId="6" fillId="0" borderId="7" xfId="0" applyNumberFormat="1" applyFont="1" applyBorder="1" applyAlignment="1">
      <alignment horizontal="center" vertical="center"/>
    </xf>
    <xf numFmtId="0" fontId="0" fillId="0" borderId="0" xfId="0" applyFont="1" applyFill="1"/>
    <xf numFmtId="231" fontId="6" fillId="0" borderId="0" xfId="0" applyNumberFormat="1" applyFont="1" applyFill="1" applyAlignment="1">
      <alignment vertical="center"/>
    </xf>
    <xf numFmtId="233" fontId="6" fillId="0" borderId="0" xfId="0" applyNumberFormat="1" applyFont="1" applyFill="1" applyAlignment="1">
      <alignment vertical="center"/>
    </xf>
    <xf numFmtId="0" fontId="6" fillId="0" borderId="7" xfId="0" applyNumberFormat="1" applyFont="1" applyFill="1" applyBorder="1" applyAlignment="1" applyProtection="1">
      <alignment horizontal="center" vertical="center"/>
      <protection locked="0"/>
    </xf>
    <xf numFmtId="49" fontId="6" fillId="0" borderId="17" xfId="0" applyNumberFormat="1" applyFont="1" applyFill="1" applyBorder="1" applyAlignment="1" applyProtection="1">
      <alignment horizontal="center" vertical="center" wrapText="1"/>
      <protection locked="0"/>
    </xf>
    <xf numFmtId="43" fontId="6" fillId="0" borderId="7" xfId="0" applyNumberFormat="1" applyFont="1" applyFill="1" applyBorder="1" applyAlignment="1" applyProtection="1">
      <alignment horizontal="right" vertical="center" shrinkToFit="1"/>
      <protection locked="0"/>
    </xf>
    <xf numFmtId="233" fontId="6" fillId="0" borderId="7" xfId="0" applyNumberFormat="1" applyFont="1" applyFill="1" applyBorder="1" applyAlignment="1">
      <alignment horizontal="right" vertical="center" wrapText="1"/>
    </xf>
    <xf numFmtId="0" fontId="6" fillId="0" borderId="7" xfId="0" applyFont="1" applyFill="1" applyBorder="1" applyAlignment="1" applyProtection="1">
      <alignment horizontal="center" vertical="center"/>
      <protection locked="0"/>
    </xf>
    <xf numFmtId="233" fontId="6" fillId="0" borderId="7" xfId="0" applyNumberFormat="1" applyFont="1" applyFill="1" applyBorder="1" applyAlignment="1">
      <alignment horizontal="right" vertical="center"/>
    </xf>
    <xf numFmtId="229" fontId="6" fillId="0" borderId="7" xfId="0" applyNumberFormat="1" applyFont="1" applyFill="1" applyBorder="1" applyAlignment="1">
      <alignment vertical="center"/>
    </xf>
    <xf numFmtId="0" fontId="6" fillId="0" borderId="7" xfId="3993" applyFont="1" applyFill="1" applyBorder="1" applyAlignment="1">
      <alignment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233" fontId="5" fillId="0" borderId="0" xfId="0" applyNumberFormat="1" applyFont="1" applyFill="1" applyAlignment="1">
      <alignment vertical="center"/>
    </xf>
    <xf numFmtId="0" fontId="6" fillId="0" borderId="44" xfId="0" applyFont="1" applyFill="1" applyBorder="1" applyAlignment="1">
      <alignment horizontal="center" vertical="center" shrinkToFit="1"/>
    </xf>
    <xf numFmtId="233" fontId="6" fillId="0" borderId="0" xfId="0" applyNumberFormat="1" applyFont="1" applyFill="1" applyAlignment="1">
      <alignment horizontal="center" vertical="center"/>
    </xf>
    <xf numFmtId="194" fontId="6" fillId="0" borderId="7" xfId="0" applyNumberFormat="1" applyFont="1" applyFill="1" applyBorder="1" applyAlignment="1">
      <alignment horizontal="left" vertical="center"/>
    </xf>
    <xf numFmtId="194" fontId="6" fillId="0" borderId="7" xfId="0" applyNumberFormat="1" applyFont="1" applyFill="1" applyBorder="1" applyAlignment="1">
      <alignment horizontal="center" vertical="center"/>
    </xf>
    <xf numFmtId="238" fontId="6" fillId="0" borderId="7" xfId="0" applyNumberFormat="1" applyFont="1" applyFill="1" applyBorder="1" applyAlignment="1">
      <alignment horizontal="center" vertical="center"/>
    </xf>
    <xf numFmtId="194" fontId="36" fillId="0" borderId="7" xfId="0" applyNumberFormat="1" applyFont="1" applyFill="1" applyBorder="1" applyAlignment="1">
      <alignment horizontal="left" vertical="center"/>
    </xf>
    <xf numFmtId="194" fontId="6" fillId="0" borderId="7" xfId="0" applyNumberFormat="1" applyFont="1" applyFill="1" applyBorder="1" applyAlignment="1">
      <alignment horizontal="left" wrapText="1"/>
    </xf>
    <xf numFmtId="194" fontId="6" fillId="0" borderId="7" xfId="2479" applyNumberFormat="1" applyFont="1" applyFill="1" applyBorder="1" applyAlignment="1">
      <alignment horizontal="left" vertical="center"/>
    </xf>
    <xf numFmtId="238" fontId="6" fillId="0" borderId="7" xfId="0" applyNumberFormat="1" applyFont="1" applyFill="1" applyBorder="1" applyAlignment="1">
      <alignment horizontal="center" vertical="center" wrapText="1"/>
    </xf>
    <xf numFmtId="194" fontId="6" fillId="0" borderId="7" xfId="0" applyNumberFormat="1"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7" xfId="0" applyFont="1" applyFill="1" applyBorder="1" applyAlignment="1">
      <alignment horizontal="left" vertical="center"/>
    </xf>
    <xf numFmtId="0" fontId="6" fillId="0" borderId="7" xfId="2479" applyFont="1" applyFill="1" applyBorder="1" applyAlignment="1">
      <alignment horizontal="center" vertical="center" wrapText="1"/>
    </xf>
    <xf numFmtId="0" fontId="6" fillId="0" borderId="5" xfId="2479" applyFont="1" applyFill="1" applyBorder="1" applyAlignment="1">
      <alignment horizontal="center" vertical="center" wrapText="1"/>
    </xf>
    <xf numFmtId="0" fontId="6" fillId="0" borderId="7" xfId="2479" applyFont="1" applyFill="1" applyBorder="1" applyAlignment="1">
      <alignment vertical="center" wrapText="1"/>
    </xf>
    <xf numFmtId="194" fontId="6" fillId="0" borderId="7" xfId="0" applyNumberFormat="1" applyFont="1" applyFill="1" applyBorder="1" applyAlignment="1">
      <alignment horizontal="right" vertical="center"/>
    </xf>
    <xf numFmtId="0" fontId="6" fillId="0" borderId="7" xfId="0" applyFont="1" applyFill="1" applyBorder="1" applyAlignment="1">
      <alignment horizontal="center" wrapText="1"/>
    </xf>
    <xf numFmtId="0" fontId="6" fillId="0" borderId="8"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8" xfId="0" applyFont="1" applyFill="1" applyBorder="1" applyAlignment="1" applyProtection="1">
      <alignment vertical="center"/>
      <protection locked="0"/>
    </xf>
    <xf numFmtId="43" fontId="6" fillId="0" borderId="7" xfId="0" applyNumberFormat="1" applyFont="1" applyFill="1" applyBorder="1" applyAlignment="1" applyProtection="1">
      <alignment horizontal="right" vertical="center"/>
    </xf>
    <xf numFmtId="43" fontId="6" fillId="0" borderId="7" xfId="0" applyNumberFormat="1" applyFont="1" applyFill="1" applyBorder="1" applyAlignment="1">
      <alignment horizontal="center" vertical="center"/>
    </xf>
    <xf numFmtId="49" fontId="6" fillId="0" borderId="0" xfId="0" applyNumberFormat="1" applyFont="1" applyFill="1" applyAlignment="1">
      <alignment horizontal="center" vertical="center"/>
    </xf>
    <xf numFmtId="194" fontId="6" fillId="0" borderId="0" xfId="3993" applyNumberFormat="1" applyFont="1" applyFill="1" applyAlignment="1">
      <alignment vertical="center"/>
    </xf>
    <xf numFmtId="235" fontId="6" fillId="0" borderId="0" xfId="0" applyNumberFormat="1" applyFont="1" applyFill="1" applyAlignment="1">
      <alignment vertical="center" shrinkToFit="1"/>
    </xf>
    <xf numFmtId="194" fontId="6" fillId="0" borderId="0" xfId="0" applyNumberFormat="1" applyFont="1" applyFill="1" applyAlignment="1">
      <alignment horizontal="center" vertical="center" wrapText="1"/>
    </xf>
    <xf numFmtId="0" fontId="43" fillId="0" borderId="7" xfId="4248" applyFont="1" applyFill="1" applyBorder="1" applyAlignment="1" applyProtection="1">
      <alignment vertical="center"/>
      <protection locked="0"/>
    </xf>
    <xf numFmtId="233" fontId="6" fillId="0" borderId="0" xfId="0" applyNumberFormat="1" applyFont="1" applyFill="1" applyAlignment="1">
      <alignment horizontal="center" vertical="center" wrapText="1"/>
    </xf>
    <xf numFmtId="235" fontId="5" fillId="0" borderId="0" xfId="0" applyNumberFormat="1" applyFont="1" applyFill="1" applyAlignment="1">
      <alignment vertical="center" shrinkToFit="1"/>
    </xf>
    <xf numFmtId="233" fontId="6" fillId="0" borderId="8" xfId="0" applyNumberFormat="1" applyFont="1" applyFill="1" applyBorder="1" applyAlignment="1">
      <alignment horizontal="center" vertical="center"/>
    </xf>
    <xf numFmtId="194" fontId="6" fillId="0" borderId="7" xfId="0" applyNumberFormat="1" applyFont="1" applyFill="1" applyBorder="1"/>
    <xf numFmtId="235" fontId="6" fillId="0" borderId="0" xfId="0" applyNumberFormat="1" applyFont="1" applyFill="1" applyAlignment="1">
      <alignment horizontal="center" vertical="center"/>
    </xf>
    <xf numFmtId="49" fontId="6" fillId="0" borderId="10" xfId="0" applyNumberFormat="1" applyFont="1" applyFill="1" applyBorder="1" applyAlignment="1">
      <alignment horizontal="center" vertical="center" wrapText="1"/>
    </xf>
    <xf numFmtId="235" fontId="6" fillId="0" borderId="0" xfId="0" applyNumberFormat="1" applyFont="1" applyFill="1" applyAlignment="1">
      <alignment horizontal="center" vertical="center" shrinkToFit="1"/>
    </xf>
    <xf numFmtId="235" fontId="6" fillId="0" borderId="0" xfId="0" applyNumberFormat="1" applyFont="1" applyFill="1" applyAlignment="1">
      <alignment vertical="center"/>
    </xf>
    <xf numFmtId="233" fontId="6" fillId="0" borderId="7" xfId="0" applyNumberFormat="1" applyFont="1" applyFill="1" applyBorder="1" applyAlignment="1">
      <alignment vertical="center"/>
    </xf>
    <xf numFmtId="49" fontId="6" fillId="0" borderId="0" xfId="0" applyNumberFormat="1" applyFont="1" applyAlignment="1">
      <alignment horizontal="center" vertical="center"/>
    </xf>
    <xf numFmtId="229" fontId="6" fillId="0" borderId="0" xfId="3993" applyNumberFormat="1" applyFont="1" applyFill="1" applyAlignment="1">
      <alignment vertical="center"/>
    </xf>
    <xf numFmtId="194" fontId="6" fillId="0" borderId="0" xfId="0" applyNumberFormat="1" applyFont="1" applyAlignment="1">
      <alignment vertical="center"/>
    </xf>
    <xf numFmtId="233" fontId="6" fillId="0" borderId="0" xfId="0" applyNumberFormat="1" applyFont="1" applyAlignment="1">
      <alignment vertical="center"/>
    </xf>
    <xf numFmtId="0" fontId="6" fillId="0" borderId="7" xfId="0" applyFont="1" applyFill="1" applyBorder="1" applyAlignment="1">
      <alignment shrinkToFit="1"/>
    </xf>
    <xf numFmtId="0" fontId="6" fillId="0" borderId="7" xfId="0" applyNumberFormat="1" applyFont="1" applyFill="1" applyBorder="1" applyAlignment="1" applyProtection="1">
      <alignment horizontal="right" vertical="center"/>
      <protection locked="0"/>
    </xf>
    <xf numFmtId="0" fontId="6" fillId="0" borderId="7" xfId="0" applyNumberFormat="1" applyFont="1" applyFill="1" applyBorder="1" applyAlignment="1">
      <alignment vertical="center"/>
    </xf>
    <xf numFmtId="0" fontId="6" fillId="0" borderId="7" xfId="0" applyNumberFormat="1" applyFont="1" applyBorder="1" applyAlignment="1" applyProtection="1">
      <alignment horizontal="center" vertical="center"/>
      <protection locked="0"/>
    </xf>
    <xf numFmtId="0" fontId="6" fillId="0" borderId="7" xfId="0" applyFont="1" applyBorder="1" applyAlignment="1">
      <alignment shrinkToFit="1"/>
    </xf>
    <xf numFmtId="0" fontId="6" fillId="0" borderId="7" xfId="0" applyNumberFormat="1" applyFont="1" applyBorder="1" applyAlignment="1" applyProtection="1">
      <alignment horizontal="right" vertical="center"/>
      <protection locked="0"/>
    </xf>
    <xf numFmtId="0" fontId="6" fillId="0" borderId="7" xfId="0" applyNumberFormat="1" applyFont="1" applyBorder="1" applyAlignment="1">
      <alignment vertical="center"/>
    </xf>
    <xf numFmtId="229" fontId="6" fillId="0" borderId="0" xfId="0" applyNumberFormat="1" applyFont="1" applyFill="1" applyAlignment="1">
      <alignment horizontal="center" vertical="center" wrapText="1"/>
    </xf>
    <xf numFmtId="229" fontId="8" fillId="0" borderId="0" xfId="0" applyNumberFormat="1" applyFont="1" applyFill="1" applyAlignment="1">
      <alignment horizontal="center" vertical="center" wrapText="1"/>
    </xf>
    <xf numFmtId="229" fontId="6" fillId="0" borderId="14" xfId="0" applyNumberFormat="1" applyFont="1" applyFill="1" applyBorder="1" applyAlignment="1">
      <alignment horizontal="center" vertical="center"/>
    </xf>
    <xf numFmtId="229" fontId="6" fillId="0" borderId="7" xfId="0" applyNumberFormat="1" applyFont="1" applyFill="1" applyBorder="1" applyAlignment="1">
      <alignment horizontal="center" vertical="center"/>
    </xf>
    <xf numFmtId="233" fontId="6" fillId="0" borderId="7" xfId="3993" applyNumberFormat="1" applyFont="1" applyFill="1" applyBorder="1" applyAlignment="1">
      <alignment horizontal="right" vertical="center" wrapText="1"/>
    </xf>
    <xf numFmtId="229" fontId="6" fillId="0" borderId="7" xfId="0" applyNumberFormat="1" applyFont="1" applyBorder="1" applyAlignment="1">
      <alignment vertical="center"/>
    </xf>
    <xf numFmtId="194" fontId="6" fillId="0" borderId="7" xfId="0" applyNumberFormat="1" applyFont="1" applyBorder="1" applyAlignment="1">
      <alignment vertical="center"/>
    </xf>
    <xf numFmtId="0" fontId="5" fillId="0" borderId="0" xfId="0" applyFont="1" applyFill="1" applyAlignment="1">
      <alignment vertical="center" wrapText="1"/>
    </xf>
    <xf numFmtId="233" fontId="5" fillId="0" borderId="0" xfId="0" applyNumberFormat="1" applyFont="1" applyAlignment="1">
      <alignment vertical="center"/>
    </xf>
    <xf numFmtId="233" fontId="6" fillId="0" borderId="7" xfId="0" applyNumberFormat="1" applyFont="1" applyBorder="1" applyAlignment="1">
      <alignment horizontal="center" vertical="center"/>
    </xf>
    <xf numFmtId="43" fontId="6" fillId="0" borderId="9" xfId="0" applyNumberFormat="1" applyFont="1" applyFill="1" applyBorder="1" applyAlignment="1" applyProtection="1">
      <alignment horizontal="left" vertical="center" shrinkToFit="1"/>
      <protection locked="0"/>
    </xf>
    <xf numFmtId="43" fontId="6" fillId="0" borderId="9" xfId="0" applyNumberFormat="1" applyFont="1" applyBorder="1" applyAlignment="1" applyProtection="1">
      <alignment horizontal="left" vertical="center" shrinkToFit="1"/>
      <protection locked="0"/>
    </xf>
    <xf numFmtId="229" fontId="6" fillId="0" borderId="7" xfId="3993" applyNumberFormat="1" applyFont="1" applyFill="1" applyBorder="1" applyAlignment="1">
      <alignment vertical="center"/>
    </xf>
    <xf numFmtId="194" fontId="31" fillId="0" borderId="7" xfId="0" applyNumberFormat="1" applyFont="1" applyBorder="1" applyAlignment="1">
      <alignment vertical="center"/>
    </xf>
    <xf numFmtId="43" fontId="6" fillId="0" borderId="0" xfId="3993" applyNumberFormat="1" applyFont="1" applyFill="1" applyBorder="1" applyAlignment="1">
      <alignment horizontal="right" vertical="center" wrapText="1"/>
    </xf>
    <xf numFmtId="43" fontId="6" fillId="0" borderId="0" xfId="0" applyNumberFormat="1" applyFont="1" applyAlignment="1">
      <alignment vertical="center"/>
    </xf>
    <xf numFmtId="43" fontId="6" fillId="0" borderId="7" xfId="0" applyNumberFormat="1" applyFont="1" applyBorder="1" applyAlignment="1" applyProtection="1">
      <alignment horizontal="left" vertical="center" shrinkToFit="1"/>
      <protection locked="0"/>
    </xf>
    <xf numFmtId="233" fontId="6" fillId="0" borderId="7" xfId="0" applyNumberFormat="1" applyFont="1" applyBorder="1" applyAlignment="1">
      <alignment vertical="center"/>
    </xf>
    <xf numFmtId="43" fontId="6" fillId="0" borderId="0" xfId="0" applyNumberFormat="1" applyFont="1" applyBorder="1" applyAlignment="1" applyProtection="1">
      <alignment horizontal="left" vertical="center" shrinkToFit="1"/>
      <protection locked="0"/>
    </xf>
    <xf numFmtId="233" fontId="6" fillId="0" borderId="0" xfId="0" applyNumberFormat="1" applyFont="1" applyAlignment="1">
      <alignment horizontal="center" vertical="center"/>
    </xf>
    <xf numFmtId="43" fontId="6" fillId="0" borderId="0" xfId="0" applyNumberFormat="1" applyFont="1" applyBorder="1" applyAlignment="1" applyProtection="1">
      <alignment horizontal="left" vertical="center" shrinkToFit="1"/>
    </xf>
    <xf numFmtId="0" fontId="6" fillId="0" borderId="0" xfId="0" applyFont="1" applyBorder="1" applyAlignment="1">
      <alignment vertical="center"/>
    </xf>
    <xf numFmtId="231" fontId="6" fillId="0" borderId="7" xfId="0" applyNumberFormat="1" applyFont="1" applyBorder="1" applyAlignment="1">
      <alignment vertical="center"/>
    </xf>
    <xf numFmtId="43" fontId="6" fillId="0" borderId="10" xfId="0" applyNumberFormat="1" applyFont="1" applyFill="1" applyBorder="1" applyAlignment="1" applyProtection="1">
      <alignment horizontal="right" vertical="center"/>
    </xf>
    <xf numFmtId="0" fontId="12" fillId="0" borderId="0" xfId="0" applyFont="1" applyAlignment="1">
      <alignment vertical="center"/>
    </xf>
    <xf numFmtId="0" fontId="35" fillId="0" borderId="0" xfId="0" applyFont="1" applyAlignment="1">
      <alignment vertical="center"/>
    </xf>
    <xf numFmtId="231" fontId="6" fillId="0" borderId="7" xfId="0" applyNumberFormat="1" applyFont="1" applyFill="1" applyBorder="1" applyAlignment="1">
      <alignment horizontal="center" vertical="center"/>
    </xf>
    <xf numFmtId="231" fontId="6" fillId="0" borderId="7" xfId="0" applyNumberFormat="1" applyFont="1" applyFill="1" applyBorder="1" applyAlignment="1">
      <alignment horizontal="center" vertical="center" wrapText="1"/>
    </xf>
    <xf numFmtId="0" fontId="6" fillId="0" borderId="7" xfId="2159" applyFont="1" applyFill="1" applyBorder="1" applyAlignment="1">
      <alignment shrinkToFit="1"/>
    </xf>
    <xf numFmtId="0" fontId="6" fillId="0" borderId="7" xfId="2159" applyFont="1" applyFill="1" applyBorder="1" applyAlignment="1">
      <alignment vertical="center" shrinkToFit="1"/>
    </xf>
    <xf numFmtId="230" fontId="6" fillId="0" borderId="7" xfId="2159" applyNumberFormat="1" applyFont="1" applyFill="1" applyBorder="1" applyAlignment="1">
      <alignment horizontal="center" vertical="center"/>
    </xf>
    <xf numFmtId="0" fontId="6" fillId="0" borderId="7" xfId="2159" applyFont="1" applyFill="1" applyBorder="1" applyAlignment="1">
      <alignment vertical="center"/>
    </xf>
    <xf numFmtId="43" fontId="6" fillId="0" borderId="7" xfId="0" applyNumberFormat="1" applyFont="1" applyFill="1" applyBorder="1" applyAlignment="1" applyProtection="1">
      <alignment horizontal="right" vertical="center"/>
      <protection locked="0"/>
    </xf>
    <xf numFmtId="0" fontId="6" fillId="0" borderId="7" xfId="2159" applyNumberFormat="1" applyFont="1" applyFill="1" applyBorder="1" applyAlignment="1">
      <alignment vertical="center" shrinkToFit="1"/>
    </xf>
    <xf numFmtId="0" fontId="6" fillId="0" borderId="7" xfId="0" applyFont="1" applyBorder="1" applyAlignment="1" applyProtection="1">
      <alignment horizontal="center" vertical="center"/>
      <protection locked="0"/>
    </xf>
    <xf numFmtId="0" fontId="6" fillId="0" borderId="7" xfId="2159" applyFont="1" applyBorder="1" applyAlignment="1">
      <alignment shrinkToFit="1"/>
    </xf>
    <xf numFmtId="0" fontId="6" fillId="0" borderId="7" xfId="2159" applyFont="1" applyBorder="1" applyAlignment="1">
      <alignment vertical="center" shrinkToFit="1"/>
    </xf>
    <xf numFmtId="230" fontId="6" fillId="0" borderId="7" xfId="2159" applyNumberFormat="1" applyFont="1" applyBorder="1" applyAlignment="1">
      <alignment horizontal="center" vertical="center"/>
    </xf>
    <xf numFmtId="0" fontId="6" fillId="0" borderId="7" xfId="2159" applyFont="1" applyBorder="1" applyAlignment="1">
      <alignment vertical="center"/>
    </xf>
    <xf numFmtId="43" fontId="6" fillId="0" borderId="7" xfId="47" applyFont="1" applyBorder="1" applyAlignment="1">
      <alignment horizontal="right" vertical="center"/>
    </xf>
    <xf numFmtId="43" fontId="6" fillId="8" borderId="7" xfId="0" applyNumberFormat="1" applyFont="1" applyFill="1" applyBorder="1" applyAlignment="1" applyProtection="1">
      <alignment horizontal="right" vertical="center"/>
      <protection locked="0"/>
    </xf>
    <xf numFmtId="0" fontId="6" fillId="0" borderId="7" xfId="0" applyFont="1" applyBorder="1" applyAlignment="1" applyProtection="1">
      <alignment vertical="center"/>
      <protection locked="0"/>
    </xf>
    <xf numFmtId="14" fontId="6" fillId="0" borderId="7" xfId="0" applyNumberFormat="1" applyFont="1" applyBorder="1" applyAlignment="1" applyProtection="1">
      <alignment horizontal="center" vertical="center"/>
      <protection locked="0"/>
    </xf>
    <xf numFmtId="0" fontId="6" fillId="0" borderId="7" xfId="0" applyFont="1" applyBorder="1" applyAlignment="1" applyProtection="1">
      <alignment horizontal="left" vertical="center"/>
      <protection locked="0"/>
    </xf>
    <xf numFmtId="43" fontId="6" fillId="0" borderId="7" xfId="0" applyNumberFormat="1" applyFont="1" applyBorder="1" applyAlignment="1" applyProtection="1">
      <alignment horizontal="right"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43" fontId="6" fillId="0" borderId="7" xfId="0" applyNumberFormat="1" applyFont="1" applyBorder="1" applyAlignment="1" applyProtection="1">
      <alignment horizontal="right" vertical="center"/>
    </xf>
    <xf numFmtId="43" fontId="6" fillId="8" borderId="7" xfId="0" applyNumberFormat="1" applyFont="1" applyFill="1" applyBorder="1" applyAlignment="1" applyProtection="1">
      <alignment horizontal="right" vertical="center"/>
    </xf>
    <xf numFmtId="0" fontId="6" fillId="0" borderId="8" xfId="0" applyFont="1" applyBorder="1" applyAlignment="1">
      <alignment horizontal="center" vertical="center"/>
    </xf>
    <xf numFmtId="43" fontId="6" fillId="8" borderId="7" xfId="0" applyNumberFormat="1" applyFont="1" applyFill="1" applyBorder="1" applyAlignment="1">
      <alignment horizontal="right" vertical="center"/>
    </xf>
    <xf numFmtId="0" fontId="12" fillId="0" borderId="0" xfId="0" applyFont="1" applyFill="1" applyAlignment="1">
      <alignment horizontal="center" vertical="center" wrapText="1"/>
    </xf>
    <xf numFmtId="0" fontId="6" fillId="0" borderId="7" xfId="3867" applyFont="1" applyFill="1" applyBorder="1" applyAlignment="1">
      <alignment horizontal="center" vertical="center" wrapText="1"/>
    </xf>
    <xf numFmtId="231" fontId="6" fillId="0" borderId="7" xfId="2159" applyNumberFormat="1" applyFont="1" applyFill="1" applyBorder="1"/>
    <xf numFmtId="43" fontId="35" fillId="8" borderId="7" xfId="0" applyNumberFormat="1" applyFont="1" applyFill="1" applyBorder="1" applyAlignment="1">
      <alignment horizontal="right" vertical="center"/>
    </xf>
    <xf numFmtId="43" fontId="6" fillId="0" borderId="9" xfId="0" applyNumberFormat="1" applyFont="1" applyFill="1" applyBorder="1" applyAlignment="1" applyProtection="1">
      <alignment horizontal="right" vertical="center"/>
      <protection locked="0"/>
    </xf>
    <xf numFmtId="0" fontId="6" fillId="0" borderId="7" xfId="0" applyFont="1" applyFill="1" applyBorder="1" applyAlignment="1" applyProtection="1">
      <alignment horizontal="left" vertical="center"/>
      <protection locked="0"/>
    </xf>
    <xf numFmtId="14" fontId="6" fillId="0" borderId="7" xfId="0" applyNumberFormat="1" applyFont="1" applyFill="1" applyBorder="1" applyAlignment="1" applyProtection="1">
      <alignment horizontal="center" vertical="center"/>
      <protection locked="0"/>
    </xf>
    <xf numFmtId="0" fontId="6" fillId="0" borderId="0" xfId="0" applyFont="1" applyAlignment="1">
      <alignment vertical="center" shrinkToFit="1"/>
    </xf>
    <xf numFmtId="231" fontId="6" fillId="0" borderId="0" xfId="0" applyNumberFormat="1" applyFont="1" applyFill="1" applyAlignment="1">
      <alignment horizontal="center" vertical="center" wrapText="1"/>
    </xf>
    <xf numFmtId="0" fontId="6" fillId="0" borderId="7" xfId="0" applyNumberFormat="1" applyFont="1" applyFill="1" applyBorder="1" applyAlignment="1">
      <alignment shrinkToFit="1"/>
    </xf>
    <xf numFmtId="0" fontId="6" fillId="0" borderId="7" xfId="0" applyFont="1" applyFill="1" applyBorder="1" applyAlignment="1" applyProtection="1">
      <alignment horizontal="left" vertical="center" shrinkToFit="1"/>
      <protection locked="0"/>
    </xf>
    <xf numFmtId="230" fontId="6" fillId="0" borderId="7" xfId="2159" applyNumberFormat="1" applyFont="1" applyFill="1" applyBorder="1" applyAlignment="1" applyProtection="1">
      <alignment horizontal="center" vertical="center"/>
      <protection locked="0"/>
    </xf>
    <xf numFmtId="58" fontId="6" fillId="0" borderId="7" xfId="0" applyNumberFormat="1" applyFont="1" applyFill="1" applyBorder="1" applyAlignment="1" applyProtection="1">
      <alignment horizontal="center" vertical="center"/>
      <protection locked="0"/>
    </xf>
    <xf numFmtId="0" fontId="6" fillId="0" borderId="7" xfId="0" applyNumberFormat="1" applyFont="1" applyBorder="1" applyAlignment="1">
      <alignment shrinkToFit="1"/>
    </xf>
    <xf numFmtId="0" fontId="6" fillId="0" borderId="7" xfId="0" applyFont="1" applyBorder="1" applyAlignment="1" applyProtection="1">
      <alignment horizontal="left" vertical="center" shrinkToFit="1"/>
      <protection locked="0"/>
    </xf>
    <xf numFmtId="231" fontId="6" fillId="0" borderId="7" xfId="0" applyNumberFormat="1" applyFont="1" applyBorder="1"/>
    <xf numFmtId="231" fontId="6" fillId="0" borderId="7" xfId="0" applyNumberFormat="1" applyFont="1" applyBorder="1" applyAlignment="1" applyProtection="1">
      <alignment horizontal="right" vertical="center"/>
      <protection locked="0"/>
    </xf>
    <xf numFmtId="0" fontId="6" fillId="0" borderId="0" xfId="0" applyFont="1" applyFill="1" applyAlignment="1">
      <alignment horizontal="right" vertical="center" shrinkToFit="1"/>
    </xf>
    <xf numFmtId="0" fontId="6" fillId="0" borderId="7" xfId="0" applyFont="1" applyBorder="1" applyAlignment="1">
      <alignment vertical="center" shrinkToFit="1"/>
    </xf>
    <xf numFmtId="0" fontId="6" fillId="0" borderId="12" xfId="0" applyFont="1" applyBorder="1" applyAlignment="1">
      <alignment vertical="center"/>
    </xf>
    <xf numFmtId="231" fontId="6" fillId="0" borderId="0" xfId="0" applyNumberFormat="1" applyFont="1" applyBorder="1" applyAlignment="1">
      <alignment vertical="center"/>
    </xf>
    <xf numFmtId="43" fontId="6" fillId="0" borderId="0" xfId="0" applyNumberFormat="1" applyFont="1" applyBorder="1" applyAlignment="1">
      <alignment horizontal="right" vertical="center"/>
    </xf>
    <xf numFmtId="0" fontId="6" fillId="0" borderId="0" xfId="0" applyFont="1" applyBorder="1" applyAlignment="1">
      <alignment vertical="center" shrinkToFit="1"/>
    </xf>
    <xf numFmtId="0" fontId="35" fillId="0" borderId="0" xfId="0" applyFont="1" applyFill="1" applyAlignment="1">
      <alignment vertical="center"/>
    </xf>
    <xf numFmtId="231" fontId="6" fillId="0" borderId="7" xfId="2159" applyNumberFormat="1" applyFont="1" applyFill="1" applyBorder="1" applyAlignment="1">
      <alignment shrinkToFit="1"/>
    </xf>
    <xf numFmtId="231" fontId="6" fillId="0" borderId="7" xfId="2159" applyNumberFormat="1" applyFont="1" applyFill="1" applyBorder="1" applyAlignment="1">
      <alignment vertical="center"/>
    </xf>
    <xf numFmtId="231" fontId="6" fillId="0" borderId="0" xfId="2159" applyNumberFormat="1" applyFont="1" applyFill="1" applyBorder="1" applyAlignment="1">
      <alignment vertical="center"/>
    </xf>
    <xf numFmtId="49" fontId="6" fillId="0" borderId="7" xfId="0" applyNumberFormat="1" applyFont="1" applyFill="1" applyBorder="1" applyAlignment="1" applyProtection="1">
      <alignment horizontal="center" vertical="center"/>
      <protection locked="0"/>
    </xf>
    <xf numFmtId="231" fontId="6" fillId="0" borderId="7" xfId="0" applyNumberFormat="1" applyFont="1" applyFill="1" applyBorder="1" applyAlignment="1" applyProtection="1">
      <alignment horizontal="left" vertical="center"/>
      <protection locked="0"/>
    </xf>
    <xf numFmtId="43" fontId="6" fillId="0" borderId="7" xfId="47" applyFont="1" applyFill="1" applyBorder="1" applyAlignment="1" applyProtection="1">
      <alignment horizontal="right" vertical="center"/>
      <protection locked="0"/>
    </xf>
    <xf numFmtId="0" fontId="6" fillId="0" borderId="0" xfId="0" applyFont="1" applyFill="1" applyAlignment="1" applyProtection="1">
      <alignment vertical="center"/>
    </xf>
    <xf numFmtId="229" fontId="6" fillId="0" borderId="0" xfId="0" applyNumberFormat="1" applyFont="1" applyFill="1" applyAlignment="1" applyProtection="1">
      <alignment vertical="center"/>
    </xf>
    <xf numFmtId="49" fontId="6" fillId="0" borderId="0" xfId="0" applyNumberFormat="1" applyFont="1" applyFill="1" applyAlignment="1" applyProtection="1">
      <alignment vertical="center"/>
    </xf>
    <xf numFmtId="231" fontId="35" fillId="0" borderId="0" xfId="0" applyNumberFormat="1" applyFont="1" applyFill="1" applyAlignment="1">
      <alignment vertical="center"/>
    </xf>
    <xf numFmtId="43" fontId="6" fillId="0" borderId="7" xfId="0" applyNumberFormat="1" applyFont="1" applyFill="1" applyBorder="1" applyAlignment="1" applyProtection="1">
      <alignment horizontal="left" vertical="center"/>
      <protection locked="0"/>
    </xf>
    <xf numFmtId="9" fontId="6" fillId="0" borderId="7" xfId="0" applyNumberFormat="1" applyFont="1" applyFill="1" applyBorder="1" applyAlignment="1" applyProtection="1">
      <alignment horizontal="center" vertical="center"/>
      <protection locked="0"/>
    </xf>
    <xf numFmtId="231" fontId="6" fillId="0" borderId="7" xfId="0" applyNumberFormat="1" applyFont="1" applyFill="1" applyBorder="1" applyAlignment="1" applyProtection="1">
      <alignment horizontal="right" vertical="center" indent="1"/>
      <protection locked="0"/>
    </xf>
    <xf numFmtId="0" fontId="6" fillId="0" borderId="7" xfId="2159" applyFont="1" applyFill="1" applyBorder="1" applyAlignment="1">
      <alignment horizontal="left" vertical="center" shrinkToFit="1"/>
    </xf>
    <xf numFmtId="14" fontId="6" fillId="0" borderId="7" xfId="2162" applyNumberFormat="1" applyFont="1" applyFill="1" applyBorder="1" applyAlignment="1">
      <alignment horizontal="left" vertical="center"/>
    </xf>
    <xf numFmtId="194" fontId="6" fillId="0" borderId="7" xfId="47" applyNumberFormat="1" applyFont="1" applyFill="1" applyBorder="1" applyAlignment="1">
      <alignment horizontal="right" vertical="center"/>
    </xf>
    <xf numFmtId="14" fontId="6" fillId="0" borderId="7" xfId="2164" applyNumberFormat="1" applyFont="1" applyFill="1" applyBorder="1" applyAlignment="1">
      <alignment horizontal="left" vertical="center"/>
    </xf>
    <xf numFmtId="49" fontId="6" fillId="0" borderId="7" xfId="0" applyNumberFormat="1" applyFont="1" applyBorder="1" applyAlignment="1">
      <alignment vertical="center"/>
    </xf>
    <xf numFmtId="233" fontId="6" fillId="0" borderId="8" xfId="0" applyNumberFormat="1" applyFont="1" applyFill="1" applyBorder="1" applyAlignment="1" applyProtection="1">
      <alignment horizontal="right" vertical="justify"/>
      <protection locked="0"/>
    </xf>
    <xf numFmtId="43" fontId="6" fillId="0" borderId="7" xfId="47" applyFont="1" applyFill="1" applyBorder="1" applyAlignment="1" applyProtection="1">
      <alignment horizontal="right" vertical="justify"/>
      <protection locked="0"/>
    </xf>
    <xf numFmtId="239" fontId="6" fillId="0" borderId="7" xfId="0" applyNumberFormat="1" applyFont="1" applyFill="1" applyBorder="1" applyAlignment="1" applyProtection="1">
      <alignment horizontal="center" vertical="center"/>
      <protection locked="0"/>
    </xf>
    <xf numFmtId="49" fontId="6" fillId="0" borderId="7" xfId="0" applyNumberFormat="1" applyFont="1" applyFill="1" applyBorder="1" applyAlignment="1" applyProtection="1">
      <alignment horizontal="left" vertical="center"/>
      <protection locked="0"/>
    </xf>
    <xf numFmtId="43" fontId="6" fillId="0" borderId="8" xfId="0" applyNumberFormat="1" applyFont="1" applyFill="1" applyBorder="1" applyAlignment="1" applyProtection="1">
      <alignment horizontal="right" vertical="center"/>
      <protection locked="0"/>
    </xf>
    <xf numFmtId="0" fontId="6" fillId="0" borderId="7" xfId="0" applyFont="1" applyFill="1" applyBorder="1" applyAlignment="1" applyProtection="1">
      <alignment vertical="center"/>
      <protection locked="0"/>
    </xf>
    <xf numFmtId="43" fontId="6" fillId="0" borderId="8" xfId="0" applyNumberFormat="1" applyFont="1" applyFill="1" applyBorder="1" applyAlignment="1" applyProtection="1">
      <alignment horizontal="right" vertical="center"/>
    </xf>
    <xf numFmtId="43" fontId="6" fillId="0" borderId="0" xfId="0" applyNumberFormat="1" applyFont="1" applyFill="1" applyBorder="1" applyAlignment="1" applyProtection="1">
      <alignment horizontal="center" vertical="center"/>
      <protection locked="0"/>
    </xf>
    <xf numFmtId="43" fontId="6" fillId="0" borderId="0" xfId="0" applyNumberFormat="1" applyFont="1" applyFill="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Alignment="1" applyProtection="1">
      <alignment horizontal="center" vertical="center"/>
    </xf>
    <xf numFmtId="0" fontId="6" fillId="0" borderId="0" xfId="0" applyFont="1" applyAlignment="1" applyProtection="1">
      <alignment vertical="center"/>
    </xf>
    <xf numFmtId="228" fontId="7" fillId="0" borderId="0" xfId="50" applyNumberFormat="1" applyFont="1" applyFill="1" applyAlignment="1" applyProtection="1">
      <alignment horizontal="left" vertical="center" shrinkToFit="1"/>
      <protection hidden="1"/>
    </xf>
    <xf numFmtId="0" fontId="6" fillId="0" borderId="0" xfId="0" applyFont="1" applyFill="1" applyAlignment="1" applyProtection="1">
      <alignment horizontal="center" vertical="center" wrapText="1"/>
    </xf>
    <xf numFmtId="0" fontId="8" fillId="0" borderId="0" xfId="0" applyFont="1" applyFill="1" applyAlignment="1" applyProtection="1">
      <alignment horizontal="center" vertical="center" wrapText="1"/>
    </xf>
    <xf numFmtId="229" fontId="6" fillId="0" borderId="0" xfId="0" applyNumberFormat="1" applyFont="1" applyFill="1" applyAlignment="1" applyProtection="1">
      <alignment horizontal="center" vertical="center"/>
    </xf>
    <xf numFmtId="0" fontId="6" fillId="0" borderId="7" xfId="0" applyFont="1" applyFill="1" applyBorder="1" applyAlignment="1" applyProtection="1">
      <alignment horizontal="center" vertical="center"/>
    </xf>
    <xf numFmtId="0" fontId="6" fillId="0" borderId="9" xfId="50" applyFont="1" applyFill="1" applyBorder="1" applyAlignment="1" applyProtection="1">
      <alignment vertical="center"/>
      <protection locked="0"/>
    </xf>
    <xf numFmtId="49" fontId="6" fillId="0" borderId="9" xfId="50" applyNumberFormat="1" applyFont="1" applyFill="1" applyBorder="1" applyAlignment="1" applyProtection="1">
      <alignment horizontal="left" vertical="center"/>
      <protection locked="0"/>
    </xf>
    <xf numFmtId="0" fontId="6" fillId="0" borderId="7" xfId="0" applyFont="1" applyFill="1" applyBorder="1" applyAlignment="1" applyProtection="1">
      <alignment vertical="center"/>
    </xf>
    <xf numFmtId="0" fontId="6" fillId="0" borderId="7" xfId="0" applyFont="1" applyFill="1" applyBorder="1" applyAlignment="1" applyProtection="1">
      <alignment horizontal="left" vertical="center"/>
    </xf>
    <xf numFmtId="0" fontId="6" fillId="0" borderId="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5" fillId="0" borderId="0" xfId="0" applyFont="1" applyFill="1" applyAlignment="1" applyProtection="1">
      <alignment vertical="center"/>
    </xf>
    <xf numFmtId="0" fontId="6"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6" fillId="0" borderId="0" xfId="0" applyFont="1" applyFill="1" applyAlignment="1" applyProtection="1">
      <alignment horizontal="center" vertical="center"/>
    </xf>
    <xf numFmtId="0" fontId="6" fillId="0" borderId="0" xfId="0" applyFont="1" applyFill="1" applyBorder="1" applyAlignment="1">
      <alignment horizontal="left" vertical="center"/>
    </xf>
    <xf numFmtId="0" fontId="6" fillId="0" borderId="8" xfId="0" applyFont="1" applyFill="1" applyBorder="1" applyAlignment="1">
      <alignment horizontal="left" vertical="center"/>
    </xf>
    <xf numFmtId="0" fontId="6" fillId="0" borderId="14" xfId="0" applyFont="1" applyFill="1" applyBorder="1" applyAlignment="1">
      <alignment horizontal="left" vertical="center"/>
    </xf>
    <xf numFmtId="0" fontId="6" fillId="0" borderId="0" xfId="0" applyFont="1" applyFill="1" applyBorder="1" applyAlignment="1">
      <alignment horizontal="right" vertical="center"/>
    </xf>
    <xf numFmtId="43" fontId="0" fillId="0" borderId="0" xfId="47" applyFont="1"/>
    <xf numFmtId="43" fontId="20" fillId="0" borderId="0" xfId="47" applyFont="1" applyAlignment="1">
      <alignment horizontal="center"/>
    </xf>
    <xf numFmtId="43" fontId="20" fillId="0" borderId="0" xfId="47" applyFont="1"/>
    <xf numFmtId="240" fontId="49" fillId="0" borderId="0" xfId="1163" applyNumberFormat="1" applyFont="1" applyFill="1" applyAlignment="1" applyProtection="1">
      <alignment horizontal="left" vertical="center"/>
      <protection locked="0"/>
    </xf>
    <xf numFmtId="240" fontId="11" fillId="0" borderId="0" xfId="1163" applyNumberFormat="1" applyFont="1" applyFill="1" applyAlignment="1" applyProtection="1">
      <alignment horizontal="center" vertical="center"/>
      <protection locked="0"/>
    </xf>
    <xf numFmtId="240" fontId="6" fillId="0" borderId="0" xfId="1163" applyNumberFormat="1" applyFont="1" applyFill="1" applyAlignment="1" applyProtection="1">
      <alignment horizontal="center" vertical="center"/>
      <protection locked="0"/>
    </xf>
    <xf numFmtId="240" fontId="6" fillId="0" borderId="0" xfId="1163" applyNumberFormat="1" applyFont="1" applyFill="1" applyAlignment="1" applyProtection="1">
      <alignment horizontal="left" vertical="center"/>
      <protection locked="0"/>
    </xf>
    <xf numFmtId="241" fontId="6" fillId="0" borderId="0" xfId="1163" applyNumberFormat="1" applyFont="1" applyFill="1" applyAlignment="1" applyProtection="1">
      <alignment horizontal="left" vertical="center"/>
      <protection locked="0"/>
    </xf>
    <xf numFmtId="240" fontId="6" fillId="0" borderId="0" xfId="1163" applyNumberFormat="1" applyFont="1" applyFill="1" applyAlignment="1" applyProtection="1">
      <alignment horizontal="right" vertical="center"/>
      <protection locked="0"/>
    </xf>
    <xf numFmtId="194" fontId="6" fillId="0" borderId="0" xfId="1163" applyNumberFormat="1" applyFont="1" applyFill="1" applyAlignment="1" applyProtection="1">
      <alignment horizontal="right" vertical="center"/>
      <protection locked="0"/>
    </xf>
    <xf numFmtId="240" fontId="10" fillId="0" borderId="0" xfId="50" applyNumberFormat="1" applyFont="1" applyFill="1" applyBorder="1" applyAlignment="1" applyProtection="1">
      <alignment horizontal="left" vertical="center"/>
      <protection locked="0"/>
    </xf>
    <xf numFmtId="240" fontId="49" fillId="0" borderId="0" xfId="1163" applyNumberFormat="1" applyFont="1" applyFill="1" applyBorder="1" applyAlignment="1" applyProtection="1">
      <alignment horizontal="center" vertical="center"/>
      <protection locked="0"/>
    </xf>
    <xf numFmtId="194" fontId="49" fillId="0" borderId="0" xfId="1163" applyNumberFormat="1" applyFont="1" applyFill="1" applyBorder="1" applyAlignment="1" applyProtection="1">
      <alignment horizontal="center" vertical="center"/>
      <protection locked="0"/>
    </xf>
    <xf numFmtId="240" fontId="50" fillId="0" borderId="0" xfId="1163" applyNumberFormat="1" applyFont="1" applyFill="1" applyBorder="1" applyAlignment="1" applyProtection="1">
      <alignment horizontal="center" vertical="center"/>
      <protection locked="0"/>
    </xf>
    <xf numFmtId="0" fontId="6" fillId="0" borderId="0" xfId="1163" applyNumberFormat="1" applyFont="1" applyFill="1" applyBorder="1" applyAlignment="1" applyProtection="1">
      <alignment horizontal="center" vertical="center"/>
      <protection locked="0"/>
    </xf>
    <xf numFmtId="240" fontId="2" fillId="0" borderId="43" xfId="1163" applyNumberFormat="1" applyFont="1" applyFill="1" applyBorder="1" applyAlignment="1" applyProtection="1">
      <alignment horizontal="left" vertical="center"/>
      <protection locked="0"/>
    </xf>
    <xf numFmtId="240" fontId="6" fillId="0" borderId="43" xfId="1163" applyNumberFormat="1" applyFont="1" applyFill="1" applyBorder="1" applyAlignment="1" applyProtection="1">
      <alignment horizontal="left" vertical="center"/>
      <protection locked="0"/>
    </xf>
    <xf numFmtId="240" fontId="11" fillId="0" borderId="0" xfId="1163" applyNumberFormat="1" applyFont="1" applyFill="1" applyAlignment="1" applyProtection="1">
      <alignment horizontal="left" vertical="center"/>
      <protection locked="0"/>
    </xf>
    <xf numFmtId="240" fontId="51" fillId="0" borderId="7" xfId="1163" applyNumberFormat="1" applyFont="1" applyFill="1" applyBorder="1" applyAlignment="1" applyProtection="1">
      <alignment horizontal="center" vertical="center"/>
      <protection locked="0"/>
    </xf>
    <xf numFmtId="194" fontId="51" fillId="0" borderId="7" xfId="1163" applyNumberFormat="1" applyFont="1" applyFill="1" applyBorder="1" applyAlignment="1" applyProtection="1">
      <alignment horizontal="center" vertical="center"/>
      <protection locked="0"/>
    </xf>
    <xf numFmtId="240" fontId="51" fillId="0" borderId="15" xfId="1163" applyNumberFormat="1" applyFont="1" applyFill="1" applyBorder="1" applyAlignment="1" applyProtection="1">
      <alignment horizontal="center" vertical="center"/>
      <protection locked="0"/>
    </xf>
    <xf numFmtId="240" fontId="51" fillId="0" borderId="9" xfId="1163" applyNumberFormat="1" applyFont="1" applyFill="1" applyBorder="1" applyAlignment="1" applyProtection="1">
      <alignment horizontal="center" vertical="center"/>
      <protection locked="0"/>
    </xf>
    <xf numFmtId="240" fontId="6" fillId="0" borderId="8" xfId="2142" applyNumberFormat="1" applyFont="1" applyFill="1" applyBorder="1" applyAlignment="1" applyProtection="1">
      <alignment vertical="center"/>
      <protection locked="0"/>
    </xf>
    <xf numFmtId="241" fontId="6" fillId="0" borderId="7" xfId="1163" applyNumberFormat="1" applyFont="1" applyFill="1" applyBorder="1" applyAlignment="1" applyProtection="1">
      <alignment horizontal="center" vertical="center"/>
      <protection locked="0"/>
    </xf>
    <xf numFmtId="231" fontId="6" fillId="0" borderId="10" xfId="1163" applyNumberFormat="1" applyFont="1" applyFill="1" applyBorder="1" applyAlignment="1" applyProtection="1">
      <alignment horizontal="right" vertical="center"/>
      <protection locked="0"/>
    </xf>
    <xf numFmtId="194" fontId="6" fillId="0" borderId="10" xfId="1163" applyNumberFormat="1" applyFont="1" applyFill="1" applyBorder="1" applyAlignment="1" applyProtection="1">
      <alignment horizontal="right" vertical="center"/>
      <protection locked="0"/>
    </xf>
    <xf numFmtId="231" fontId="6" fillId="0" borderId="15" xfId="1163" applyNumberFormat="1" applyFont="1" applyFill="1" applyBorder="1" applyAlignment="1" applyProtection="1">
      <alignment horizontal="left" vertical="center"/>
      <protection locked="0"/>
    </xf>
    <xf numFmtId="231" fontId="2" fillId="0" borderId="9" xfId="1163" applyNumberFormat="1" applyFont="1" applyFill="1" applyBorder="1" applyAlignment="1" applyProtection="1">
      <alignment horizontal="left" vertical="center"/>
      <protection locked="0"/>
    </xf>
    <xf numFmtId="231" fontId="6" fillId="0" borderId="7" xfId="1163" applyNumberFormat="1" applyFont="1" applyFill="1" applyBorder="1" applyAlignment="1" applyProtection="1">
      <alignment horizontal="right" vertical="center"/>
      <protection locked="0"/>
    </xf>
    <xf numFmtId="240" fontId="6" fillId="0" borderId="45" xfId="1163" applyNumberFormat="1" applyFont="1" applyFill="1" applyBorder="1" applyAlignment="1" applyProtection="1">
      <alignment horizontal="left" vertical="center" indent="1"/>
      <protection locked="0"/>
    </xf>
    <xf numFmtId="231" fontId="6" fillId="0" borderId="7" xfId="3763" applyNumberFormat="1" applyFont="1" applyFill="1" applyBorder="1" applyAlignment="1" applyProtection="1">
      <alignment horizontal="right" vertical="center"/>
      <protection locked="0"/>
    </xf>
    <xf numFmtId="194" fontId="6" fillId="0" borderId="7" xfId="3763" applyNumberFormat="1" applyFont="1" applyFill="1" applyBorder="1" applyAlignment="1" applyProtection="1">
      <alignment horizontal="right" vertical="center"/>
      <protection locked="0"/>
    </xf>
    <xf numFmtId="194" fontId="6" fillId="0" borderId="7" xfId="1163" applyNumberFormat="1" applyFont="1" applyFill="1" applyBorder="1" applyAlignment="1" applyProtection="1">
      <alignment horizontal="right" vertical="center"/>
      <protection locked="0"/>
    </xf>
    <xf numFmtId="240" fontId="11" fillId="0" borderId="45" xfId="1163" applyNumberFormat="1" applyFont="1" applyFill="1" applyBorder="1" applyAlignment="1" applyProtection="1">
      <alignment horizontal="center" vertical="center"/>
      <protection locked="0"/>
    </xf>
    <xf numFmtId="240" fontId="6" fillId="0" borderId="45" xfId="1163" applyNumberFormat="1" applyFont="1" applyFill="1" applyBorder="1" applyAlignment="1" applyProtection="1">
      <alignment horizontal="left" vertical="center"/>
      <protection locked="0"/>
    </xf>
    <xf numFmtId="231" fontId="11" fillId="0" borderId="9" xfId="1163" applyNumberFormat="1" applyFont="1" applyFill="1" applyBorder="1" applyAlignment="1" applyProtection="1">
      <alignment horizontal="center" vertical="center"/>
      <protection locked="0"/>
    </xf>
    <xf numFmtId="231" fontId="6" fillId="0" borderId="9" xfId="1163" applyNumberFormat="1" applyFont="1" applyFill="1" applyBorder="1" applyAlignment="1" applyProtection="1">
      <alignment horizontal="left" vertical="center"/>
      <protection locked="0"/>
    </xf>
    <xf numFmtId="240" fontId="6" fillId="0" borderId="7" xfId="1163" applyNumberFormat="1" applyFont="1" applyFill="1" applyBorder="1" applyAlignment="1" applyProtection="1">
      <alignment horizontal="right" vertical="center"/>
      <protection locked="0"/>
    </xf>
    <xf numFmtId="231" fontId="11" fillId="12" borderId="9" xfId="1163" applyNumberFormat="1" applyFont="1" applyFill="1" applyBorder="1" applyAlignment="1" applyProtection="1">
      <alignment horizontal="center" vertical="center"/>
      <protection locked="0"/>
    </xf>
    <xf numFmtId="241" fontId="6" fillId="12" borderId="7" xfId="1163" applyNumberFormat="1" applyFont="1" applyFill="1" applyBorder="1" applyAlignment="1" applyProtection="1">
      <alignment horizontal="center" vertical="center"/>
      <protection locked="0"/>
    </xf>
    <xf numFmtId="231" fontId="11" fillId="12" borderId="7" xfId="1163" applyNumberFormat="1" applyFont="1" applyFill="1" applyBorder="1" applyAlignment="1" applyProtection="1">
      <alignment horizontal="right" vertical="center"/>
      <protection locked="0"/>
    </xf>
    <xf numFmtId="240" fontId="2" fillId="0" borderId="45" xfId="1163" applyNumberFormat="1" applyFont="1" applyFill="1" applyBorder="1" applyAlignment="1" applyProtection="1">
      <alignment horizontal="left" vertical="center" indent="1"/>
      <protection locked="0"/>
    </xf>
    <xf numFmtId="240" fontId="6" fillId="0" borderId="7" xfId="1163" applyNumberFormat="1" applyFont="1" applyFill="1" applyBorder="1" applyAlignment="1" applyProtection="1">
      <alignment horizontal="left" vertical="center"/>
      <protection locked="0"/>
    </xf>
    <xf numFmtId="240" fontId="2" fillId="0" borderId="14" xfId="1163" applyNumberFormat="1" applyFont="1" applyFill="1" applyBorder="1" applyAlignment="1" applyProtection="1">
      <alignment horizontal="left" vertical="center" indent="1"/>
      <protection locked="0"/>
    </xf>
    <xf numFmtId="229" fontId="6" fillId="0" borderId="7" xfId="1163" applyNumberFormat="1" applyFont="1" applyFill="1" applyBorder="1" applyAlignment="1" applyProtection="1">
      <alignment horizontal="right" vertical="center"/>
      <protection locked="0"/>
    </xf>
    <xf numFmtId="229" fontId="51" fillId="11" borderId="14" xfId="2142" applyNumberFormat="1" applyFont="1" applyFill="1" applyBorder="1" applyAlignment="1" applyProtection="1">
      <alignment horizontal="center" vertical="center"/>
      <protection locked="0"/>
    </xf>
    <xf numFmtId="238" fontId="6" fillId="11" borderId="7" xfId="1163" applyNumberFormat="1" applyFont="1" applyFill="1" applyBorder="1" applyAlignment="1" applyProtection="1">
      <alignment horizontal="center" vertical="center"/>
      <protection locked="0"/>
    </xf>
    <xf numFmtId="229" fontId="11" fillId="11" borderId="7" xfId="3763" applyNumberFormat="1" applyFont="1" applyFill="1" applyBorder="1" applyAlignment="1" applyProtection="1">
      <alignment horizontal="right" vertical="center"/>
      <protection locked="0"/>
    </xf>
    <xf numFmtId="240" fontId="11" fillId="12" borderId="8" xfId="2142" applyNumberFormat="1" applyFont="1" applyFill="1" applyBorder="1" applyAlignment="1" applyProtection="1">
      <alignment horizontal="center" vertical="center"/>
      <protection locked="0"/>
    </xf>
    <xf numFmtId="229" fontId="11" fillId="12" borderId="5" xfId="1163" applyNumberFormat="1" applyFont="1" applyFill="1" applyBorder="1" applyAlignment="1" applyProtection="1">
      <alignment horizontal="right" vertical="center"/>
      <protection locked="0"/>
    </xf>
    <xf numFmtId="194" fontId="11" fillId="0" borderId="5" xfId="1163" applyNumberFormat="1" applyFont="1" applyFill="1" applyBorder="1" applyAlignment="1" applyProtection="1">
      <alignment horizontal="right" vertical="center"/>
      <protection locked="0"/>
    </xf>
    <xf numFmtId="231" fontId="11" fillId="12" borderId="15" xfId="1163" applyNumberFormat="1" applyFont="1" applyFill="1" applyBorder="1" applyAlignment="1" applyProtection="1">
      <alignment horizontal="left" vertical="center"/>
      <protection locked="0"/>
    </xf>
    <xf numFmtId="229" fontId="51" fillId="12" borderId="14" xfId="2142" applyNumberFormat="1" applyFont="1" applyFill="1" applyBorder="1" applyAlignment="1" applyProtection="1">
      <alignment horizontal="center" vertical="center"/>
      <protection locked="0"/>
    </xf>
    <xf numFmtId="238" fontId="6" fillId="12" borderId="7" xfId="1163" applyNumberFormat="1" applyFont="1" applyFill="1" applyBorder="1" applyAlignment="1" applyProtection="1">
      <alignment horizontal="center" vertical="center"/>
      <protection locked="0"/>
    </xf>
    <xf numFmtId="229" fontId="11" fillId="12" borderId="7" xfId="3763" applyNumberFormat="1" applyFont="1" applyFill="1" applyBorder="1" applyAlignment="1" applyProtection="1">
      <alignment horizontal="right" vertical="center"/>
      <protection locked="0"/>
    </xf>
    <xf numFmtId="240" fontId="6" fillId="0" borderId="8" xfId="1163" applyNumberFormat="1" applyFont="1" applyFill="1" applyBorder="1" applyAlignment="1" applyProtection="1">
      <alignment horizontal="left" vertical="center"/>
      <protection locked="0"/>
    </xf>
    <xf numFmtId="240" fontId="2" fillId="0" borderId="0" xfId="1163" applyNumberFormat="1" applyFont="1" applyFill="1" applyBorder="1" applyAlignment="1" applyProtection="1">
      <alignment horizontal="left" vertical="center"/>
      <protection locked="0"/>
    </xf>
    <xf numFmtId="194" fontId="6" fillId="0" borderId="0" xfId="1163" applyNumberFormat="1" applyFont="1" applyFill="1" applyAlignment="1" applyProtection="1">
      <alignment horizontal="left" vertical="center"/>
      <protection locked="0"/>
    </xf>
    <xf numFmtId="240" fontId="2" fillId="0" borderId="0" xfId="1163" applyNumberFormat="1" applyFont="1" applyFill="1" applyAlignment="1" applyProtection="1">
      <alignment horizontal="left" vertical="center"/>
      <protection locked="0"/>
    </xf>
    <xf numFmtId="240" fontId="2" fillId="0" borderId="0" xfId="1163" applyNumberFormat="1" applyFont="1" applyFill="1" applyBorder="1" applyAlignment="1" applyProtection="1">
      <alignment horizontal="right" vertical="center"/>
      <protection locked="0"/>
    </xf>
    <xf numFmtId="240" fontId="51" fillId="0" borderId="0" xfId="1163" applyNumberFormat="1" applyFont="1" applyFill="1" applyAlignment="1" applyProtection="1">
      <alignment horizontal="left" vertical="center"/>
      <protection locked="0"/>
    </xf>
    <xf numFmtId="231" fontId="6" fillId="0" borderId="7" xfId="1163" applyNumberFormat="1" applyFont="1" applyFill="1" applyBorder="1" applyAlignment="1" applyProtection="1">
      <alignment horizontal="left" vertical="center"/>
      <protection locked="0"/>
    </xf>
    <xf numFmtId="231" fontId="2" fillId="0" borderId="7" xfId="1163" applyNumberFormat="1" applyFont="1" applyFill="1" applyBorder="1" applyAlignment="1" applyProtection="1">
      <alignment horizontal="left" vertical="center"/>
      <protection locked="0"/>
    </xf>
    <xf numFmtId="194" fontId="11" fillId="0" borderId="7" xfId="1163" applyNumberFormat="1" applyFont="1" applyFill="1" applyBorder="1" applyAlignment="1" applyProtection="1">
      <alignment horizontal="right" vertical="center"/>
      <protection locked="0"/>
    </xf>
    <xf numFmtId="231" fontId="11" fillId="0" borderId="7" xfId="1163" applyNumberFormat="1" applyFont="1" applyFill="1" applyBorder="1" applyAlignment="1" applyProtection="1">
      <alignment horizontal="left" vertical="center"/>
      <protection locked="0"/>
    </xf>
    <xf numFmtId="194" fontId="11" fillId="0" borderId="7" xfId="3763" applyNumberFormat="1" applyFont="1" applyFill="1" applyBorder="1" applyAlignment="1" applyProtection="1">
      <alignment horizontal="right" vertical="center"/>
      <protection locked="0"/>
    </xf>
    <xf numFmtId="231" fontId="11" fillId="0" borderId="7" xfId="3763" applyNumberFormat="1" applyFont="1" applyFill="1" applyBorder="1" applyAlignment="1" applyProtection="1">
      <alignment horizontal="left" vertical="center"/>
      <protection locked="0"/>
    </xf>
    <xf numFmtId="0" fontId="49" fillId="0" borderId="0" xfId="2142" applyFont="1" applyAlignment="1" applyProtection="1">
      <alignment vertical="center"/>
      <protection locked="0"/>
    </xf>
    <xf numFmtId="0" fontId="6" fillId="0" borderId="0" xfId="2142" applyFont="1" applyAlignment="1" applyProtection="1">
      <alignment horizontal="center" vertical="center"/>
      <protection locked="0"/>
    </xf>
    <xf numFmtId="0" fontId="11" fillId="0" borderId="0" xfId="4324" applyFont="1" applyAlignment="1" applyProtection="1">
      <alignment vertical="center"/>
      <protection locked="0"/>
    </xf>
    <xf numFmtId="0" fontId="6" fillId="0" borderId="0" xfId="4324" applyFont="1" applyAlignment="1" applyProtection="1">
      <alignment vertical="center"/>
      <protection locked="0"/>
    </xf>
    <xf numFmtId="0" fontId="6" fillId="0" borderId="0" xfId="4324" applyFont="1" applyAlignment="1" applyProtection="1">
      <alignment horizontal="left" vertical="center"/>
      <protection locked="0"/>
    </xf>
    <xf numFmtId="0" fontId="6" fillId="0" borderId="0" xfId="2142" applyFont="1" applyAlignment="1" applyProtection="1">
      <alignment vertical="center"/>
      <protection locked="0"/>
    </xf>
    <xf numFmtId="0" fontId="10" fillId="0" borderId="0" xfId="50" applyFont="1" applyAlignment="1" applyProtection="1">
      <alignment horizontal="left" vertical="center"/>
      <protection locked="0"/>
    </xf>
    <xf numFmtId="0" fontId="49" fillId="0" borderId="0" xfId="4324" applyFont="1" applyAlignment="1" applyProtection="1">
      <alignment horizontal="center" vertical="center"/>
      <protection locked="0"/>
    </xf>
    <xf numFmtId="0" fontId="52" fillId="0" borderId="0" xfId="4324" applyFont="1" applyAlignment="1" applyProtection="1">
      <alignment horizontal="center" vertical="center"/>
      <protection locked="0"/>
    </xf>
    <xf numFmtId="0" fontId="6" fillId="0" borderId="0" xfId="4324" applyNumberFormat="1" applyFont="1" applyAlignment="1" applyProtection="1">
      <alignment horizontal="center" vertical="center"/>
      <protection locked="0"/>
    </xf>
    <xf numFmtId="0" fontId="53" fillId="0" borderId="0" xfId="4324" applyFont="1" applyAlignment="1" applyProtection="1">
      <alignment horizontal="left" vertical="center"/>
      <protection locked="0"/>
    </xf>
    <xf numFmtId="0" fontId="6" fillId="0" borderId="0" xfId="4324" applyFont="1" applyAlignment="1" applyProtection="1">
      <alignment horizontal="center" vertical="center"/>
      <protection locked="0"/>
    </xf>
    <xf numFmtId="0" fontId="51" fillId="0" borderId="46" xfId="2142" applyFont="1" applyBorder="1" applyAlignment="1" applyProtection="1">
      <alignment horizontal="center" vertical="center" wrapText="1"/>
      <protection locked="0"/>
    </xf>
    <xf numFmtId="0" fontId="51" fillId="0" borderId="47" xfId="4324" applyFont="1" applyBorder="1" applyAlignment="1" applyProtection="1">
      <alignment horizontal="center" vertical="center"/>
      <protection locked="0"/>
    </xf>
    <xf numFmtId="0" fontId="2" fillId="0" borderId="48" xfId="2142" applyNumberFormat="1" applyFont="1" applyBorder="1" applyAlignment="1" applyProtection="1">
      <alignment horizontal="center" vertical="center"/>
      <protection locked="0"/>
    </xf>
    <xf numFmtId="0" fontId="6" fillId="0" borderId="49" xfId="2142" applyNumberFormat="1" applyFont="1" applyBorder="1" applyAlignment="1" applyProtection="1">
      <alignment horizontal="center" vertical="center"/>
      <protection locked="0"/>
    </xf>
    <xf numFmtId="0" fontId="6" fillId="0" borderId="50" xfId="2142" applyNumberFormat="1" applyFont="1" applyBorder="1" applyAlignment="1" applyProtection="1">
      <alignment horizontal="center" vertical="center"/>
      <protection locked="0"/>
    </xf>
    <xf numFmtId="0" fontId="11" fillId="0" borderId="51" xfId="2142" applyFont="1" applyBorder="1" applyAlignment="1" applyProtection="1">
      <alignment horizontal="center" vertical="center" wrapText="1"/>
      <protection locked="0"/>
    </xf>
    <xf numFmtId="0" fontId="51" fillId="0" borderId="7" xfId="4324" applyFont="1" applyBorder="1" applyAlignment="1" applyProtection="1">
      <alignment horizontal="center" vertical="center"/>
      <protection locked="0"/>
    </xf>
    <xf numFmtId="0" fontId="6" fillId="0" borderId="8" xfId="2142" applyFont="1" applyBorder="1" applyAlignment="1" applyProtection="1">
      <alignment horizontal="center" vertical="center"/>
      <protection locked="0"/>
    </xf>
    <xf numFmtId="0" fontId="6" fillId="0" borderId="14" xfId="2142" applyFont="1" applyBorder="1" applyAlignment="1" applyProtection="1">
      <alignment horizontal="center" vertical="center"/>
      <protection locked="0"/>
    </xf>
    <xf numFmtId="0" fontId="6" fillId="0" borderId="9" xfId="2142" applyFont="1" applyBorder="1" applyAlignment="1" applyProtection="1">
      <alignment horizontal="center" vertical="center"/>
      <protection locked="0"/>
    </xf>
    <xf numFmtId="0" fontId="11" fillId="0" borderId="7" xfId="4324" applyFont="1" applyBorder="1" applyAlignment="1" applyProtection="1">
      <alignment horizontal="center" vertical="center"/>
      <protection locked="0"/>
    </xf>
    <xf numFmtId="0" fontId="51" fillId="0" borderId="52" xfId="4324" applyFont="1" applyBorder="1" applyAlignment="1" applyProtection="1">
      <alignment horizontal="center" vertical="center"/>
      <protection locked="0"/>
    </xf>
    <xf numFmtId="0" fontId="2" fillId="0" borderId="8" xfId="2142" applyFont="1" applyBorder="1" applyAlignment="1" applyProtection="1">
      <alignment horizontal="center" vertical="center"/>
      <protection locked="0"/>
    </xf>
    <xf numFmtId="0" fontId="51" fillId="0" borderId="7" xfId="2142" applyFont="1" applyBorder="1" applyAlignment="1" applyProtection="1">
      <alignment horizontal="center" vertical="center"/>
      <protection locked="0"/>
    </xf>
    <xf numFmtId="49" fontId="6" fillId="0" borderId="7" xfId="2142" applyNumberFormat="1" applyFont="1" applyBorder="1" applyAlignment="1" applyProtection="1">
      <alignment vertical="center"/>
      <protection locked="0"/>
    </xf>
    <xf numFmtId="0" fontId="51" fillId="0" borderId="52" xfId="2142" applyFont="1" applyBorder="1" applyAlignment="1" applyProtection="1">
      <alignment horizontal="center" vertical="center"/>
      <protection locked="0"/>
    </xf>
    <xf numFmtId="0" fontId="6" fillId="0" borderId="7" xfId="2142" applyFont="1" applyBorder="1" applyAlignment="1" applyProtection="1">
      <alignment horizontal="center" vertical="center"/>
      <protection locked="0"/>
    </xf>
    <xf numFmtId="0" fontId="11" fillId="0" borderId="7" xfId="2142" applyFont="1" applyBorder="1" applyAlignment="1" applyProtection="1">
      <alignment horizontal="center" vertical="center"/>
      <protection locked="0"/>
    </xf>
    <xf numFmtId="0" fontId="2" fillId="0" borderId="8" xfId="2142" applyFont="1" applyBorder="1" applyAlignment="1" applyProtection="1">
      <alignment horizontal="center" vertical="center" wrapText="1"/>
      <protection locked="0"/>
    </xf>
    <xf numFmtId="0" fontId="0" fillId="0" borderId="14" xfId="0" applyFont="1" applyBorder="1" applyAlignment="1">
      <alignment wrapText="1"/>
    </xf>
    <xf numFmtId="0" fontId="0" fillId="0" borderId="9" xfId="0" applyFont="1" applyBorder="1" applyAlignment="1">
      <alignment wrapText="1"/>
    </xf>
    <xf numFmtId="0" fontId="2" fillId="0" borderId="7" xfId="2142" applyFont="1" applyBorder="1" applyAlignment="1" applyProtection="1">
      <alignment vertical="center"/>
      <protection locked="0"/>
    </xf>
    <xf numFmtId="43" fontId="6" fillId="0" borderId="7" xfId="47" applyFont="1" applyBorder="1" applyAlignment="1" applyProtection="1">
      <alignment vertical="center"/>
      <protection locked="0"/>
    </xf>
    <xf numFmtId="43" fontId="6" fillId="0" borderId="7" xfId="2142" applyNumberFormat="1" applyFont="1" applyBorder="1" applyAlignment="1" applyProtection="1">
      <alignment vertical="center"/>
      <protection locked="0"/>
    </xf>
    <xf numFmtId="0" fontId="51" fillId="0" borderId="7" xfId="2142" applyFont="1" applyBorder="1" applyAlignment="1" applyProtection="1">
      <alignment vertical="center"/>
      <protection locked="0"/>
    </xf>
    <xf numFmtId="0" fontId="51" fillId="0" borderId="53" xfId="2142" applyFont="1" applyBorder="1" applyAlignment="1" applyProtection="1">
      <alignment horizontal="center" vertical="center"/>
      <protection locked="0"/>
    </xf>
    <xf numFmtId="0" fontId="6" fillId="0" borderId="5" xfId="2142" applyFont="1" applyBorder="1" applyAlignment="1" applyProtection="1">
      <alignment horizontal="left" vertical="center"/>
      <protection locked="0"/>
    </xf>
    <xf numFmtId="0" fontId="51" fillId="0" borderId="5" xfId="4324" applyFont="1" applyBorder="1" applyAlignment="1" applyProtection="1">
      <alignment horizontal="center" vertical="center"/>
      <protection locked="0"/>
    </xf>
    <xf numFmtId="0" fontId="6" fillId="0" borderId="5" xfId="2142" applyFont="1" applyBorder="1" applyAlignment="1" applyProtection="1">
      <alignment vertical="center"/>
      <protection locked="0"/>
    </xf>
    <xf numFmtId="0" fontId="51" fillId="0" borderId="5" xfId="2142" applyFont="1" applyBorder="1" applyAlignment="1" applyProtection="1">
      <alignment vertical="center"/>
      <protection locked="0"/>
    </xf>
    <xf numFmtId="58" fontId="6" fillId="0" borderId="5" xfId="2142" applyNumberFormat="1" applyFont="1" applyBorder="1" applyAlignment="1" applyProtection="1">
      <alignment vertical="center"/>
      <protection locked="0"/>
    </xf>
    <xf numFmtId="0" fontId="51" fillId="0" borderId="5" xfId="2142" applyFont="1" applyBorder="1" applyAlignment="1" applyProtection="1">
      <alignment horizontal="center" vertical="center"/>
      <protection locked="0"/>
    </xf>
    <xf numFmtId="0" fontId="2" fillId="0" borderId="11" xfId="2142" applyFont="1" applyBorder="1" applyAlignment="1" applyProtection="1">
      <alignment horizontal="center" vertical="center"/>
      <protection locked="0"/>
    </xf>
    <xf numFmtId="0" fontId="51" fillId="0" borderId="21" xfId="2142" applyFont="1" applyBorder="1" applyAlignment="1" applyProtection="1">
      <alignment horizontal="center" vertical="center"/>
      <protection locked="0"/>
    </xf>
    <xf numFmtId="0" fontId="11" fillId="0" borderId="54" xfId="2142" applyFont="1" applyBorder="1" applyAlignment="1" applyProtection="1">
      <alignment horizontal="center" vertical="center"/>
      <protection locked="0"/>
    </xf>
    <xf numFmtId="0" fontId="11" fillId="0" borderId="55" xfId="2142" applyFont="1" applyBorder="1" applyAlignment="1" applyProtection="1">
      <alignment horizontal="center" vertical="center"/>
      <protection locked="0"/>
    </xf>
    <xf numFmtId="0" fontId="51" fillId="0" borderId="48" xfId="2142" applyFont="1" applyBorder="1" applyAlignment="1" applyProtection="1">
      <alignment horizontal="center" vertical="center"/>
      <protection locked="0"/>
    </xf>
    <xf numFmtId="0" fontId="11" fillId="0" borderId="56" xfId="2142" applyFont="1" applyBorder="1" applyAlignment="1" applyProtection="1">
      <alignment horizontal="center" vertical="center"/>
      <protection locked="0"/>
    </xf>
    <xf numFmtId="0" fontId="11" fillId="0" borderId="43" xfId="2142" applyFont="1" applyBorder="1" applyAlignment="1" applyProtection="1">
      <alignment horizontal="center" vertical="center"/>
      <protection locked="0"/>
    </xf>
    <xf numFmtId="0" fontId="11" fillId="0" borderId="18" xfId="2142" applyFont="1" applyBorder="1" applyAlignment="1" applyProtection="1">
      <alignment horizontal="center" vertical="center"/>
      <protection locked="0"/>
    </xf>
    <xf numFmtId="0" fontId="6" fillId="0" borderId="52" xfId="2142" applyFont="1" applyBorder="1" applyAlignment="1" applyProtection="1">
      <alignment horizontal="center" vertical="center"/>
      <protection locked="0"/>
    </xf>
    <xf numFmtId="0" fontId="2" fillId="0" borderId="8" xfId="3735" applyFont="1" applyBorder="1" applyAlignment="1" applyProtection="1">
      <alignment horizontal="center"/>
      <protection locked="0"/>
    </xf>
    <xf numFmtId="0" fontId="6" fillId="0" borderId="14" xfId="3735" applyFont="1" applyBorder="1" applyAlignment="1" applyProtection="1">
      <alignment horizontal="center"/>
      <protection locked="0"/>
    </xf>
    <xf numFmtId="0" fontId="6" fillId="0" borderId="9" xfId="3735" applyFont="1" applyBorder="1" applyAlignment="1" applyProtection="1">
      <alignment horizontal="center"/>
      <protection locked="0"/>
    </xf>
    <xf numFmtId="4" fontId="6" fillId="7" borderId="7" xfId="3735" applyNumberFormat="1" applyFont="1" applyFill="1" applyBorder="1" applyAlignment="1" applyProtection="1">
      <alignment horizontal="right"/>
      <protection locked="0"/>
    </xf>
    <xf numFmtId="4" fontId="6" fillId="0" borderId="7" xfId="3735" applyNumberFormat="1" applyFont="1" applyBorder="1" applyAlignment="1" applyProtection="1">
      <alignment horizontal="right"/>
      <protection locked="0"/>
    </xf>
    <xf numFmtId="0" fontId="6" fillId="0" borderId="9" xfId="2142" applyFont="1" applyBorder="1" applyAlignment="1" applyProtection="1">
      <alignment vertical="center"/>
      <protection locked="0"/>
    </xf>
    <xf numFmtId="0" fontId="2" fillId="0" borderId="53" xfId="2142" applyFont="1" applyBorder="1" applyAlignment="1" applyProtection="1">
      <alignment horizontal="center" vertical="center"/>
      <protection locked="0"/>
    </xf>
    <xf numFmtId="0" fontId="6" fillId="0" borderId="11" xfId="2142" applyFont="1" applyBorder="1" applyAlignment="1" applyProtection="1">
      <alignment horizontal="center" vertical="center"/>
      <protection locked="0"/>
    </xf>
    <xf numFmtId="0" fontId="6" fillId="0" borderId="12" xfId="2142" applyFont="1" applyBorder="1" applyAlignment="1" applyProtection="1">
      <alignment horizontal="center" vertical="center"/>
      <protection locked="0"/>
    </xf>
    <xf numFmtId="0" fontId="6" fillId="0" borderId="13" xfId="2142" applyFont="1" applyBorder="1" applyAlignment="1" applyProtection="1">
      <alignment horizontal="center" vertical="center"/>
      <protection locked="0"/>
    </xf>
    <xf numFmtId="4" fontId="6" fillId="0" borderId="13" xfId="2142" applyNumberFormat="1" applyFont="1" applyBorder="1" applyAlignment="1" applyProtection="1">
      <alignment vertical="center"/>
      <protection locked="0"/>
    </xf>
    <xf numFmtId="0" fontId="51" fillId="0" borderId="22" xfId="2142" applyFont="1" applyBorder="1" applyAlignment="1" applyProtection="1">
      <alignment horizontal="center" vertical="center"/>
      <protection locked="0"/>
    </xf>
    <xf numFmtId="0" fontId="11" fillId="0" borderId="49" xfId="2142" applyFont="1" applyBorder="1" applyAlignment="1" applyProtection="1">
      <alignment horizontal="center" vertical="center"/>
      <protection locked="0"/>
    </xf>
    <xf numFmtId="0" fontId="11" fillId="0" borderId="50" xfId="2142" applyFont="1" applyBorder="1" applyAlignment="1" applyProtection="1">
      <alignment horizontal="center" vertical="center"/>
      <protection locked="0"/>
    </xf>
    <xf numFmtId="43" fontId="2" fillId="7" borderId="8" xfId="2634" applyNumberFormat="1" applyFont="1" applyFill="1" applyBorder="1" applyAlignment="1" applyProtection="1">
      <alignment horizontal="center"/>
      <protection locked="0"/>
    </xf>
    <xf numFmtId="43" fontId="2" fillId="7" borderId="14" xfId="2634" applyNumberFormat="1" applyFont="1" applyFill="1" applyBorder="1" applyAlignment="1" applyProtection="1">
      <alignment horizontal="center"/>
      <protection locked="0"/>
    </xf>
    <xf numFmtId="43" fontId="2" fillId="7" borderId="9" xfId="2634" applyNumberFormat="1" applyFont="1" applyFill="1" applyBorder="1" applyAlignment="1" applyProtection="1">
      <alignment horizontal="center"/>
      <protection locked="0"/>
    </xf>
    <xf numFmtId="0" fontId="6" fillId="7" borderId="8" xfId="2142" applyFont="1" applyFill="1" applyBorder="1" applyAlignment="1" applyProtection="1">
      <alignment horizontal="center" vertical="center"/>
      <protection locked="0"/>
    </xf>
    <xf numFmtId="0" fontId="6" fillId="7" borderId="14" xfId="2142" applyFont="1" applyFill="1" applyBorder="1" applyAlignment="1" applyProtection="1">
      <alignment horizontal="center" vertical="center"/>
      <protection locked="0"/>
    </xf>
    <xf numFmtId="0" fontId="6" fillId="7" borderId="9" xfId="2142" applyFont="1" applyFill="1" applyBorder="1" applyAlignment="1" applyProtection="1">
      <alignment horizontal="center" vertical="center"/>
      <protection locked="0"/>
    </xf>
    <xf numFmtId="43" fontId="2" fillId="0" borderId="8" xfId="2634" applyNumberFormat="1" applyFont="1" applyFill="1" applyBorder="1" applyAlignment="1" applyProtection="1">
      <alignment horizontal="center"/>
      <protection locked="0"/>
    </xf>
    <xf numFmtId="43" fontId="2" fillId="0" borderId="14" xfId="2634" applyNumberFormat="1" applyFont="1" applyFill="1" applyBorder="1" applyAlignment="1" applyProtection="1">
      <alignment horizontal="center"/>
      <protection locked="0"/>
    </xf>
    <xf numFmtId="43" fontId="2" fillId="0" borderId="9" xfId="2634" applyNumberFormat="1" applyFont="1" applyFill="1" applyBorder="1" applyAlignment="1" applyProtection="1">
      <alignment horizontal="center"/>
      <protection locked="0"/>
    </xf>
    <xf numFmtId="0" fontId="6" fillId="0" borderId="53" xfId="2142" applyFont="1" applyBorder="1" applyAlignment="1" applyProtection="1">
      <alignment horizontal="center" vertical="center"/>
      <protection locked="0"/>
    </xf>
    <xf numFmtId="43" fontId="6" fillId="0" borderId="8" xfId="2634" applyNumberFormat="1" applyFont="1" applyFill="1" applyBorder="1" applyAlignment="1" applyProtection="1">
      <alignment horizontal="center"/>
      <protection locked="0"/>
    </xf>
    <xf numFmtId="43" fontId="6" fillId="0" borderId="14" xfId="2634" applyNumberFormat="1" applyFont="1" applyFill="1" applyBorder="1" applyAlignment="1" applyProtection="1">
      <alignment horizontal="center"/>
      <protection locked="0"/>
    </xf>
    <xf numFmtId="43" fontId="6" fillId="0" borderId="9" xfId="2634" applyNumberFormat="1" applyFont="1" applyFill="1" applyBorder="1" applyAlignment="1" applyProtection="1">
      <alignment horizontal="center"/>
      <protection locked="0"/>
    </xf>
    <xf numFmtId="0" fontId="51" fillId="0" borderId="57" xfId="2142" applyFont="1" applyBorder="1" applyAlignment="1" applyProtection="1">
      <alignment horizontal="center" vertical="center"/>
      <protection locked="0"/>
    </xf>
    <xf numFmtId="0" fontId="11" fillId="0" borderId="9" xfId="2142" applyFont="1" applyBorder="1" applyAlignment="1" applyProtection="1">
      <alignment horizontal="center" vertical="center"/>
      <protection locked="0"/>
    </xf>
    <xf numFmtId="0" fontId="51" fillId="0" borderId="58" xfId="2142" applyFont="1" applyBorder="1" applyAlignment="1" applyProtection="1">
      <alignment horizontal="center" vertical="center"/>
      <protection locked="0"/>
    </xf>
    <xf numFmtId="0" fontId="11" fillId="0" borderId="59" xfId="2142" applyFont="1" applyBorder="1" applyAlignment="1" applyProtection="1">
      <alignment horizontal="center" vertical="center"/>
      <protection locked="0"/>
    </xf>
    <xf numFmtId="0" fontId="6" fillId="0" borderId="60" xfId="2142" applyFont="1" applyBorder="1" applyAlignment="1" applyProtection="1">
      <alignment horizontal="center" vertical="center"/>
      <protection locked="0"/>
    </xf>
    <xf numFmtId="0" fontId="6" fillId="0" borderId="61" xfId="2142" applyFont="1" applyBorder="1" applyAlignment="1" applyProtection="1">
      <alignment horizontal="center" vertical="center"/>
      <protection locked="0"/>
    </xf>
    <xf numFmtId="0" fontId="54" fillId="0" borderId="62" xfId="2142" applyFont="1" applyBorder="1" applyAlignment="1" applyProtection="1">
      <alignment horizontal="left" vertical="center"/>
      <protection locked="0"/>
    </xf>
    <xf numFmtId="0" fontId="11" fillId="0" borderId="62" xfId="2142" applyFont="1" applyBorder="1" applyAlignment="1" applyProtection="1">
      <alignment horizontal="center" vertical="center"/>
      <protection locked="0"/>
    </xf>
    <xf numFmtId="0" fontId="6" fillId="0" borderId="0" xfId="2142" applyFont="1" applyBorder="1" applyAlignment="1" applyProtection="1">
      <alignment horizontal="center" vertical="center"/>
      <protection locked="0"/>
    </xf>
    <xf numFmtId="0" fontId="51" fillId="0" borderId="51" xfId="2142" applyFont="1" applyBorder="1" applyAlignment="1" applyProtection="1">
      <alignment horizontal="center" vertical="center"/>
      <protection locked="0"/>
    </xf>
    <xf numFmtId="0" fontId="51" fillId="0" borderId="10" xfId="2142" applyFont="1" applyBorder="1" applyAlignment="1" applyProtection="1">
      <alignment horizontal="center" vertical="center"/>
      <protection locked="0"/>
    </xf>
    <xf numFmtId="0" fontId="11" fillId="0" borderId="63" xfId="2142" applyFont="1" applyBorder="1" applyAlignment="1" applyProtection="1">
      <alignment horizontal="center" vertical="center"/>
      <protection locked="0"/>
    </xf>
    <xf numFmtId="0" fontId="51" fillId="0" borderId="63" xfId="2142" applyFont="1" applyBorder="1" applyAlignment="1" applyProtection="1">
      <alignment horizontal="center" vertical="center"/>
      <protection locked="0"/>
    </xf>
    <xf numFmtId="0" fontId="11" fillId="0" borderId="52" xfId="2142" applyFont="1" applyBorder="1" applyAlignment="1" applyProtection="1">
      <alignment horizontal="center" vertical="center"/>
      <protection locked="0"/>
    </xf>
    <xf numFmtId="0" fontId="6" fillId="0" borderId="7" xfId="4324" applyFont="1" applyBorder="1" applyAlignment="1" applyProtection="1">
      <alignment horizontal="center" vertical="center"/>
      <protection locked="0"/>
    </xf>
    <xf numFmtId="0" fontId="51" fillId="0" borderId="7" xfId="2142" applyNumberFormat="1" applyFont="1" applyBorder="1" applyAlignment="1" applyProtection="1">
      <alignment horizontal="center" vertical="center"/>
      <protection locked="0"/>
    </xf>
    <xf numFmtId="0" fontId="11" fillId="0" borderId="7" xfId="2142" applyNumberFormat="1" applyFont="1" applyBorder="1" applyAlignment="1" applyProtection="1">
      <alignment horizontal="center" vertical="center"/>
      <protection locked="0"/>
    </xf>
    <xf numFmtId="0" fontId="51" fillId="0" borderId="52" xfId="2142" applyFont="1" applyBorder="1" applyAlignment="1" applyProtection="1">
      <alignment horizontal="left" vertical="center"/>
      <protection locked="0"/>
    </xf>
    <xf numFmtId="0" fontId="51" fillId="0" borderId="8" xfId="2142" applyNumberFormat="1" applyFont="1" applyBorder="1" applyAlignment="1" applyProtection="1">
      <alignment horizontal="center" vertical="center"/>
      <protection locked="0"/>
    </xf>
    <xf numFmtId="0" fontId="51" fillId="0" borderId="14" xfId="2142" applyNumberFormat="1" applyFont="1" applyBorder="1" applyAlignment="1" applyProtection="1">
      <alignment horizontal="center" vertical="center"/>
      <protection locked="0"/>
    </xf>
    <xf numFmtId="0" fontId="6" fillId="0" borderId="7" xfId="2142" applyFont="1" applyBorder="1" applyAlignment="1" applyProtection="1">
      <alignment vertical="center"/>
      <protection locked="0"/>
    </xf>
    <xf numFmtId="0" fontId="2" fillId="0" borderId="7" xfId="2142" applyFont="1" applyBorder="1" applyAlignment="1" applyProtection="1">
      <alignment horizontal="center" vertical="center"/>
      <protection locked="0"/>
    </xf>
    <xf numFmtId="0" fontId="51" fillId="0" borderId="7" xfId="2142" applyNumberFormat="1" applyFont="1" applyBorder="1" applyAlignment="1" applyProtection="1">
      <alignment horizontal="left" vertical="center"/>
      <protection locked="0"/>
    </xf>
    <xf numFmtId="0" fontId="51" fillId="0" borderId="64" xfId="2142" applyFont="1" applyBorder="1" applyAlignment="1" applyProtection="1">
      <alignment horizontal="left" vertical="center"/>
      <protection locked="0"/>
    </xf>
    <xf numFmtId="0" fontId="11" fillId="0" borderId="65" xfId="2142" applyFont="1" applyBorder="1" applyAlignment="1" applyProtection="1">
      <alignment horizontal="left" vertical="center"/>
      <protection locked="0"/>
    </xf>
    <xf numFmtId="0" fontId="2" fillId="0" borderId="6" xfId="2142" applyFont="1" applyBorder="1" applyAlignment="1" applyProtection="1">
      <alignment horizontal="center" vertical="center"/>
      <protection locked="0"/>
    </xf>
    <xf numFmtId="0" fontId="6" fillId="0" borderId="6" xfId="2142" applyFont="1" applyBorder="1" applyAlignment="1" applyProtection="1">
      <alignment horizontal="center" vertical="center"/>
      <protection locked="0"/>
    </xf>
    <xf numFmtId="0" fontId="11" fillId="0" borderId="0" xfId="2142" applyFont="1" applyBorder="1" applyAlignment="1" applyProtection="1">
      <alignment horizontal="center" vertical="center"/>
      <protection locked="0"/>
    </xf>
    <xf numFmtId="0" fontId="2" fillId="0" borderId="0" xfId="4324" applyFont="1" applyAlignment="1" applyProtection="1">
      <alignment horizontal="right" vertical="center"/>
      <protection locked="0"/>
    </xf>
    <xf numFmtId="0" fontId="2" fillId="7" borderId="66" xfId="2142" applyFont="1" applyFill="1" applyBorder="1" applyAlignment="1" applyProtection="1">
      <alignment horizontal="center" vertical="center"/>
      <protection locked="0"/>
    </xf>
    <xf numFmtId="0" fontId="51" fillId="0" borderId="66" xfId="2142" applyFont="1" applyBorder="1" applyAlignment="1" applyProtection="1">
      <alignment horizontal="center" vertical="center"/>
      <protection locked="0"/>
    </xf>
    <xf numFmtId="0" fontId="6" fillId="0" borderId="67" xfId="2142" applyFont="1" applyBorder="1" applyAlignment="1" applyProtection="1">
      <alignment horizontal="center" vertical="center"/>
      <protection locked="0"/>
    </xf>
    <xf numFmtId="0" fontId="6" fillId="7" borderId="10" xfId="2142" applyFont="1" applyFill="1" applyBorder="1" applyAlignment="1" applyProtection="1">
      <alignment horizontal="center" vertical="center"/>
      <protection locked="0"/>
    </xf>
    <xf numFmtId="0" fontId="11" fillId="0" borderId="10" xfId="2142" applyFont="1" applyBorder="1" applyAlignment="1" applyProtection="1">
      <alignment horizontal="center" vertical="center"/>
      <protection locked="0"/>
    </xf>
    <xf numFmtId="0" fontId="6" fillId="0" borderId="68" xfId="2142" applyFont="1" applyBorder="1" applyAlignment="1" applyProtection="1">
      <alignment horizontal="center" vertical="center"/>
      <protection locked="0"/>
    </xf>
    <xf numFmtId="0" fontId="2" fillId="7" borderId="7" xfId="2142" applyFont="1" applyFill="1" applyBorder="1" applyAlignment="1" applyProtection="1">
      <alignment horizontal="center" vertical="center"/>
      <protection locked="0"/>
    </xf>
    <xf numFmtId="0" fontId="6" fillId="0" borderId="69" xfId="2142" applyFont="1" applyBorder="1" applyAlignment="1" applyProtection="1">
      <alignment horizontal="center" vertical="center"/>
      <protection locked="0"/>
    </xf>
    <xf numFmtId="14" fontId="6" fillId="7" borderId="7" xfId="2142" applyNumberFormat="1" applyFont="1" applyFill="1" applyBorder="1" applyAlignment="1" applyProtection="1">
      <alignment horizontal="center" vertical="center"/>
      <protection locked="0"/>
    </xf>
    <xf numFmtId="0" fontId="6" fillId="0" borderId="69" xfId="4324" applyFont="1" applyBorder="1" applyAlignment="1" applyProtection="1">
      <alignment horizontal="center" vertical="center"/>
      <protection locked="0"/>
    </xf>
    <xf numFmtId="235" fontId="6" fillId="0" borderId="8" xfId="2142" applyNumberFormat="1" applyFont="1" applyBorder="1" applyAlignment="1" applyProtection="1">
      <alignment horizontal="center" vertical="center"/>
      <protection locked="0"/>
    </xf>
    <xf numFmtId="235" fontId="6" fillId="0" borderId="70" xfId="2142" applyNumberFormat="1" applyFont="1" applyBorder="1" applyAlignment="1" applyProtection="1">
      <alignment horizontal="center" vertical="center"/>
      <protection locked="0"/>
    </xf>
    <xf numFmtId="0" fontId="6" fillId="0" borderId="69" xfId="2142" applyFont="1" applyBorder="1" applyAlignment="1" applyProtection="1">
      <alignment vertical="center"/>
      <protection locked="0"/>
    </xf>
    <xf numFmtId="0" fontId="6" fillId="0" borderId="71" xfId="2142" applyFont="1" applyBorder="1" applyAlignment="1" applyProtection="1">
      <alignment horizontal="center" vertical="center"/>
      <protection locked="0"/>
    </xf>
    <xf numFmtId="0" fontId="11" fillId="0" borderId="72" xfId="2142" applyFont="1" applyBorder="1" applyAlignment="1" applyProtection="1">
      <alignment horizontal="center" vertical="center"/>
      <protection locked="0"/>
    </xf>
    <xf numFmtId="0" fontId="51" fillId="0" borderId="69" xfId="4324" applyFont="1" applyBorder="1" applyAlignment="1" applyProtection="1">
      <alignment horizontal="center" vertical="center"/>
      <protection locked="0"/>
    </xf>
    <xf numFmtId="9" fontId="6" fillId="7" borderId="7" xfId="51" applyFont="1" applyFill="1" applyBorder="1" applyAlignment="1" applyProtection="1">
      <alignment horizontal="right"/>
      <protection locked="0"/>
    </xf>
    <xf numFmtId="9" fontId="6" fillId="7" borderId="69" xfId="51" applyFont="1" applyFill="1" applyBorder="1" applyAlignment="1" applyProtection="1">
      <alignment horizontal="right"/>
      <protection locked="0"/>
    </xf>
    <xf numFmtId="9" fontId="6" fillId="0" borderId="7" xfId="51" applyFont="1" applyBorder="1" applyAlignment="1" applyProtection="1">
      <alignment horizontal="right"/>
      <protection locked="0"/>
    </xf>
    <xf numFmtId="9" fontId="6" fillId="0" borderId="69" xfId="51" applyFont="1" applyBorder="1" applyAlignment="1" applyProtection="1">
      <alignment horizontal="right"/>
      <protection locked="0"/>
    </xf>
    <xf numFmtId="4" fontId="6" fillId="0" borderId="5" xfId="2142" applyNumberFormat="1" applyFont="1" applyBorder="1" applyAlignment="1" applyProtection="1">
      <alignment vertical="center"/>
      <protection locked="0"/>
    </xf>
    <xf numFmtId="0" fontId="6" fillId="0" borderId="73" xfId="2142" applyFont="1" applyBorder="1" applyAlignment="1" applyProtection="1">
      <alignment vertical="center"/>
      <protection locked="0"/>
    </xf>
    <xf numFmtId="0" fontId="51" fillId="0" borderId="47" xfId="2142" applyFont="1" applyBorder="1" applyAlignment="1" applyProtection="1">
      <alignment horizontal="center" vertical="center"/>
      <protection locked="0"/>
    </xf>
    <xf numFmtId="0" fontId="51" fillId="0" borderId="74" xfId="2142" applyFont="1" applyBorder="1" applyAlignment="1" applyProtection="1">
      <alignment horizontal="center" vertical="center"/>
      <protection locked="0"/>
    </xf>
    <xf numFmtId="0" fontId="6" fillId="7" borderId="7" xfId="2142" applyFont="1" applyFill="1" applyBorder="1" applyAlignment="1" applyProtection="1">
      <alignment vertical="center"/>
      <protection locked="0"/>
    </xf>
    <xf numFmtId="10" fontId="6" fillId="7" borderId="7" xfId="51" applyNumberFormat="1" applyFont="1" applyFill="1" applyBorder="1" applyAlignment="1" applyProtection="1">
      <alignment horizontal="center"/>
      <protection locked="0"/>
    </xf>
    <xf numFmtId="0" fontId="2" fillId="0" borderId="69" xfId="2142" applyFont="1" applyBorder="1" applyAlignment="1" applyProtection="1">
      <alignment horizontal="center" vertical="center"/>
      <protection locked="0"/>
    </xf>
    <xf numFmtId="10" fontId="6" fillId="0" borderId="7" xfId="51" applyNumberFormat="1" applyFont="1" applyBorder="1" applyAlignment="1" applyProtection="1">
      <alignment horizontal="center"/>
      <protection locked="0"/>
    </xf>
    <xf numFmtId="0" fontId="6" fillId="0" borderId="12" xfId="2142" applyFont="1" applyBorder="1" applyAlignment="1" applyProtection="1">
      <alignment vertical="center"/>
      <protection locked="0"/>
    </xf>
    <xf numFmtId="0" fontId="6" fillId="0" borderId="75" xfId="2142" applyFont="1" applyBorder="1" applyAlignment="1" applyProtection="1">
      <alignment horizontal="center" vertical="center"/>
      <protection locked="0"/>
    </xf>
    <xf numFmtId="0" fontId="6" fillId="0" borderId="62" xfId="2142" applyFont="1" applyBorder="1" applyAlignment="1" applyProtection="1">
      <alignment horizontal="center" vertical="center"/>
      <protection locked="0"/>
    </xf>
    <xf numFmtId="0" fontId="11" fillId="0" borderId="68" xfId="2142" applyFont="1" applyBorder="1" applyAlignment="1" applyProtection="1">
      <alignment horizontal="center" vertical="center"/>
      <protection locked="0"/>
    </xf>
    <xf numFmtId="49" fontId="6" fillId="0" borderId="7" xfId="2142" applyNumberFormat="1" applyFont="1" applyBorder="1" applyAlignment="1" applyProtection="1">
      <alignment horizontal="center" vertical="center"/>
      <protection locked="0"/>
    </xf>
    <xf numFmtId="0" fontId="6" fillId="0" borderId="69" xfId="2142" applyNumberFormat="1" applyFont="1" applyBorder="1" applyAlignment="1" applyProtection="1">
      <alignment horizontal="center" vertical="center"/>
      <protection locked="0"/>
    </xf>
    <xf numFmtId="0" fontId="11" fillId="0" borderId="69" xfId="2142" applyFont="1" applyBorder="1" applyAlignment="1" applyProtection="1">
      <alignment horizontal="center" vertical="center"/>
      <protection locked="0"/>
    </xf>
    <xf numFmtId="0" fontId="51" fillId="0" borderId="70" xfId="2142" applyNumberFormat="1" applyFont="1" applyBorder="1" applyAlignment="1" applyProtection="1">
      <alignment horizontal="center" vertical="center"/>
      <protection locked="0"/>
    </xf>
    <xf numFmtId="0" fontId="6" fillId="0" borderId="76" xfId="2142" applyFont="1" applyBorder="1" applyAlignment="1" applyProtection="1">
      <alignment vertical="center"/>
      <protection locked="0"/>
    </xf>
    <xf numFmtId="0" fontId="55" fillId="0" borderId="0" xfId="0" applyFont="1" applyProtection="1"/>
    <xf numFmtId="0" fontId="0" fillId="0" borderId="0" xfId="0" applyFont="1" applyProtection="1"/>
    <xf numFmtId="0" fontId="56" fillId="0" borderId="0" xfId="4327" applyFont="1" applyFill="1" applyAlignment="1" applyProtection="1">
      <alignment horizontal="centerContinuous"/>
    </xf>
    <xf numFmtId="0" fontId="57" fillId="0" borderId="0" xfId="4327" applyFont="1" applyFill="1" applyAlignment="1" applyProtection="1">
      <alignment horizontal="centerContinuous"/>
    </xf>
    <xf numFmtId="0" fontId="10" fillId="0" borderId="77" xfId="50" applyNumberFormat="1" applyFont="1" applyFill="1" applyBorder="1" applyAlignment="1" applyProtection="1">
      <alignment shrinkToFit="1"/>
      <protection locked="0"/>
    </xf>
    <xf numFmtId="0" fontId="58" fillId="0" borderId="77" xfId="4327" applyFont="1" applyFill="1" applyBorder="1" applyProtection="1">
      <protection locked="0"/>
    </xf>
    <xf numFmtId="0" fontId="58" fillId="0" borderId="77" xfId="4327" applyFont="1" applyFill="1" applyBorder="1" applyProtection="1"/>
    <xf numFmtId="0" fontId="37" fillId="0" borderId="0" xfId="4327" applyFont="1" applyFill="1" applyBorder="1" applyAlignment="1" applyProtection="1">
      <alignment horizontal="right"/>
    </xf>
    <xf numFmtId="0" fontId="59" fillId="0" borderId="0" xfId="4327" applyFont="1" applyFill="1" applyBorder="1" applyProtection="1"/>
    <xf numFmtId="0" fontId="0" fillId="0" borderId="0" xfId="4327" applyFont="1" applyFill="1" applyBorder="1" applyProtection="1"/>
    <xf numFmtId="49" fontId="0" fillId="0" borderId="0" xfId="47" applyNumberFormat="1" applyFont="1" applyAlignment="1" applyProtection="1">
      <alignment horizontal="centerContinuous" vertical="center"/>
    </xf>
    <xf numFmtId="0" fontId="60" fillId="0" borderId="0" xfId="4327" applyNumberFormat="1" applyFont="1" applyFill="1" applyBorder="1" applyAlignment="1" applyProtection="1">
      <alignment horizontal="center"/>
    </xf>
    <xf numFmtId="0" fontId="60" fillId="0" borderId="0" xfId="4327" applyFont="1" applyFill="1" applyBorder="1" applyProtection="1"/>
    <xf numFmtId="0" fontId="61" fillId="0" borderId="0" xfId="4327" applyFont="1" applyFill="1" applyProtection="1"/>
    <xf numFmtId="0" fontId="61" fillId="0" borderId="0" xfId="4327" applyFont="1" applyFill="1" applyBorder="1" applyProtection="1"/>
    <xf numFmtId="0" fontId="62" fillId="0" borderId="0" xfId="4327" applyFont="1" applyFill="1" applyBorder="1" applyProtection="1"/>
    <xf numFmtId="0" fontId="63" fillId="0" borderId="0" xfId="4327" applyFont="1" applyFill="1" applyBorder="1" applyProtection="1"/>
    <xf numFmtId="0" fontId="58" fillId="0" borderId="0" xfId="4327" applyFont="1" applyFill="1" applyBorder="1" applyAlignment="1" applyProtection="1">
      <alignment vertical="top"/>
    </xf>
    <xf numFmtId="0" fontId="64" fillId="0" borderId="43" xfId="4327" applyFont="1" applyFill="1" applyBorder="1" applyAlignment="1" applyProtection="1">
      <alignment vertical="top"/>
    </xf>
    <xf numFmtId="0" fontId="65" fillId="0" borderId="43" xfId="4327" applyFont="1" applyFill="1" applyBorder="1" applyAlignment="1" applyProtection="1">
      <alignment vertical="top"/>
    </xf>
    <xf numFmtId="0" fontId="65" fillId="0" borderId="0" xfId="4327" applyFont="1" applyFill="1" applyBorder="1" applyAlignment="1" applyProtection="1">
      <alignment vertical="top"/>
    </xf>
    <xf numFmtId="0" fontId="58" fillId="0" borderId="0" xfId="4327" applyFont="1" applyFill="1" applyAlignment="1" applyProtection="1">
      <alignment vertical="top"/>
    </xf>
    <xf numFmtId="0" fontId="0" fillId="0" borderId="0" xfId="4327" applyFont="1" applyFill="1" applyProtection="1"/>
    <xf numFmtId="0" fontId="0" fillId="0" borderId="0" xfId="0" applyFont="1" applyBorder="1"/>
    <xf numFmtId="49" fontId="48" fillId="0" borderId="0" xfId="47" applyNumberFormat="1" applyFont="1" applyBorder="1" applyAlignment="1">
      <alignment horizontal="centerContinuous" vertical="center"/>
    </xf>
    <xf numFmtId="49" fontId="48" fillId="0" borderId="0" xfId="4327" applyNumberFormat="1" applyFont="1" applyBorder="1" applyAlignment="1">
      <alignment horizontal="centerContinuous" vertical="center"/>
    </xf>
    <xf numFmtId="49" fontId="2" fillId="0" borderId="0" xfId="47" applyNumberFormat="1" applyFont="1" applyBorder="1" applyAlignment="1">
      <alignment vertical="center"/>
    </xf>
    <xf numFmtId="49" fontId="10" fillId="0" borderId="0" xfId="50" applyNumberFormat="1" applyFont="1" applyBorder="1" applyAlignment="1" applyProtection="1">
      <alignment vertical="top"/>
    </xf>
    <xf numFmtId="49" fontId="2" fillId="0" borderId="0" xfId="4327" applyNumberFormat="1" applyFont="1" applyBorder="1" applyAlignment="1">
      <alignment vertical="center"/>
    </xf>
    <xf numFmtId="49" fontId="2" fillId="0" borderId="0" xfId="4327" applyNumberFormat="1" applyFont="1" applyBorder="1" applyAlignment="1">
      <alignment horizontal="center" vertical="center"/>
    </xf>
    <xf numFmtId="49" fontId="2" fillId="0" borderId="0" xfId="47" applyNumberFormat="1" applyFont="1" applyBorder="1" applyAlignment="1">
      <alignment vertical="top"/>
    </xf>
    <xf numFmtId="0" fontId="10" fillId="0" borderId="0" xfId="50" applyFont="1" applyBorder="1" applyAlignment="1" applyProtection="1">
      <alignment horizontal="left"/>
    </xf>
    <xf numFmtId="49" fontId="2" fillId="0" borderId="0" xfId="4327" applyNumberFormat="1" applyFont="1" applyBorder="1" applyAlignment="1">
      <alignment vertical="top"/>
    </xf>
    <xf numFmtId="49" fontId="2" fillId="0" borderId="0" xfId="4327" applyNumberFormat="1" applyFont="1" applyBorder="1" applyAlignment="1">
      <alignment horizontal="center" vertical="top"/>
    </xf>
    <xf numFmtId="49" fontId="2" fillId="0" borderId="0" xfId="47" applyNumberFormat="1" applyFont="1" applyBorder="1" applyAlignment="1">
      <alignment horizontal="left" vertical="center"/>
    </xf>
    <xf numFmtId="49" fontId="10" fillId="0" borderId="0" xfId="50" applyNumberFormat="1" applyFont="1" applyBorder="1" applyAlignment="1" applyProtection="1">
      <alignment horizontal="left" vertical="center"/>
    </xf>
    <xf numFmtId="49" fontId="10" fillId="0" borderId="0" xfId="50" applyNumberFormat="1" applyFont="1" applyBorder="1" applyAlignment="1" applyProtection="1">
      <alignment horizontal="left" vertical="top"/>
    </xf>
    <xf numFmtId="49" fontId="10" fillId="0" borderId="0" xfId="50" applyNumberFormat="1" applyFont="1" applyBorder="1" applyAlignment="1" applyProtection="1">
      <alignment vertical="center"/>
    </xf>
    <xf numFmtId="49" fontId="2" fillId="0" borderId="0" xfId="4327" applyNumberFormat="1" applyFont="1" applyBorder="1" applyAlignment="1">
      <alignment horizontal="left" vertical="center"/>
    </xf>
    <xf numFmtId="49" fontId="13" fillId="0" borderId="0" xfId="50" applyNumberFormat="1" applyFont="1" applyBorder="1" applyAlignment="1" applyProtection="1">
      <alignment vertical="center"/>
    </xf>
    <xf numFmtId="49" fontId="66" fillId="0" borderId="0" xfId="50" applyNumberFormat="1" applyFont="1" applyBorder="1" applyAlignment="1" applyProtection="1">
      <alignment vertical="center"/>
    </xf>
    <xf numFmtId="49" fontId="32" fillId="0" borderId="0" xfId="4327" applyNumberFormat="1" applyFont="1" applyBorder="1" applyAlignment="1">
      <alignment vertical="center"/>
    </xf>
    <xf numFmtId="49" fontId="32" fillId="0" borderId="0" xfId="47" applyNumberFormat="1" applyFont="1" applyBorder="1" applyAlignment="1">
      <alignment vertical="center"/>
    </xf>
    <xf numFmtId="49" fontId="67" fillId="0" borderId="0" xfId="4327" applyNumberFormat="1" applyFont="1" applyBorder="1" applyAlignment="1">
      <alignment vertical="center"/>
    </xf>
    <xf numFmtId="49" fontId="32" fillId="0" borderId="0" xfId="4327" applyNumberFormat="1" applyFont="1" applyBorder="1" applyAlignment="1">
      <alignment vertical="top"/>
    </xf>
    <xf numFmtId="242" fontId="32" fillId="0" borderId="0" xfId="4327" applyNumberFormat="1" applyFont="1" applyBorder="1" applyAlignment="1">
      <alignment vertical="center"/>
    </xf>
    <xf numFmtId="0" fontId="32" fillId="0" borderId="7" xfId="0" applyNumberFormat="1" applyFont="1" applyFill="1" applyBorder="1" applyAlignment="1" quotePrefix="1"/>
    <xf numFmtId="0" fontId="19" fillId="0" borderId="7" xfId="0" applyNumberFormat="1" applyFont="1" applyFill="1" applyBorder="1" applyAlignment="1" quotePrefix="1"/>
    <xf numFmtId="0" fontId="6" fillId="0" borderId="7" xfId="0" applyNumberFormat="1" applyFont="1" applyFill="1" applyBorder="1" quotePrefix="1"/>
  </cellXfs>
  <cellStyles count="5463">
    <cellStyle name="常规" xfId="0" builtinId="0"/>
    <cellStyle name="?? 33" xfId="1"/>
    <cellStyle name="?? 28" xfId="2"/>
    <cellStyle name="Prefilled 3 4 2" xfId="3"/>
    <cellStyle name="货币[0]" xfId="4" builtinId="7"/>
    <cellStyle name="汇总 2 5 5 2" xfId="5"/>
    <cellStyle name="注释 2 2 4 3 4 3" xfId="6"/>
    <cellStyle name="汇总 2 5 7" xfId="7"/>
    <cellStyle name="Heading1 3 2 2" xfId="8"/>
    <cellStyle name="Prefilled 3 6" xfId="9"/>
    <cellStyle name="_PRC Adjustments 030630_CCB.HO.New TB template.CCB PRC IAS Sorting.040223 trial run_CCB.Dec03AuditPack.GL.V2 3" xfId="10"/>
    <cellStyle name="_CCB.HEN.Item12.ProfitNAVRecon.031209.LY_CCB.Dec03AuditPack.GL.V2 2 3" xfId="11"/>
    <cellStyle name="?? 31 2" xfId="12"/>
    <cellStyle name="Percent [0] 3" xfId="13"/>
    <cellStyle name="entry box 2 7 4" xfId="14"/>
    <cellStyle name="货币" xfId="15" builtinId="4"/>
    <cellStyle name="20% - 强调文字颜色 3" xfId="16" builtinId="38"/>
    <cellStyle name="_CCB.HO.NAV Recon.HL.031113.AL 2" xfId="17"/>
    <cellStyle name="输入" xfId="18" builtinId="20"/>
    <cellStyle name="_CCB.HO.2003 Jnl summary by jnl.GL PRC 60-80.031221 4 2 2" xfId="19"/>
    <cellStyle name="_CCB.Dec03AuditPack.GL.V2 3" xfId="20"/>
    <cellStyle name="Header2 2 3 6 2" xfId="21"/>
    <cellStyle name="注释 2 2 3 9 2" xfId="22"/>
    <cellStyle name="_IAS Adjustments021231_CCB.HO.New TB template.IAS Sorting.040210_CCB.Dec03AuditPack.GL.V2" xfId="23"/>
    <cellStyle name="Normalny_Arkusz1" xfId="24"/>
    <cellStyle name="注释 2 2 6 3 3 2" xfId="25"/>
    <cellStyle name="?? 15" xfId="26"/>
    <cellStyle name="?? 20" xfId="27"/>
    <cellStyle name="千位分隔[0]" xfId="28" builtinId="6"/>
    <cellStyle name="常规 3 4 3" xfId="29"/>
    <cellStyle name="千位分隔 2 6" xfId="30"/>
    <cellStyle name="_CCB.HO.2003 Jnl summary by jnl.GL PRC 81-120.031221" xfId="31"/>
    <cellStyle name="_CCB.HO.2002 Jnl summary by jnl.GL PRC 41-80.grouped.031221_CCB.Dec03AuditPack.GL.V2 3" xfId="32"/>
    <cellStyle name="汇总 2 5 3 4 2" xfId="33"/>
    <cellStyle name="_CCB.HO.2003 Jnl summary by jnl.GL PRC 11&amp;12&amp;68.031221 2" xfId="34"/>
    <cellStyle name="_CCB.HO.2003 Jnl summary by jnl.GL PRC 31&amp;62.031221 3" xfId="35"/>
    <cellStyle name="_IAS Adjustments011231_CCB.GLAudit Package.040114_CCB.Dec03AuditPack.GL.V2 2 2" xfId="36"/>
    <cellStyle name="Calc Percent (1)" xfId="37"/>
    <cellStyle name="40% - 强调文字颜色 3" xfId="38" builtinId="39"/>
    <cellStyle name="_CCB.HEN.Item12.ProfitNAVRecon.031209.LY_CCB.JX.Item12.X.ProfitNAVRecon.031209.JW_CCB.SX.Item12.F.ProfitNAVRecon.031212.MS 2" xfId="39"/>
    <cellStyle name="Input [yellow] 2 6 2" xfId="40"/>
    <cellStyle name="注释 2 3 2 5" xfId="41"/>
    <cellStyle name="差" xfId="42" builtinId="27"/>
    <cellStyle name="_CCB.HEN.Item12.ProfitNAVRecon.031209.LY_CCB.JX.Item12.X.ProfitNAVRecon.031209.JW_CCB.HO.NAV Recon.031222.AL 2 2" xfId="43"/>
    <cellStyle name="千位分隔 3 3 2" xfId="44"/>
    <cellStyle name="?? 48" xfId="45"/>
    <cellStyle name="@_text 2" xfId="46"/>
    <cellStyle name="千位分隔" xfId="47" builtinId="3"/>
    <cellStyle name="_CCB.GLAudit Package.040114_CCB.Dec03AuditPack.GL.V2 2 2" xfId="48"/>
    <cellStyle name="60% - 强调文字颜色 3" xfId="49" builtinId="40"/>
    <cellStyle name="超链接" xfId="50" builtinId="8"/>
    <cellStyle name="百分比" xfId="51" builtinId="5"/>
    <cellStyle name="_CCB.HEN.Item12.ProfitNAVRecon.031209.LY_CCB.JX.Item12.X.ProfitNAVRecon.031209.JW_CCB.SX.Item12.F.ProfitNAVRecon.031212.MS_CCB.Dec03AuditPack.GL.V2 2" xfId="52"/>
    <cellStyle name="已访问的超链接" xfId="53" builtinId="9"/>
    <cellStyle name="subhead 3" xfId="54"/>
    <cellStyle name="资产 2 3 2 2 3" xfId="55"/>
    <cellStyle name="_CCB.HEN.Item12.ProfitNAVRecon.031209.LY_CCB.NB.Appendix 12 ProfitNAVRecon (GL).031204 2" xfId="56"/>
    <cellStyle name="Œ…‹æØ‚è_Region Orders (2)" xfId="57"/>
    <cellStyle name="注释" xfId="58" builtinId="10"/>
    <cellStyle name="_CCB.HO.2003 Jnl summary by jnl.GL PRC 1-12,33.031221 3" xfId="59"/>
    <cellStyle name="PrePop Units (1)" xfId="60"/>
    <cellStyle name="Prefilled 4 4 4" xfId="61"/>
    <cellStyle name="_CCB.HEN.Item12.ProfitNAVRecon.031209.LY_CCB.NB.Appendix 12 ProfitNAVRecon (GL).031204_CCB.Dec03AuditPack.GL.V2 2 3" xfId="62"/>
    <cellStyle name="60% - 强调文字颜色 2" xfId="63" builtinId="36"/>
    <cellStyle name="?? 28 3" xfId="64"/>
    <cellStyle name="?? 33 3" xfId="65"/>
    <cellStyle name="标题 4" xfId="66" builtinId="19"/>
    <cellStyle name="Heading1 3 2 2 3" xfId="67"/>
    <cellStyle name="_CCB.HEN.Item12.ProfitNAVRecon.031209.LY_CCB.HO.NAV Recon.031226.AL 2 2" xfId="68"/>
    <cellStyle name="_CCB.HEN.Item12.ProfitNAVRecon.031209.LY_CCB.JX.Item12.X.ProfitNAVRecon.031209.JW_CCB.HO.NAV Recon.031208.EL_CCB.Dec03AuditPack.GL.V2 2 2" xfId="69"/>
    <cellStyle name="_CCB.HEN.Item12.ProfitNAVRecon.031209.LY_CCB.JX.Item12.X.ProfitNAVRecon.031209.JW_CCB.HO.NAV Recon.031226.AL_CCB.Dec03AuditPack.GL.V2" xfId="70"/>
    <cellStyle name="_CCB.HO.2003 Jnl summary by jnl.GL PRC 34-40.031221_CCB.Dec03AuditPack.GL.V2 2 3" xfId="71"/>
    <cellStyle name="?? 10" xfId="72"/>
    <cellStyle name="注释 2 2 2 2 10" xfId="73"/>
    <cellStyle name="警告文本" xfId="74" builtinId="11"/>
    <cellStyle name="标题" xfId="75" builtinId="15"/>
    <cellStyle name="注释 2 10 2" xfId="76"/>
    <cellStyle name="解释性文本" xfId="77" builtinId="53"/>
    <cellStyle name="Heading1 4 3 7" xfId="78"/>
    <cellStyle name="_CCB.HEN.Item12.ProfitNAVRecon.031209.LY_CCB.HO.NAV Recon.031226.AL" xfId="79"/>
    <cellStyle name="_CCB.HEN.Item12.ProfitNAVRecon.031209.LY_CCB.JX.Item12.X.ProfitNAVRecon.031209.JW_CCB.HO.NAV Recon.031208.EL_CCB.Dec03AuditPack.GL.V2" xfId="80"/>
    <cellStyle name="_CCB.HO.2002 Jnl summary by jnl.GL PRC 41-80.grouped.031221 2" xfId="81"/>
    <cellStyle name="标题 1" xfId="82" builtinId="16"/>
    <cellStyle name="输出 2 3 2 2 2" xfId="83"/>
    <cellStyle name="_PRC Adjustments 021231_CCB.HO.New TB template.PRC Sorting.040210 2 3" xfId="84"/>
    <cellStyle name="_CCB.HO.2002 Jnl summary by jnl.GL PRC 41-80.grouped.031221 3" xfId="85"/>
    <cellStyle name="标题 2" xfId="86" builtinId="17"/>
    <cellStyle name="输出 2 3 2 2 3" xfId="87"/>
    <cellStyle name="_CCB.HO.2003 Jnl summary by jnl.GL PRC 1-12,33.031221 2" xfId="88"/>
    <cellStyle name="Prefilled 4 4 3" xfId="89"/>
    <cellStyle name="_CCB.HEN.Item12.ProfitNAVRecon.031209.LY_CCB.NB.Appendix 12 ProfitNAVRecon (GL).031204_CCB.Dec03AuditPack.GL.V2 2 2" xfId="90"/>
    <cellStyle name="60% - 强调文字颜色 1" xfId="91" builtinId="32"/>
    <cellStyle name="Prefilled 3 4 2 2" xfId="92"/>
    <cellStyle name="?? 28 2" xfId="93"/>
    <cellStyle name="?? 33 2" xfId="94"/>
    <cellStyle name="标题 3" xfId="95" builtinId="18"/>
    <cellStyle name="Heading1 4 2 6" xfId="96"/>
    <cellStyle name="资产 6" xfId="97"/>
    <cellStyle name="_CCB.HEN.Item12.ProfitNAVRecon.031209.LY_1_CCB.HO.NAV Recon.031226.AL 2" xfId="98"/>
    <cellStyle name="60% - 强调文字颜色 4" xfId="99" builtinId="44"/>
    <cellStyle name="_CCB.GLAudit Package.040114_CCB.Dec03AuditPack.GL.V2 2 3" xfId="100"/>
    <cellStyle name="_CCB.HEN.Item12.ProfitNAVRecon.031209.LY_CCB.HO.NAV Recon.031208.EL 2" xfId="101"/>
    <cellStyle name="_CCB.HO.Profit Recon.031208.AL_CCB.Dec03AuditPack.GL.V2" xfId="102"/>
    <cellStyle name="_CCB.HO.2003 Jnl summary by jnl.Gl.specific for HO branch" xfId="103"/>
    <cellStyle name="输出" xfId="104" builtinId="21"/>
    <cellStyle name="计算 2 4 7" xfId="105"/>
    <cellStyle name="_CCB.HEN.Item12.ProfitNAVRecon.031209.LY 3" xfId="106"/>
    <cellStyle name="RevList 6 2" xfId="107"/>
    <cellStyle name="Input [yellow] 2 3 3 5" xfId="108"/>
    <cellStyle name="计算" xfId="109" builtinId="22"/>
    <cellStyle name="计算 2 3 3" xfId="110"/>
    <cellStyle name="_IAS Adjustments030630_CCB.HO.New TB template.IAS Sorting.040210_CCB.Dec03AuditPack.GL.V2 2 3" xfId="111"/>
    <cellStyle name="?? 2" xfId="112"/>
    <cellStyle name="注释 2 6 7 3" xfId="113"/>
    <cellStyle name="_CCB.HEN.Item12.ProfitNAVRecon.031209.LY_CCB.JX.Item12.X.ProfitNAVRecon.031209.JW_CCB.SX.Item12.F.ProfitNAVRecon.031212.MS" xfId="114"/>
    <cellStyle name="_PRC Adjustments 011231_CCB.HO.New TB template.CCB PRC IAS Sorting.040223 trial run_CCB.Dec03AuditPack.GL.V2 3" xfId="115"/>
    <cellStyle name="_CCB.HO.2003 Jnl summary by jnl.GL PRC 81-120.031221_CCB.Dec03AuditPack.GL.V2 2" xfId="116"/>
    <cellStyle name="_CCB.HO.2003 Jnl summary by jnl.GL PRC 60-80.031221 2 3" xfId="117"/>
    <cellStyle name="_CCB.HEN.Item12.ProfitNAVRecon.031209.LY_1_CCB.CQ.Item12.1D.ProfitNAVRec.031213-revised.dhnc" xfId="118"/>
    <cellStyle name="检查单元格" xfId="119" builtinId="23"/>
    <cellStyle name="20% - 强调文字颜色 6" xfId="120" builtinId="50"/>
    <cellStyle name="资产 2 6 2 2" xfId="121"/>
    <cellStyle name="强调文字颜色 2" xfId="122" builtinId="33"/>
    <cellStyle name="_CCB.QH.Item12..ProfitNAVRecon.031206-HL.ML_CCB.HO.Profit Recon.HL.031222.AL_CCB.Dec03AuditPack.GL.V2" xfId="123"/>
    <cellStyle name="_CCB.HEN.Item12.ProfitNAVRecon.031209.LY_CCB.SC.Item12.ProfitNAVRecon.031210.EP 2 2" xfId="124"/>
    <cellStyle name="_long term loan - others 300504" xfId="125"/>
    <cellStyle name="_CCB.HEN.Item12.ProfitNAVRecon.031209.LY_CCB.HOBranch.Item12.1D.ProfitNAVRecon.031202" xfId="126"/>
    <cellStyle name="Heading1 4 4 2" xfId="127"/>
    <cellStyle name="链接单元格" xfId="128" builtinId="24"/>
    <cellStyle name="style 2 4 2 2 2 2" xfId="129"/>
    <cellStyle name="_PRC Adjustments 030630_CCB.HO.New TB template.IAS Sorting.040210 2 2" xfId="130"/>
    <cellStyle name="_CCB(1).JL.Item12.ProfitNAVRecon.031127.ty" xfId="131"/>
    <cellStyle name="汇总" xfId="132" builtinId="25"/>
    <cellStyle name="_CCB.HEN.Item12.ProfitNAVRecon.031209.LY_1_CCB.CQ.Item12.1D.ProfitNAVRec.031213-revised.dhnc_CCB.Dec03AuditPack.GL.V2" xfId="133"/>
    <cellStyle name="注释 2 2 2 5 3 6" xfId="134"/>
    <cellStyle name="_CCB.HO.Profit Recon.031208.AL_CCB.Dec03AuditPack.GL.V2 2 3" xfId="135"/>
    <cellStyle name="Date 2 2 2 2" xfId="136"/>
    <cellStyle name="Input [yellow] 2 7" xfId="137"/>
    <cellStyle name="好" xfId="138" builtinId="26"/>
    <cellStyle name="Header2 3 3" xfId="139"/>
    <cellStyle name="entry box 2 3 7 2" xfId="140"/>
    <cellStyle name="_CCB.QH.Item12..ProfitNAVRecon.031206-HL.ML_CCB.JL.Item12.new NAV.031223" xfId="141"/>
    <cellStyle name="_CCB Consol Item12 NAV and Profit Recon 040202( to be updated) EL" xfId="142"/>
    <cellStyle name="_CCB.SZ.reporting Pack.031110.DY_CCB.Dec03AuditPack.GL.V2" xfId="143"/>
    <cellStyle name="注释 2 2 2 4 2 2 3 2" xfId="144"/>
    <cellStyle name="注释 2 2 2 5" xfId="145"/>
    <cellStyle name="_CCB.HO.2003 Jnl summary by jnl.GL PRC 13-20.031221 2 3" xfId="146"/>
    <cellStyle name="_CCB.HEN.Item12.ProfitNAVRecon.031209.LY_CCB.JX.Item12.X.ProfitNAVRecon.031209.JW_CCB.HO.NAV Recon.031222.AL 3" xfId="147"/>
    <cellStyle name="注释 2 3 5 3" xfId="148"/>
    <cellStyle name="适中" xfId="149" builtinId="28"/>
    <cellStyle name="Prefilled 2 2 2 4 2" xfId="150"/>
    <cellStyle name="Heading1 6 2 2" xfId="151"/>
    <cellStyle name="Heading 3" xfId="152"/>
    <cellStyle name="_CCB.HEN.Item12.ProfitNAVRecon.031209.LY_CCB.JX.Item12.X.ProfitNAVRecon.031209.JW 2" xfId="153"/>
    <cellStyle name="20% - 强调文字颜色 5" xfId="154" builtinId="46"/>
    <cellStyle name="40% - 强调文字颜色 4 2 3 2" xfId="155"/>
    <cellStyle name="强调文字颜色 1" xfId="156" builtinId="29"/>
    <cellStyle name="_CCB.HO.2001 Jnl summary by jnl.GL PRC 1-12,33 3" xfId="157"/>
    <cellStyle name="_CCB.HO.2002 Jnl summary by jnl.GL PRC 41-80.grouped.031221_CCB.HO.2003 Jnl summary by jnl.GL PRC 13-20.031221_CCB.Dec03AuditPack.GL.V2 3" xfId="158"/>
    <cellStyle name="_CCB.QH.Item12..ProfitNAVRecon.031206-HL.ML_CCB.HEN.Item12.F.ProfitNAVRecon.HL.031214.KL_CCB.Dec03AuditPack.GL.V2 3" xfId="159"/>
    <cellStyle name="_IAS Adjustments030630_CCB.Dec03AuditPack.GL.V2 3" xfId="160"/>
    <cellStyle name="Header2 5 4 2" xfId="161"/>
    <cellStyle name="Link Units (0)" xfId="162"/>
    <cellStyle name="20% - 强调文字颜色 1" xfId="163" builtinId="30"/>
    <cellStyle name="_IAS Adjustments021231_CCB.HO.New TB template.CCB PRC IAS Sorting.040223 trial run_CCB.Dec03AuditPack.GL.V2 2" xfId="164"/>
    <cellStyle name="40% - 强调文字颜色 1" xfId="165" builtinId="31"/>
    <cellStyle name="?鹎%U龡&amp;H?_x0008__x001c__x001c_?_x0007__x0001__x0001_ 3 2 2" xfId="166"/>
    <cellStyle name="计算 2 4 7 2" xfId="167"/>
    <cellStyle name="20% - 强调文字颜色 2" xfId="168" builtinId="34"/>
    <cellStyle name="_IAS Adjustments021231_CCB.HO.New TB template.CCB PRC IAS Sorting.040223 trial run_CCB.Dec03AuditPack.GL.V2 3" xfId="169"/>
    <cellStyle name="40% - 强调文字颜色 2" xfId="170" builtinId="35"/>
    <cellStyle name="99/12/31 2" xfId="171"/>
    <cellStyle name="_CCB.HO.2001 combined Jnl summary.GL.031221_CCB.Dec03AuditPack.GL.V2" xfId="172"/>
    <cellStyle name="资产 2 6 2 3" xfId="173"/>
    <cellStyle name="强调文字颜色 3" xfId="174" builtinId="37"/>
    <cellStyle name="_CCB.HEN.Item12.ProfitNAVRecon.031209.LY_CCB.SC.Item12.ProfitNAVRecon.031210.EP 2 3" xfId="175"/>
    <cellStyle name="_PRC Adjustments 021231_CCB.HO.New TB template.IAS Sorting.040210_CCB.Dec03AuditPack.GL.V2" xfId="176"/>
    <cellStyle name="_CCB.HO.2003 Jnl summary by jnl.GL PRC 31&amp;62.031221 3 2" xfId="177"/>
    <cellStyle name="_CCB.HO.2003 Jnl summary by jnl.GL PRC 11&amp;12&amp;68.031221 2 2" xfId="178"/>
    <cellStyle name="强调文字颜色 4" xfId="179" builtinId="41"/>
    <cellStyle name="Prefilled 2 5 5 2" xfId="180"/>
    <cellStyle name="_CCB.HO.2003 Jnl summary by jnl.GL PRC 31&amp;62.031221 3 3" xfId="181"/>
    <cellStyle name="_CCB.HO.2003 Jnl summary by jnl.GL PRC 11&amp;12&amp;68.031221 2 3" xfId="182"/>
    <cellStyle name="_Part III.200406.Loan and Liabilities details.(Site Name)_Shenhua PBC package 050530" xfId="183"/>
    <cellStyle name="Heading1 2 2" xfId="184"/>
    <cellStyle name="_CCB.HO.NAV Recon.HL.031113.AL 3" xfId="185"/>
    <cellStyle name="20% - 强调文字颜色 4" xfId="186" builtinId="42"/>
    <cellStyle name="_CCB.HEN.Item12.ProfitNAVRecon.031209.LY_CCB.LN.Item12.Profit  NAV reconciliation.031121" xfId="187"/>
    <cellStyle name="注释 2 2 9 4 2" xfId="188"/>
    <cellStyle name="Col Heads 2 2" xfId="189"/>
    <cellStyle name="输出 2 6 2 2 2" xfId="190"/>
    <cellStyle name="40% - 强调文字颜色 4" xfId="191" builtinId="43"/>
    <cellStyle name="_IAS Adjustments011231_CCB.GLAudit Package.040114_CCB.Dec03AuditPack.GL.V2 2 3" xfId="192"/>
    <cellStyle name="_CCB.HO.2003 Jnl summary by jnl.GL PRC 81-120.031221_CCB.Dec03AuditPack.GL.V2" xfId="193"/>
    <cellStyle name="_CCB.HEN.Item12.ProfitNAVRecon.031209.LY_CCB.JX.Item12.X.ProfitNAVRecon.031209.JW_CCB.SX.Item12.F.ProfitNAVRecon.031212.MS 3" xfId="194"/>
    <cellStyle name="强调文字颜色 5" xfId="195" builtinId="45"/>
    <cellStyle name="KPMG Heading 3 2 2" xfId="196"/>
    <cellStyle name="Col Heads 2 3" xfId="197"/>
    <cellStyle name="40% - 强调文字颜色 5" xfId="198" builtinId="47"/>
    <cellStyle name="Heading1 4 2 7" xfId="199"/>
    <cellStyle name="资产 7" xfId="200"/>
    <cellStyle name="_CCB.HEN.Item12.ProfitNAVRecon.031209.LY_1_CCB.HO.NAV Recon.031226.AL 3" xfId="201"/>
    <cellStyle name="60% - 强调文字颜色 5" xfId="202" builtinId="48"/>
    <cellStyle name="Header2 6 3 2" xfId="203"/>
    <cellStyle name="_CCB.HEN.Item12.ProfitNAVRecon.031209.LY_1_CCB.HO.NAV Recon.031208.EL_CCB.Dec03AuditPack.GL.V2 2" xfId="204"/>
    <cellStyle name="_CCB.HEN.Item12.ProfitNAVRecon.031209.LY_CCB.HO.NAV Recon.031208.EL 3" xfId="205"/>
    <cellStyle name="注释 2 7 3 2 2" xfId="206"/>
    <cellStyle name="Heading1 5 2 4 2" xfId="207"/>
    <cellStyle name="_CCB.HO.Profit Recon.031208.AL 2" xfId="208"/>
    <cellStyle name="_CCB.HEN.Item12.ProfitNAVRecon.031209.LY_CCB.JX.Item12.X.ProfitNAVRecon.031209.JW_CCB.HO.NAV Recon.031208.EL" xfId="209"/>
    <cellStyle name="注释 2 2 5 5 2" xfId="210"/>
    <cellStyle name="_CEB.Consol.04.0712CnslJnlList_PRC 2 2" xfId="211"/>
    <cellStyle name="强调文字颜色 6" xfId="212" builtinId="49"/>
    <cellStyle name="KPMG Heading 3 2 3" xfId="213"/>
    <cellStyle name="_IAS Adjustments030630_CCB.HO.New TB template.PRC Sorting.040210_CCB.Dec03AuditPack.GL.V2" xfId="214"/>
    <cellStyle name="Prefilled 3 3 2" xfId="215"/>
    <cellStyle name="{Comma [0]} 2" xfId="216"/>
    <cellStyle name="汇总 2 5 4 2" xfId="217"/>
    <cellStyle name="_CCB.HO.2003 Jnl summary by jnl.GL PRC 31&amp;62.031221 4 2 2" xfId="218"/>
    <cellStyle name="_CCB.HO.2003 Jnl summary by jnl.GL PRC 11&amp;12&amp;68.031221 3 2 2" xfId="219"/>
    <cellStyle name="?? 30 2" xfId="220"/>
    <cellStyle name="40% - 强调文字颜色 6" xfId="221" builtinId="51"/>
    <cellStyle name="_CCB.HEN.Item12.ProfitNAVRecon.031209.LY_CCB.JX.Item12.X.ProfitNAVRecon.031209.JW 2 2" xfId="222"/>
    <cellStyle name="60% - 强调文字颜色 6" xfId="223" builtinId="52"/>
    <cellStyle name="_CCB.HEN.Item12.ProfitNAVRecon.031209.LY_1_CCB.HO.NAV Recon.031208.EL_CCB.Dec03AuditPack.GL.V2 3" xfId="224"/>
    <cellStyle name="注释 2 12 2 2" xfId="225"/>
    <cellStyle name="_CCB.HEN.Item12.ProfitNAVRecon.031209.LY_1_CCB.HO.NAV Recon.031208.EL 2 2" xfId="226"/>
    <cellStyle name="?? [0] 4" xfId="227"/>
    <cellStyle name="Heading1 4 3 2" xfId="228"/>
    <cellStyle name="_IAS Adjustments030630_CCB.HO.New TB template.IAS Sorting.040210" xfId="229"/>
    <cellStyle name="_CCB.HEN.Item12.ProfitNAVRecon.031209.LY_CCB.JX.Item12.X.ProfitNAVRecon.031209.JW_CCB.HO.NAV Recon.031222.AL_CCB.Dec03AuditPack.GL.V2 3" xfId="230"/>
    <cellStyle name="Input [yellow] 5 3 2 2" xfId="231"/>
    <cellStyle name="?? 11" xfId="232"/>
    <cellStyle name="?? 12" xfId="233"/>
    <cellStyle name="_CCB.HEN.Item12.ProfitNAVRecon.031209.LY_CCB.TG.Item12.F.ProfitNAVRecon.my.031212 2" xfId="234"/>
    <cellStyle name="注释 2 5 2 2 4" xfId="235"/>
    <cellStyle name="烹拳_97MBO" xfId="236"/>
    <cellStyle name="style 2 4 2 2 2" xfId="237"/>
    <cellStyle name="Heading1 4 4" xfId="238"/>
    <cellStyle name="?? [0.00]_Analysis of Loans" xfId="239"/>
    <cellStyle name="?? 27 2" xfId="240"/>
    <cellStyle name="?? 32 2" xfId="241"/>
    <cellStyle name="?? [0] 3 2" xfId="242"/>
    <cellStyle name="_CCB.HEN.Item12.ProfitNAVRecon.031209.LY_CCB.JX.Item12.X.ProfitNAVRecon.031209.JW_CCB.HO.NAV Recon.031222.AL_CCB.Dec03AuditPack.GL.V2 2 2" xfId="243"/>
    <cellStyle name="Input Cells 3 2 2 2" xfId="244"/>
    <cellStyle name="_PRC Adjustments 011231_CCB.GLAudit Package.040114 3" xfId="245"/>
    <cellStyle name="entry box 2 2 3 4 2" xfId="246"/>
    <cellStyle name="_CCB.HEN.Item12.ProfitNAVRecon.031209.LY_1_CCB.HO.NAV Recon.031226.AL_CCB.Dec03AuditPack.GL.V2" xfId="247"/>
    <cellStyle name="常规_新准则评估明细表(德阳利森)" xfId="248"/>
    <cellStyle name="?? [0] 2" xfId="249"/>
    <cellStyle name="Link Units (1) 2 3" xfId="250"/>
    <cellStyle name="_CCB.HEN.Item12.ProfitNAVRecon.031209.LY_CCB.HO.NAV Recon.031208.EL_CCB.Dec03AuditPack.GL.V2" xfId="251"/>
    <cellStyle name="?? [0] 3" xfId="252"/>
    <cellStyle name="_CCB.HEN.Item12.ProfitNAVRecon.031209.LY_CCB.JX.Item12.X.ProfitNAVRecon.031209.JW_CCB.HO.NAV Recon.031222.AL_CCB.Dec03AuditPack.GL.V2 2" xfId="253"/>
    <cellStyle name="_IAS Adjustments011231_CCB.HO.New TB template.IAS Sorting.040210 2 2" xfId="254"/>
    <cellStyle name="?? 13" xfId="255"/>
    <cellStyle name="Heading1 3 6 2 2" xfId="256"/>
    <cellStyle name="_CCB.HEN.Item12.ProfitNAVRecon.031209.LY_CCB.TG.Item12.F.ProfitNAVRecon.my.031212 3" xfId="257"/>
    <cellStyle name="Heading1 4 3 5 2" xfId="258"/>
    <cellStyle name="_IAS Adjustments011231_CCB.HO.New TB template.IAS Sorting.040210 2 3" xfId="259"/>
    <cellStyle name="?? 14" xfId="260"/>
    <cellStyle name="_CCB.Dec03AuditPack.GL.V2 2" xfId="261"/>
    <cellStyle name="??" xfId="262"/>
    <cellStyle name="_IAS Adjustments011231_CCB.GLAudit Package.040114_CCB.Dec03AuditPack.GL.V2" xfId="263"/>
    <cellStyle name="?? 37 2" xfId="264"/>
    <cellStyle name="?? 42 2" xfId="265"/>
    <cellStyle name="_CCB.HO.Profit Recon.HL.031113.AL_CCB.Dec03AuditPack.GL.V2 2 2" xfId="266"/>
    <cellStyle name="?? [0]" xfId="267"/>
    <cellStyle name="Header2 4 3 2" xfId="268"/>
    <cellStyle name="?? [0] 3 3" xfId="269"/>
    <cellStyle name="PrePop Currency (2)" xfId="270"/>
    <cellStyle name="COST1 2" xfId="271"/>
    <cellStyle name="_CCB.HEN.Item12.ProfitNAVRecon.031209.LY_CCB.JX.Item12.X.ProfitNAVRecon.031209.JW_CCB.HO.NAV Recon.031222.AL_CCB.Dec03AuditPack.GL.V2 2 3" xfId="272"/>
    <cellStyle name="计算 2 2 3 4 2" xfId="273"/>
    <cellStyle name="Header2 4 3 3" xfId="274"/>
    <cellStyle name="Input [yellow] 2 4 5 2" xfId="275"/>
    <cellStyle name="?? [0] 3 4" xfId="276"/>
    <cellStyle name="?? 15 2" xfId="277"/>
    <cellStyle name="style 2 7 3 2" xfId="278"/>
    <cellStyle name="?? 15 3" xfId="279"/>
    <cellStyle name="_CCB.HEN.Item12.ProfitNAVRecon.031209.LY_CCB.LN.Item12.Profit  NAV reconciliation.031121 2" xfId="280"/>
    <cellStyle name="?? 16" xfId="281"/>
    <cellStyle name="?? 21" xfId="282"/>
    <cellStyle name="?? 17" xfId="283"/>
    <cellStyle name="?? 22" xfId="284"/>
    <cellStyle name="_CCB.HEN.Item12.ProfitNAVRecon.031209.LY_CCB.LN.Item12.Profit  NAV reconciliation.031121_CCB.Dec03AuditPack.GL.V2 2 2" xfId="285"/>
    <cellStyle name="?? 18" xfId="286"/>
    <cellStyle name="?? 23" xfId="287"/>
    <cellStyle name="_CCB.HEN.Item12.ProfitNAVRecon.031209.LY_CCB.LN.Item12.Profit  NAV reconciliation.031121_CCB.Dec03AuditPack.GL.V2 2 3" xfId="288"/>
    <cellStyle name="?? 19" xfId="289"/>
    <cellStyle name="?? 24" xfId="290"/>
    <cellStyle name="计算 2 3 2 2 3" xfId="291"/>
    <cellStyle name="_CCB.HEN.Item12.ProfitNAVRecon.031209.LY_CCB.SX.Item12.F.ProfitNAVRecon.031212.MS_CCB.Dec03AuditPack.GL.V2 2" xfId="292"/>
    <cellStyle name="_CCB.HO.2003 Jnl summary by jnl.GL PRC 31&amp;62.031221 4 2" xfId="293"/>
    <cellStyle name="_CCB.HO.2003 Jnl summary by jnl.GL PRC 11&amp;12&amp;68.031221 3 2" xfId="294"/>
    <cellStyle name="?? 25" xfId="295"/>
    <cellStyle name="?? 30" xfId="296"/>
    <cellStyle name="_CCB.HEN.Item12.ProfitNAVRecon.031209.LY_CCB.SX.Item12.F.ProfitNAVRecon.031212.MS_CCB.Dec03AuditPack.GL.V2 3" xfId="297"/>
    <cellStyle name="Prefilled 2 5 6 2" xfId="298"/>
    <cellStyle name="_CCB.HO.2003 Jnl summary by jnl.GL PRC 31&amp;62.031221 4 3" xfId="299"/>
    <cellStyle name="_CCB.HO.2003 Jnl summary by jnl.GL PRC 11&amp;12&amp;68.031221 3 3" xfId="300"/>
    <cellStyle name="entry box 2 2 2 3 2" xfId="301"/>
    <cellStyle name="?? 26" xfId="302"/>
    <cellStyle name="?? 31" xfId="303"/>
    <cellStyle name="Input [yellow] 2 5 3 3 2" xfId="304"/>
    <cellStyle name="?? 27" xfId="305"/>
    <cellStyle name="?? 32" xfId="306"/>
    <cellStyle name="_CCB.HEN.Item12.ProfitNAVRecon.031209.LY_CCB.Dec03AuditPack.GL.V2 2 2" xfId="307"/>
    <cellStyle name="_PRC Adjustments 030630_CCB.HO.New TB template.CCB PRC IAS Sorting.040223 trial run_CCB.Dec03AuditPack.GL.V2 2" xfId="308"/>
    <cellStyle name="entry box 5 5 2" xfId="309"/>
    <cellStyle name="Prefilled 3 5" xfId="310"/>
    <cellStyle name="汇总 2 5 6" xfId="311"/>
    <cellStyle name="注释 2 2 4 3 4 2" xfId="312"/>
    <cellStyle name="_CCB.NX.Item 12.ProfitNAVRec.031121 2 2" xfId="313"/>
    <cellStyle name="?? 27 3" xfId="314"/>
    <cellStyle name="?? 32 3" xfId="315"/>
    <cellStyle name="_IAS Adjustments011231_CCB.HO.New TB template.PRC Sorting.040210 2 2" xfId="316"/>
    <cellStyle name="style 2 4 3 4" xfId="317"/>
    <cellStyle name="公司标准表 2 3" xfId="318"/>
    <cellStyle name="Percent [0] 2 3" xfId="319"/>
    <cellStyle name="_CCB.HO.2001 combined Jnl summary.GL.031221 2" xfId="320"/>
    <cellStyle name="Prefilled 3 4 3" xfId="321"/>
    <cellStyle name="?? 29" xfId="322"/>
    <cellStyle name="?? 34" xfId="323"/>
    <cellStyle name="?? 31 3" xfId="324"/>
    <cellStyle name="_CCB.HEN.Item12.ProfitNAVRecon.031209.LY_1_CCB.Dec03AuditPack.GL.V2 2" xfId="325"/>
    <cellStyle name="_PRC Adjustments 021231_CCB.HO.New TB template.PRC Sorting.040210" xfId="326"/>
    <cellStyle name="?? 29 2" xfId="327"/>
    <cellStyle name="?? 34 2" xfId="328"/>
    <cellStyle name="_CCB.HEN.Item12.ProfitNAVRecon.031209.LY_1_CCB.Dec03AuditPack.GL.V2 2 2" xfId="329"/>
    <cellStyle name="?? 29 3" xfId="330"/>
    <cellStyle name="?? 34 3" xfId="331"/>
    <cellStyle name="注释 2 2 2 5 3 4 2 2" xfId="332"/>
    <cellStyle name="Prefilled 2 3 2 2 2 2" xfId="333"/>
    <cellStyle name="_CCB.HEN.Item12.ProfitNAVRecon.031209.LY_1_CCB.Dec03AuditPack.GL.V2 2 3" xfId="334"/>
    <cellStyle name="输入 2 4 2 2 2" xfId="335"/>
    <cellStyle name="计算 2 3 4" xfId="336"/>
    <cellStyle name="Input [yellow] 2 3 2 2" xfId="337"/>
    <cellStyle name="?? 3" xfId="338"/>
    <cellStyle name="?? 30 3" xfId="339"/>
    <cellStyle name="汇总 2 4 8" xfId="340"/>
    <cellStyle name="_CCB.HEN.Item12.ProfitNAVRecon.031209.LY_CCB.HO.NAV Recon.031222.AL_CCB.Dec03AuditPack.GL.V2" xfId="341"/>
    <cellStyle name="Prefilled 2 7" xfId="342"/>
    <cellStyle name="?? 35" xfId="343"/>
    <cellStyle name="?? 40" xfId="344"/>
    <cellStyle name="_CCB.HEN.Item12.ProfitNAVRecon.031209.LY_1_CCB.Dec03AuditPack.GL.V2 3" xfId="345"/>
    <cellStyle name="_IAS Adjustments011231_CCB.HO.New TB template.IAS Sorting.040210" xfId="346"/>
    <cellStyle name="Heading1 3 2 4" xfId="347"/>
    <cellStyle name="?? 35 2" xfId="348"/>
    <cellStyle name="?? 40 2" xfId="349"/>
    <cellStyle name="?? 35 3" xfId="350"/>
    <cellStyle name="?? 40 3" xfId="351"/>
    <cellStyle name="?? 36" xfId="352"/>
    <cellStyle name="?? 41" xfId="353"/>
    <cellStyle name="_PRC Adjustments 021231_CCB.HO.New TB template.CCB PRC IAS Sorting.040223 trial run" xfId="354"/>
    <cellStyle name="?? 36 2" xfId="355"/>
    <cellStyle name="?? 41 2" xfId="356"/>
    <cellStyle name="Heading1 3 2 5 2" xfId="357"/>
    <cellStyle name="_CCB.HEN.Item12.ProfitNAVRecon.031209.LY_CCB.HO.NAV Recon.031222.AL_CCB.Dec03AuditPack.GL.V2 2 3" xfId="358"/>
    <cellStyle name="?? 36 3" xfId="359"/>
    <cellStyle name="?? 41 3" xfId="360"/>
    <cellStyle name="_PRC Adjustments 011231_CCB.HO.New TB template.IAS Sorting.040210" xfId="361"/>
    <cellStyle name="_CCB.HEN.Item12.ProfitNAVRecon.031209.LY_CCB.HO.NAV Recon.031226.AL_CCB.Dec03AuditPack.GL.V2 2" xfId="362"/>
    <cellStyle name="注释 2 5 3 3 3" xfId="363"/>
    <cellStyle name="?? 37" xfId="364"/>
    <cellStyle name="?? 42" xfId="365"/>
    <cellStyle name="_CCB.HO.Profit Recon.HL.031113.AL_CCB.Dec03AuditPack.GL.V2 2" xfId="366"/>
    <cellStyle name="?? 37 3" xfId="367"/>
    <cellStyle name="?? 42 3" xfId="368"/>
    <cellStyle name="_CCB.HO.Profit Recon.HL.031113.AL_CCB.Dec03AuditPack.GL.V2 2 3" xfId="369"/>
    <cellStyle name="千位分隔 9 2 2" xfId="370"/>
    <cellStyle name="Heading1 3 9" xfId="371"/>
    <cellStyle name="_CCB.HO.2003 Jnl summary by jnl.GL PRC 15,21-32.031221_CCB.Dec03AuditPack.GL.V2 2 2" xfId="372"/>
    <cellStyle name="注释 2 7 2 2 2" xfId="373"/>
    <cellStyle name="Header2 2 4 2 2" xfId="374"/>
    <cellStyle name="?? 38" xfId="375"/>
    <cellStyle name="?? 43" xfId="376"/>
    <cellStyle name="_CCB.HO.Profit Recon.HL.031113.AL_CCB.Dec03AuditPack.GL.V2 3" xfId="377"/>
    <cellStyle name="注释 2 2 4 5 2" xfId="378"/>
    <cellStyle name="?? 38 2" xfId="379"/>
    <cellStyle name="注释 2 2 4 5 2 2" xfId="380"/>
    <cellStyle name="_CCB.QH.Item12..ProfitNAVRecon.031206-HL.ML_CCB.HO.Profit Recon.HL.031222.AL 2 3" xfId="381"/>
    <cellStyle name="?? 38 3" xfId="382"/>
    <cellStyle name="汇总 2 7 3 2" xfId="383"/>
    <cellStyle name="_CCB.HEN.Item12.ProfitNAVRecon.031209.LY_1 2" xfId="384"/>
    <cellStyle name="Prefilled 5 2 2" xfId="385"/>
    <cellStyle name="注释 2 2 5 2 5 2" xfId="386"/>
    <cellStyle name="_CCB.HO.2003 Jnl summary by jnl.GL PRC 15,21-32.031221_CCB.Dec03AuditPack.GL.V2 2 3" xfId="387"/>
    <cellStyle name="注释 2 7 2 2 3" xfId="388"/>
    <cellStyle name="?? 39" xfId="389"/>
    <cellStyle name="?? 44" xfId="390"/>
    <cellStyle name="计算 2 4 6 2" xfId="391"/>
    <cellStyle name="_CCB.HEN.Item12.ProfitNAVRecon.031209.LY 2 2" xfId="392"/>
    <cellStyle name="Input [yellow] 2 3 3 4 2" xfId="393"/>
    <cellStyle name="?? 39 2" xfId="394"/>
    <cellStyle name="?? 44 2" xfId="395"/>
    <cellStyle name="输出 2 2 7" xfId="396"/>
    <cellStyle name="_CCB(1).JL.Item12.ProfitNAVRecon.031127.ty_CCB.Dec03AuditPack.GL.V2 2 3" xfId="397"/>
    <cellStyle name="Input [yellow] 4 4" xfId="398"/>
    <cellStyle name="_IAS Adjustments030630_CCB.HO.New TB template.CCB PRC IAS Sorting.040223 trial run_CCB.Dec03AuditPack.GL.V2" xfId="399"/>
    <cellStyle name="?? 39 3" xfId="400"/>
    <cellStyle name="?? 44 3" xfId="401"/>
    <cellStyle name="计算 2 3 5" xfId="402"/>
    <cellStyle name="Input [yellow] 2 3 2 3" xfId="403"/>
    <cellStyle name="?? 4" xfId="404"/>
    <cellStyle name="Enter Units (1) 3" xfId="405"/>
    <cellStyle name="_CCB.HEN.Item12.ProfitNAVRecon.031209.LY_CCB.JX.Item12.X.ProfitNAVRecon.031209.JW_CCB.CQ.Item12.1D.ProfitNAVRec.031213-revised.dhnc 2" xfId="406"/>
    <cellStyle name="_CCB.HEN.Item12.ProfitNAVRecon.031209.LY 2 3" xfId="407"/>
    <cellStyle name="_IAS Adjustments021231 2 2" xfId="408"/>
    <cellStyle name="Header2 5 3 4" xfId="409"/>
    <cellStyle name="?? 45" xfId="410"/>
    <cellStyle name="?? 50" xfId="411"/>
    <cellStyle name="_CCB.HEN.Item12.ProfitNAVRecon.031209.LY_CCB.XZ.item12.3D.ProfitNAVRec.031124.dhnc 2 2" xfId="412"/>
    <cellStyle name="注释 2 2 5" xfId="413"/>
    <cellStyle name="?? 45 2" xfId="414"/>
    <cellStyle name="?? 45 3" xfId="415"/>
    <cellStyle name="输出 2 3 2 2 2 2" xfId="416"/>
    <cellStyle name="标题 1 2" xfId="417"/>
    <cellStyle name="_CCB.HO.2002 Jnl summary by jnl.GL PRC 41-80.grouped.031221 2 2" xfId="418"/>
    <cellStyle name="_PRC Adjustments 011231_CCB.Dec03AuditPack.GL.V2 3" xfId="419"/>
    <cellStyle name="_PRC Adjustments 011231_CCB.HO.New TB template.PRC Sorting.040210" xfId="420"/>
    <cellStyle name="汇总 2 4 2 4 2" xfId="421"/>
    <cellStyle name="_CCB.HEN.Item12.ProfitNAVRecon.031209.LY_CCB.TG.Item12.F.ProfitNAVRecon.my.031212_CCB.Dec03AuditPack.GL.V2" xfId="422"/>
    <cellStyle name="?? 46" xfId="423"/>
    <cellStyle name="?? 51" xfId="424"/>
    <cellStyle name="_CCB.HEN.Item12.ProfitNAVRecon.031209.LY_CCB.XZ.item12.3D.ProfitNAVRec.031124.dhnc 2 3" xfId="425"/>
    <cellStyle name="注释 2 2 6" xfId="426"/>
    <cellStyle name="Percent [2] 3" xfId="427"/>
    <cellStyle name="?? 46 2" xfId="428"/>
    <cellStyle name="_CCB.HEN.Item12.ProfitNAVRecon.031209.LY_CCB.TG.Item12.F.ProfitNAVRecon.my.031212_CCB.Dec03AuditPack.GL.V2 2" xfId="429"/>
    <cellStyle name="Percent [2] 4" xfId="430"/>
    <cellStyle name="?? 46 3" xfId="431"/>
    <cellStyle name="_IAS Adjustments011231_CCB.GLAudit Package.040114 2" xfId="432"/>
    <cellStyle name="0% 2" xfId="433"/>
    <cellStyle name="注释 2 2 6 3" xfId="434"/>
    <cellStyle name="Heading1 5 3 2" xfId="435"/>
    <cellStyle name="_CCB.HEN.Item12.ProfitNAVRecon.031209.LY_CCB.TG.Item12.F.ProfitNAVRecon.my.031212_CCB.Dec03AuditPack.GL.V2 3" xfId="436"/>
    <cellStyle name="?? 47" xfId="437"/>
    <cellStyle name="?? 52" xfId="438"/>
    <cellStyle name="?? 47 2" xfId="439"/>
    <cellStyle name="?? 47 3" xfId="440"/>
    <cellStyle name="_PRC Adjustments 021231_CCB.HO.New TB template.IAS Sorting.040210 2 2" xfId="441"/>
    <cellStyle name="?? 49" xfId="442"/>
    <cellStyle name="@_text 3" xfId="443"/>
    <cellStyle name="计算 2 3 6" xfId="444"/>
    <cellStyle name="Input [yellow] 2 3 2 4" xfId="445"/>
    <cellStyle name="?? 5" xfId="446"/>
    <cellStyle name="_CBRE明细表" xfId="447"/>
    <cellStyle name="注释 2 2 2 4 9 2" xfId="448"/>
    <cellStyle name="注释 2 2 2 2 5" xfId="449"/>
    <cellStyle name="_IAS Adjustments021231_CCB.GLAudit Package.040114_CCB.Dec03AuditPack.GL.V2 2 2" xfId="450"/>
    <cellStyle name="Currency,0 2 2" xfId="451"/>
    <cellStyle name="_CCB.HEN.Item12.ProfitNAVRecon.031209.LY_CCB.JX.Item12.X.ProfitNAVRecon.031209.JW_CCB.CQ.Item12.1D.ProfitNAVRec.031213-revised.dhnc 3" xfId="452"/>
    <cellStyle name="_PRC Adjustments 011231_CCB.HO.New TB template.IAS Sorting.040210_CCB.Dec03AuditPack.GL.V2 2 2" xfId="453"/>
    <cellStyle name="计算 2 3 7" xfId="454"/>
    <cellStyle name="RevList 5 2" xfId="455"/>
    <cellStyle name="Input [yellow] 2 3 2 5" xfId="456"/>
    <cellStyle name="?? 6" xfId="457"/>
    <cellStyle name="计算 2 3 8" xfId="458"/>
    <cellStyle name="RevList 5 3" xfId="459"/>
    <cellStyle name="?? 7" xfId="460"/>
    <cellStyle name="计算 2 3 9" xfId="461"/>
    <cellStyle name="?? 8" xfId="462"/>
    <cellStyle name="汇总 2 2 7 2" xfId="463"/>
    <cellStyle name="?? 9" xfId="464"/>
    <cellStyle name="style2" xfId="465"/>
    <cellStyle name="Percent[2]" xfId="466"/>
    <cellStyle name="no dec 2" xfId="467"/>
    <cellStyle name="???? [0.00]_Analysis of Loans" xfId="468"/>
    <cellStyle name="Prefilled 5 2 3" xfId="469"/>
    <cellStyle name="Header2 4 2" xfId="470"/>
    <cellStyle name="_CCB.HEN.Item12.ProfitNAVRecon.031209.LY_1 3" xfId="471"/>
    <cellStyle name="????_Analysis of Loans" xfId="472"/>
    <cellStyle name="entry box 2 5 7" xfId="473"/>
    <cellStyle name="_CCB.HEN.Item12.ProfitNAVRecon.031209.LY_1_CCB.SX.Item12.F.ProfitNAVRecon.031212.MS" xfId="474"/>
    <cellStyle name="常规 7 4 2" xfId="475"/>
    <cellStyle name="Prefilled 2 4 3 5" xfId="476"/>
    <cellStyle name="??_????????" xfId="477"/>
    <cellStyle name="汇总 2 5 3 3 2" xfId="478"/>
    <cellStyle name="?鹎%U龡&amp;H?_x0008__x001c__x001c_?_x0007__x0001__x0001_" xfId="479"/>
    <cellStyle name="?鹎%U龡&amp;H?_x0008__x001c__x001c_?_x0007__x0001__x0001_ 2" xfId="480"/>
    <cellStyle name="Comma,0" xfId="481"/>
    <cellStyle name="?鹎%U龡&amp;H?_x0008__x001c__x001c_?_x0007__x0001__x0001_ 2 2" xfId="482"/>
    <cellStyle name="注释 2 2 2 2 2 2 3" xfId="483"/>
    <cellStyle name="_CCB.HEN.Item12.ProfitNAVRecon.031209.LY_CCB.JX.Item12.X.ProfitNAVRecon.031209.JW_CCB.SX.Item12.F.ProfitNAVRecon.031212.MS 2 3" xfId="484"/>
    <cellStyle name="_PRC Adjustments 011231_CCB.HO.New TB template.CCB PRC IAS Sorting.040223 trial run_CCB.Dec03AuditPack.GL.V2" xfId="485"/>
    <cellStyle name="Calc Currency (0) 2 2 2" xfId="486"/>
    <cellStyle name="Comma,0 2" xfId="487"/>
    <cellStyle name="?鹎%U龡&amp;H?_x0008__x001c__x001c_?_x0007__x0001__x0001_ 2 2 2" xfId="488"/>
    <cellStyle name="注释 2 2 2 2 2 2 3 2" xfId="489"/>
    <cellStyle name="_指令13附件1 2" xfId="490"/>
    <cellStyle name="注释 2 2 5 3 2 3" xfId="491"/>
    <cellStyle name="_CCB.HEN.Item12.ProfitNAVRecon.031209.LY_1_CCB.HO.NAV Recon.031222.AL_CCB.Dec03AuditPack.GL.V2 3" xfId="492"/>
    <cellStyle name="PrePop Units (0)" xfId="493"/>
    <cellStyle name="Comma,1" xfId="494"/>
    <cellStyle name="?鹎%U龡&amp;H?_x0008__x001c__x001c_?_x0007__x0001__x0001_ 2 3" xfId="495"/>
    <cellStyle name="_CCB.HEN.Item12.ProfitNAVRecon.031209.LY_CCB.SC.Item12.ProfitNAVRecon.031210.EP_CCB.Dec03AuditPack.GL.V2 2" xfId="496"/>
    <cellStyle name="注释 2 2 2 2 2 2 4" xfId="497"/>
    <cellStyle name="Prefilled 2 4 5 2" xfId="498"/>
    <cellStyle name="_IAS Adjustments011231_CCB.HO.New TB template.CCB PRC IAS Sorting.040223 trial run 2 2" xfId="499"/>
    <cellStyle name="?鹎%U龡&amp;H?_x0008__x001c__x001c_?_x0007__x0001__x0001_ 3" xfId="500"/>
    <cellStyle name="_CCB.HO.2003 Jnl summary by jnl.Gl.specific for HO branch_CCB.HO.2003 Jnl summary by jnl.GL PRC 60-80.031221rev 2 2" xfId="501"/>
    <cellStyle name="输入 2 2 2" xfId="502"/>
    <cellStyle name="_CCB.HO.2003 Jnl summary by jnl.GL PRC 81-120.031221_CCB.Dec03AuditPack.GL.V2 3" xfId="503"/>
    <cellStyle name="Linked Cells 2 2 4" xfId="504"/>
    <cellStyle name="注释 2 2 2 2 2 3 3" xfId="505"/>
    <cellStyle name="?鹎%U龡&amp;H?_x0008__x001c__x001c_?_x0007__x0001__x0001_ 3 2" xfId="506"/>
    <cellStyle name="_IAS Adjustments021231_CCB.HO.New TB template.CCB PRC IAS Sorting.040223 trial run_CCB.Dec03AuditPack.GL.V2" xfId="507"/>
    <cellStyle name="注释 2 2 3 2 4 3" xfId="508"/>
    <cellStyle name="_PRC Adjustments 011231_CCB.GLAudit Package.040114 2" xfId="509"/>
    <cellStyle name="?鹎%U龡&amp;H?_x0008__x001c__x001c_?_x0007__x0001__x0001_ 3 3" xfId="510"/>
    <cellStyle name="?鹎%U龡&amp;H?_x0008__x001c__x001c_?_x0007__x0001__x0001_ 4" xfId="511"/>
    <cellStyle name="_IAS Adjustments011231_CCB.HO.New TB template.CCB PRC IAS Sorting.040223 trial run 2 3" xfId="512"/>
    <cellStyle name="entry box 4" xfId="513"/>
    <cellStyle name="注释 2 2 2 2 2 4 3" xfId="514"/>
    <cellStyle name="?鹎%U龡&amp;H?_x0008__x001c__x001c_?_x0007__x0001__x0001_ 4 2" xfId="515"/>
    <cellStyle name="_CCB.HEN.Item12.ProfitNAVRecon.031209.LY_CCB.JX.Item12.X.ProfitNAVRecon.031209.JW_CCB.HO.NAV Recon.031208.EL 3" xfId="516"/>
    <cellStyle name="输入 2 3 2 2" xfId="517"/>
    <cellStyle name="_CCB.HO.Profit Recon.031208.AL 2 3" xfId="518"/>
    <cellStyle name="?鹎%U龡&amp;H?_x0008__x001c__x001c_?_x0007__x0001__x0001_ 4 2 2" xfId="519"/>
    <cellStyle name="entry box 4 2" xfId="520"/>
    <cellStyle name="_CCB.HEN.Item12.ProfitNAVRecon.031209.LY_1_CCB.HO.NAV Recon.031208.EL_CCB.Dec03AuditPack.GL.V2 2 3" xfId="521"/>
    <cellStyle name="_CCB Consol Item12 NAV and Profit Recon 040202( to be updated) EL_CCB.Dec03AuditPack.GL.V2 2" xfId="522"/>
    <cellStyle name="?鹎%U龡&amp;H?_x0008__x001c__x001c_?_x0007__x0001__x0001_ 4 3" xfId="523"/>
    <cellStyle name="_CCB.QH.Item12..ProfitNAVRecon.031206-HL.ML_CCB.JL.Item12.new NAV.031223_CCB.Dec03AuditPack.GL.V2 2" xfId="524"/>
    <cellStyle name="entry box 5" xfId="525"/>
    <cellStyle name="entry box 4 4 3" xfId="526"/>
    <cellStyle name="_IAS Adjustments011231_CCB.Dec03AuditPack.GL.V2 3" xfId="527"/>
    <cellStyle name="_CCB.HO.2003 Jnl summary by jnl.GL PRC 11&amp;12&amp;68.031221 2 2 2" xfId="528"/>
    <cellStyle name="_CCB.HO.2003 Jnl summary by jnl.GL PRC 31&amp;62.031221 3 2 2" xfId="529"/>
    <cellStyle name="注释 2 2 2 3 2 2 3" xfId="530"/>
    <cellStyle name="_PRC Adjustments 021231_CCB.HO.New TB template.IAS Sorting.040210_CCB.Dec03AuditPack.GL.V2 2" xfId="531"/>
    <cellStyle name="?鹎%U龡&amp;H?_x0008__x001c__x001c_?_x0007__x0001__x0001_ 5" xfId="532"/>
    <cellStyle name="_CCB.HO.2003 Jnl summary by jnl.GL PRC 81-120.031221 2 2" xfId="533"/>
    <cellStyle name="oft Excel]_x000d__x000a_Comment=open=/f ‚ðw’è‚·‚é‚ÆAƒ†[ƒU[’è‹`ŠÖ”‚ðŠÖ”“\‚è•t‚¯‚Ìˆê——‚É“o˜^‚·‚é‚±‚Æ‚ª‚Å‚«‚Ü‚·B_x000d__x000a_Maximized 2" xfId="534"/>
    <cellStyle name="千位分隔 2 2 2" xfId="535"/>
    <cellStyle name="?鹎%U龡&amp;H?_x0008__x001c__x001c_?_x0007__x0001__x0001_ 5 2" xfId="536"/>
    <cellStyle name="?鹎%U龡&amp;H?_x0008__x001c__x001c_?_x0007__x0001__x0001_ 6" xfId="537"/>
    <cellStyle name="_CCB.HO.2003 Jnl summary by jnl.GL PRC 81-120.031221 2 3" xfId="538"/>
    <cellStyle name="oft Excel]_x000d__x000a_Comment=open=/f ‚ðw’è‚·‚é‚ÆAƒ†[ƒU[’è‹`ŠÖ”‚ðŠÖ”“\‚è•t‚¯‚Ìˆê——‚É“o˜^‚·‚é‚±‚Æ‚ª‚Å‚«‚Ü‚·B_x000d__x000a_Maximized 3" xfId="539"/>
    <cellStyle name="千位分隔 2 2 3" xfId="540"/>
    <cellStyle name="?鹎%U龡&amp;H?_x0008__x001c__x001c_?_x0007__x0001__x0001_ 6 2" xfId="541"/>
    <cellStyle name="常规 14" xfId="542"/>
    <cellStyle name="?鹎%U龡&amp;H?_x0008__x001c__x001c_?_x0007__x0001__x0001_ 7" xfId="543"/>
    <cellStyle name="_CCB.HEN.Item12.ProfitNAVRecon.031209.LY_CCB.JX.Item12.X.ProfitNAVRecon.031209.JW_CCB.HO.NAV Recon.031226.AL_CCB.Dec03AuditPack.GL.V2 2 3" xfId="544"/>
    <cellStyle name="@_text" xfId="545"/>
    <cellStyle name="_CCB.HO.2002 Jnl summary by jnl.GL PRC 41-80.grouped.031221_CCB.HO.2003 Jnl summary by jnl.GL PRC 13-20.031221_CCB.Dec03AuditPack.GL.V2 2 3" xfId="546"/>
    <cellStyle name="Percent[0] 3" xfId="547"/>
    <cellStyle name="常规 7 3 2" xfId="548"/>
    <cellStyle name="Prefilled 2 4 2 5" xfId="549"/>
    <cellStyle name="Calc Units (2) 3" xfId="550"/>
    <cellStyle name="_Part III.200406.Loan and Liabilities details.(Site Name)_审计调查表.V3" xfId="551"/>
    <cellStyle name="资产 2 4 7" xfId="552"/>
    <cellStyle name="@_text 2 2" xfId="553"/>
    <cellStyle name="千位分隔 2" xfId="554"/>
    <cellStyle name="注释 2 2 8 2" xfId="555"/>
    <cellStyle name="_CCB.HO.2001 Jnl summary by jnl.GL PRC 1-12,33 2 3" xfId="556"/>
    <cellStyle name="Date 2 3 2 3" xfId="557"/>
    <cellStyle name="_CCB.HEN.Item12.ProfitNAVRecon.031209.LY_CCB.JX.Item12.X.ProfitNAVRecon.031209.JW_CCB.HO.NAV Recon.031226.AL_CCB.Dec03AuditPack.GL.V2 2" xfId="558"/>
    <cellStyle name="@_text 2 3" xfId="559"/>
    <cellStyle name="资产 2 4 8" xfId="560"/>
    <cellStyle name="标题 4 2" xfId="561"/>
    <cellStyle name="千位分隔 3" xfId="562"/>
    <cellStyle name="_CCB.HEN.Item12.ProfitNAVRecon.031209.LY_CCB.HO.NAV Recon.031222.AL_CCB.Dec03AuditPack.GL.V2 3" xfId="563"/>
    <cellStyle name="_(中企华)审计评估联合申报明细表.V1" xfId="564"/>
    <cellStyle name="Prefilled 2 7 3" xfId="565"/>
    <cellStyle name="_Book1" xfId="566"/>
    <cellStyle name="常规 2 7 2" xfId="567"/>
    <cellStyle name="_Book1 2" xfId="568"/>
    <cellStyle name="_Book1 2 2" xfId="569"/>
    <cellStyle name="_CCB.HEN.Item12.ProfitNAVRecon.031209.LY_CCB.NB.Appendix 12 ProfitNAVRecon (GL).031204_CCB.Dec03AuditPack.GL.V2 2" xfId="570"/>
    <cellStyle name="_CCB.HO.2003 Jnl summary by jnl.GL PRC 1-12,33.031221" xfId="571"/>
    <cellStyle name="_CCB.QH.Item12..ProfitNAVRecon.031206-HL.ML_CCB.HO.NAV Recon.HL.031222.AL 2 3" xfId="572"/>
    <cellStyle name="Header2 5 2 2 2 2" xfId="573"/>
    <cellStyle name="_Book1 2 3" xfId="574"/>
    <cellStyle name="_CCB.HO.2001 Jnl summary by jnl.GL PRC 1-12,33_CCB.Dec03AuditPack.GL.V2 2" xfId="575"/>
    <cellStyle name="_Book1 3" xfId="576"/>
    <cellStyle name="注释 2 3 7 2 2" xfId="577"/>
    <cellStyle name="_CCB.HO.2003 Jnl summary by jnl.GL PRC 11&amp;12&amp;68.031221 4 2" xfId="578"/>
    <cellStyle name="_CCB.HO.2003 Jnl summary by jnl.GL PRC 31&amp;62.031221 5 2" xfId="579"/>
    <cellStyle name="Header2 3 3 2" xfId="580"/>
    <cellStyle name="_CCB Consol Item12 NAV and Profit Recon 040202( to be updated) EL 2" xfId="581"/>
    <cellStyle name="_CCB.QH.Item12..ProfitNAVRecon.031206-HL.ML_CCB.JL.Item12.new NAV.031223 2" xfId="582"/>
    <cellStyle name="_Part III.200406.Loan and Liabilities details.(Site Name)_Shenhua PBC package 050530_附件1：审计评估联合申报明细表" xfId="583"/>
    <cellStyle name="计算 2 6 3" xfId="584"/>
    <cellStyle name="_CCB.HO.2003 Jnl summary by jnl.GL PRC 60-80.031221 3" xfId="585"/>
    <cellStyle name="_CCB.HEN.Item12.ProfitNAVRecon.031209.LY_CCB.TG.Item12.F.ProfitNAVRecon.my.031212_CCB.Dec03AuditPack.GL.V2 2 3" xfId="586"/>
    <cellStyle name="_CCB.HO.2003 Jnl summary by jnl.GL PRC 60-80.031221 3 2" xfId="587"/>
    <cellStyle name="Header2 2 2 6" xfId="588"/>
    <cellStyle name="Header2 3 3 2 2" xfId="589"/>
    <cellStyle name="_CCB Consol Item12 NAV and Profit Recon 040202( to be updated) EL 2 2" xfId="590"/>
    <cellStyle name="_CCB.QH.Item12..ProfitNAVRecon.031206-HL.ML_CCB.JL.Item12.new NAV.031223 2 2" xfId="591"/>
    <cellStyle name="Input Cells 2 4" xfId="592"/>
    <cellStyle name="计算 2 6 3 2" xfId="593"/>
    <cellStyle name="_CCB Consol Item12 NAV and Profit Recon 040202( to be updated) EL 2 3" xfId="594"/>
    <cellStyle name="_CCB.QH.Item12..ProfitNAVRecon.031206-HL.ML_CCB.JL.Item12.new NAV.031223 2 3" xfId="595"/>
    <cellStyle name="Input Cells 2 5" xfId="596"/>
    <cellStyle name="_CCB.HO.2003 Jnl summary by jnl.GL PRC 60-80.031221 3 3" xfId="597"/>
    <cellStyle name="Header2 2 2 7" xfId="598"/>
    <cellStyle name="Header2 3 3 3" xfId="599"/>
    <cellStyle name="计算 2 2 2 4 2" xfId="600"/>
    <cellStyle name="_CCB.QH.Item12..ProfitNAVRecon.031206-HL.ML_CCB.JL.Item12.new NAV.031223 3" xfId="601"/>
    <cellStyle name="_CCB Consol Item12 NAV and Profit Recon 040202( to be updated) EL 3" xfId="602"/>
    <cellStyle name="Input [yellow] 2 3 5 2" xfId="603"/>
    <cellStyle name="计算 2 6 4" xfId="604"/>
    <cellStyle name="_CCB.HO.2003 Jnl summary by jnl.GL PRC 60-80.031221 4" xfId="605"/>
    <cellStyle name="输入 2 4 2 2 2 2" xfId="606"/>
    <cellStyle name="_CCB Consol Item12 NAV and Profit Recon 040202( to be updated) EL_CCB.Dec03AuditPack.GL.V2" xfId="607"/>
    <cellStyle name="_CCB.QH.Item12..ProfitNAVRecon.031206-HL.ML_CCB.JL.Item12.new NAV.031223_CCB.Dec03AuditPack.GL.V2" xfId="608"/>
    <cellStyle name="_CCB Consol Item12 NAV and Profit Recon 040202( to be updated) EL_CCB.Dec03AuditPack.GL.V2 2 2" xfId="609"/>
    <cellStyle name="_CCB.QH.Item12..ProfitNAVRecon.031206-HL.ML_CCB.JL.Item12.new NAV.031223_CCB.Dec03AuditPack.GL.V2 2 2" xfId="610"/>
    <cellStyle name="entry box 5 2" xfId="611"/>
    <cellStyle name="_IAS Adjustments030630_CCB.HO.New TB template.CCB PRC IAS Sorting.040223 trial run_CCB.Dec03AuditPack.GL.V2 2" xfId="612"/>
    <cellStyle name="注释 2 2 4 3 2" xfId="613"/>
    <cellStyle name="_CCB Consol Item12 NAV and Profit Recon 040202( to be updated) EL_CCB.Dec03AuditPack.GL.V2 2 3" xfId="614"/>
    <cellStyle name="_CCB.QH.Item12..ProfitNAVRecon.031206-HL.ML_CCB.JL.Item12.new NAV.031223_CCB.Dec03AuditPack.GL.V2 2 3" xfId="615"/>
    <cellStyle name="entry box 5 3" xfId="616"/>
    <cellStyle name="_CCB Consol Item12 NAV and Profit Recon 040202( to be updated) EL_CCB.Dec03AuditPack.GL.V2 3" xfId="617"/>
    <cellStyle name="_CCB.QH.Item12..ProfitNAVRecon.031206-HL.ML_CCB.JL.Item12.new NAV.031223_CCB.Dec03AuditPack.GL.V2 3" xfId="618"/>
    <cellStyle name="entry box 6" xfId="619"/>
    <cellStyle name="_CCB.HEN.Item12.ProfitNAVRecon.031209.LY_1_CCB.CQ.Item12.1D.ProfitNAVRec.031213-revised.dhnc_CCB.Dec03AuditPack.GL.V2 2" xfId="620"/>
    <cellStyle name="_PRC Adjustments 021231_CCB.Dec03AuditPack.GL.V2" xfId="621"/>
    <cellStyle name="注释 2 6 2 4" xfId="622"/>
    <cellStyle name="_CCB(1).JL.Item12.ProfitNAVRecon.031127.ty 2" xfId="623"/>
    <cellStyle name="汇总 2" xfId="624"/>
    <cellStyle name="_CCB.HO.2002 Jnl summary by jnl.GL PRC 41-80.grouped.031221_CCB.HO.2001 Jnl summary by jnl.GL PRC 1-12,33_CCB.Dec03AuditPack.GL.V2" xfId="625"/>
    <cellStyle name="_CCB.HEN.Item12.ProfitNAVRecon.031209.LY_CCB.JX.Item12.X.ProfitNAVRecon.031209.JW_CCB.HO.NAV Recon.031226.AL_CCB.Dec03AuditPack.GL.V2 3" xfId="626"/>
    <cellStyle name="_CCB.HEN.Item12.ProfitNAVRecon.031209.LY_1_CCB.CQ.Item12.1D.ProfitNAVRec.031213-revised.dhnc_CCB.Dec03AuditPack.GL.V2 2 2" xfId="627"/>
    <cellStyle name="注释 2 2 8 4" xfId="628"/>
    <cellStyle name="_PRC Adjustments 021231_CCB.Dec03AuditPack.GL.V2 2" xfId="629"/>
    <cellStyle name="注释 2 6 2 4 2" xfId="630"/>
    <cellStyle name="_CCB(1).JL.Item12.ProfitNAVRecon.031127.ty 2 2" xfId="631"/>
    <cellStyle name="汇总 2 2" xfId="632"/>
    <cellStyle name="_CCB.HEN.Item12.ProfitNAVRecon.031209.LY_1_CCB.CQ.Item12.1D.ProfitNAVRec.031213-revised.dhnc_CCB.Dec03AuditPack.GL.V2 2 3" xfId="633"/>
    <cellStyle name="注释 2 7 6 2" xfId="634"/>
    <cellStyle name="Currency\[0]" xfId="635"/>
    <cellStyle name="注释 2 2 8 5" xfId="636"/>
    <cellStyle name="检查单元格 2" xfId="637"/>
    <cellStyle name="_PRC Adjustments 021231_CCB.Dec03AuditPack.GL.V2 3" xfId="638"/>
    <cellStyle name="Header2 2 8 2" xfId="639"/>
    <cellStyle name="注释 2 6 2 4 3" xfId="640"/>
    <cellStyle name="_CCB(1).JL.Item12.ProfitNAVRecon.031127.ty 2 3" xfId="641"/>
    <cellStyle name="汇总 2 3" xfId="642"/>
    <cellStyle name="_CCB.HEN.Item12.ProfitNAVRecon.031209.LY_1_CCB.CQ.Item12.1D.ProfitNAVRec.031213-revised.dhnc 2" xfId="643"/>
    <cellStyle name="千位分隔 5" xfId="644"/>
    <cellStyle name="_CCB.HO.2003 Jnl summary by jnl.GL PRC 81-120.031221_CCB.Dec03AuditPack.GL.V2 2 2" xfId="645"/>
    <cellStyle name="_CCB.HEN.Item12.ProfitNAVRecon.031209.LY_1_CCB.CQ.Item12.1D.ProfitNAVRec.031213-revised.dhnc_CCB.Dec03AuditPack.GL.V2 3" xfId="646"/>
    <cellStyle name="注释 2 6 2 5" xfId="647"/>
    <cellStyle name="_CCB(1).JL.Item12.ProfitNAVRecon.031127.ty 3" xfId="648"/>
    <cellStyle name="標準_Collateral" xfId="649"/>
    <cellStyle name="_CCB.HO.2002 Jnl summary by jnl.GL PRC 41-80.grouped.031221_CCB.HO.2001 Jnl summary by jnl.GL PRC 1-12,33_CCB.Dec03AuditPack.GL.V2 2 3" xfId="650"/>
    <cellStyle name="Calc Currency (2) 2" xfId="651"/>
    <cellStyle name="_CCB(1).JL.Item12.ProfitNAVRecon.031127.ty_CCB.Dec03AuditPack.GL.V2" xfId="652"/>
    <cellStyle name="_CCB(1).JL.Item12.ProfitNAVRecon.031127.ty_CCB.Dec03AuditPack.GL.V2 2" xfId="653"/>
    <cellStyle name="_CCB.HEN.Item12.ProfitNAVRecon.031209.LY_1_CCB.HO.NAV Recon.031222.AL" xfId="654"/>
    <cellStyle name="entry box 2 6 4" xfId="655"/>
    <cellStyle name="Input [yellow] 4 3" xfId="656"/>
    <cellStyle name="_CCB(1).JL.Item12.ProfitNAVRecon.031127.ty_CCB.Dec03AuditPack.GL.V2 2 2" xfId="657"/>
    <cellStyle name="输出 2 2 6" xfId="658"/>
    <cellStyle name="{Date}" xfId="659"/>
    <cellStyle name="_CCB(1).JL.Item12.ProfitNAVRecon.031127.ty_CCB.Dec03AuditPack.GL.V2 3" xfId="660"/>
    <cellStyle name="_CCB.Dec03AuditPack.GL.V2" xfId="661"/>
    <cellStyle name="_CCB.Dec03AuditPack.GL.V2 2 2" xfId="662"/>
    <cellStyle name="_CCB.Dec03AuditPack.GL.V2 2 3" xfId="663"/>
    <cellStyle name="Heading 2" xfId="664"/>
    <cellStyle name="输出 2 4 2 3 2" xfId="665"/>
    <cellStyle name="输出 2 5 3 2 2" xfId="666"/>
    <cellStyle name="_PRC Adjustments 011231_CCB.HO.New TB template.IAS Sorting.040210 2 3" xfId="667"/>
    <cellStyle name="_CCB.GLAudit Package.040114" xfId="668"/>
    <cellStyle name="Header2 3 10" xfId="669"/>
    <cellStyle name="entry box 2 2 2 4" xfId="670"/>
    <cellStyle name="_CCB.GLAudit Package.040114 2" xfId="671"/>
    <cellStyle name="Header2 3 10 2" xfId="672"/>
    <cellStyle name="_CCB.GLAudit Package.040114 2 2" xfId="673"/>
    <cellStyle name="_CCB.HO.2001 Jnl summary by jnl.GL PRC 1-12,33_CCB.Dec03AuditPack.GL.V2 3" xfId="674"/>
    <cellStyle name="entry box 2 2 2 4 2" xfId="675"/>
    <cellStyle name="_CCB.HO.2003 Jnl summary by jnl.GL PRC 11&amp;12&amp;68.031221 4 3" xfId="676"/>
    <cellStyle name="Prefilled 2 5 7 2" xfId="677"/>
    <cellStyle name="_CCB.GLAudit Package.040114 2 3" xfId="678"/>
    <cellStyle name="Input [yellow] 2 5 3 4 2" xfId="679"/>
    <cellStyle name="_CCB.HO.2002 Jnl summary by jnl.GL PRC 41-80.grouped.031221" xfId="680"/>
    <cellStyle name="Heading1 2 3 8" xfId="681"/>
    <cellStyle name="输出 2 3 2 2" xfId="682"/>
    <cellStyle name="_CCB.GLAudit Package.040114 3" xfId="683"/>
    <cellStyle name="entry box 2 2 2 5" xfId="684"/>
    <cellStyle name="_CCB.GLAudit Package.040114_CCB.Dec03AuditPack.GL.V2" xfId="685"/>
    <cellStyle name="_CCB.GLAudit Package.040114_CCB.Dec03AuditPack.GL.V2 2" xfId="686"/>
    <cellStyle name="_CCB.GLAudit Package.040114_CCB.Dec03AuditPack.GL.V2 3" xfId="687"/>
    <cellStyle name="_CCB.HEN.Item12.ProfitNAVRecon.031209.LY" xfId="688"/>
    <cellStyle name="_CCB.HO.Profit Recon.HL.031113.AL 2 3" xfId="689"/>
    <cellStyle name="_CCB.HO.2002 Jnl summary by jnl.GL PRC 41-80.grouped.031221_CCB.HO.2001 Jnl summary by jnl.GL PRC 1-12,33 3" xfId="690"/>
    <cellStyle name="Input [yellow] 2 3 3 4" xfId="691"/>
    <cellStyle name="_CCB.HEN.Item12.ProfitNAVRecon.031209.LY 2" xfId="692"/>
    <cellStyle name="计算 2 4 6" xfId="693"/>
    <cellStyle name="注释 2 2 5 2 5" xfId="694"/>
    <cellStyle name="Prefilled 5 2" xfId="695"/>
    <cellStyle name="_CCB.HEN.Item12.ProfitNAVRecon.031209.LY_1" xfId="696"/>
    <cellStyle name="汇总 2 7 3" xfId="697"/>
    <cellStyle name="_CCB.HEN.Item12.ProfitNAVRecon.031209.LY_1 2 2" xfId="698"/>
    <cellStyle name="Prefilled 5 2 2 2" xfId="699"/>
    <cellStyle name="Input [yellow] 2 4 3 2" xfId="700"/>
    <cellStyle name="_CCB.HEN.Item12.ProfitNAVRecon.031209.LY_1 2 3" xfId="701"/>
    <cellStyle name="计算 2 2 3 2 2" xfId="702"/>
    <cellStyle name="_CCB.HEN.Item12.ProfitNAVRecon.031209.LY_CCB.CQ.Item12.1D.ProfitNAVRec.031213-revised.dhnc" xfId="703"/>
    <cellStyle name="_PRC Adjustments 030630_CCB.HO.New TB template.IAS Sorting.040210 3" xfId="704"/>
    <cellStyle name="_CCB.HEN.Item12.ProfitNAVRecon.031209.LY_1_CCB.CQ.Item12.1D.ProfitNAVRec.031213-revised.dhnc 2 2" xfId="705"/>
    <cellStyle name="_CCB.HEN.Item12.ProfitNAVRecon.031209.LY_1_CCB.SX.Item12.F.ProfitNAVRecon.031212.MS_CCB.Dec03AuditPack.GL.V2 2 2" xfId="706"/>
    <cellStyle name="_CCB.HEN.Item12.ProfitNAVRecon.031209.LY_1_CCB.CQ.Item12.1D.ProfitNAVRec.031213-revised.dhnc 2 3" xfId="707"/>
    <cellStyle name="_CCB.HEN.Item12.ProfitNAVRecon.031209.LY_1_CCB.CQ.Item12.1D.ProfitNAVRec.031213-revised.dhnc 3" xfId="708"/>
    <cellStyle name="千位分隔 6" xfId="709"/>
    <cellStyle name="_CCB.HO.2003 Jnl summary by jnl.GL PRC 81-120.031221_CCB.Dec03AuditPack.GL.V2 2 3" xfId="710"/>
    <cellStyle name="entry box 2 5 4 2" xfId="711"/>
    <cellStyle name="_CCB.HEN.Item12.ProfitNAVRecon.031209.LY_1_CCB.Dec03AuditPack.GL.V2" xfId="712"/>
    <cellStyle name="_IAS Adjustments011231 2 3" xfId="713"/>
    <cellStyle name="注释 2 12" xfId="714"/>
    <cellStyle name="_CCB.HEN.Item12.ProfitNAVRecon.031209.LY_1_CCB.HO.NAV Recon.031208.EL" xfId="715"/>
    <cellStyle name="注释 2 12 2" xfId="716"/>
    <cellStyle name="_CCB.HEN.Item12.ProfitNAVRecon.031209.LY_1_CCB.HO.NAV Recon.031208.EL 2" xfId="717"/>
    <cellStyle name="_CCB.HEN.Item12.ProfitNAVRecon.031209.LY_CCB.JX.Item12.X.ProfitNAVRecon.031209.JW_CCB.HO.NAV Recon.031222.AL 2 3" xfId="718"/>
    <cellStyle name="_CCB.HO.2003 Jnl summary by jnl.GL PRC 1-12,33.031221_CCB.Dec03AuditPack.GL.V2 2" xfId="719"/>
    <cellStyle name="_CCB.HEN.Item12.ProfitNAVRecon.031209.LY_1_CCB.HO.NAV Recon.031208.EL 2 3" xfId="720"/>
    <cellStyle name="_CCB.HO.2003 Jnl summary by jnl.Gl.specific for HO branch_CCB.Dec03AuditPack.GL.V2 2" xfId="721"/>
    <cellStyle name="style 2 3 2 2 2 2" xfId="722"/>
    <cellStyle name="{Month} 2 2" xfId="723"/>
    <cellStyle name="per.style 2 2" xfId="724"/>
    <cellStyle name="Input Cells 5 3 3" xfId="725"/>
    <cellStyle name="_CCB.HO.2002 Jnl summary by jnl.GL PRC 41-80.grouped.031221_CCB.HO.2003 Jnl summary by jnl.GL PRC 13-20.031221 2 2" xfId="726"/>
    <cellStyle name="_CCB.HEN.Item12.ProfitNAVRecon.031209.LY_CCB.CQ.Item12.1D.ProfitNAVRec.031213-revised.dhnc_CCB.Dec03AuditPack.GL.V2 2 2" xfId="727"/>
    <cellStyle name="{Thousand [0]} 2 2" xfId="728"/>
    <cellStyle name="_CCB.HEN.Item12.ProfitNAVRecon.031209.LY_1_CCB.HO.NAV Recon.031208.EL 3" xfId="729"/>
    <cellStyle name="输出 2 5 4 2" xfId="730"/>
    <cellStyle name="常规 2 4 2 2" xfId="731"/>
    <cellStyle name="_IAS Adjustments011231_CCB.HO.New TB template.PRC Sorting.040210_CCB.Dec03AuditPack.GL.V2 2 3" xfId="732"/>
    <cellStyle name="_CCB.HEN.Item12.ProfitNAVRecon.031209.LY_1_CCB.HO.NAV Recon.031208.EL_CCB.Dec03AuditPack.GL.V2" xfId="733"/>
    <cellStyle name="_CCB.NX.Item 12.ProfitNAVRec.031121_CCB.Dec03AuditPack.GL.V2 2 3" xfId="734"/>
    <cellStyle name="Header2 6 3" xfId="735"/>
    <cellStyle name="_PRC Adjustments 021231_CCB.GLAudit Package.040114_CCB.Dec03AuditPack.GL.V2 2 3" xfId="736"/>
    <cellStyle name="注释 2 2 5 5 2 2" xfId="737"/>
    <cellStyle name="_CCB.HEN.Item12.ProfitNAVRecon.031209.LY_CCB.JX.Item12.X.ProfitNAVRecon.031209.JW_CCB.HO.NAV Recon.031208.EL 2" xfId="738"/>
    <cellStyle name="_CCB.HO.Profit Recon.031208.AL 2 2" xfId="739"/>
    <cellStyle name="常规_中评协(2008)218号" xfId="740"/>
    <cellStyle name="_CCB.HO.Profit Recon.HL.031113.AL 3" xfId="741"/>
    <cellStyle name="_CCB.HO.New TB template.CCB PRC IAS Sorting.040223 trial run_CCB.Dec03AuditPack.GL.V2 2 3" xfId="742"/>
    <cellStyle name="注释 2 6 3 5 2" xfId="743"/>
    <cellStyle name="_CCB.HEN.Item12.ProfitNAVRecon.031209.LY_1_CCB.HO.NAV Recon.031208.EL_CCB.Dec03AuditPack.GL.V2 2 2" xfId="744"/>
    <cellStyle name="_CCB.HEN.Item12.ProfitNAVRecon.031209.LY_1_CCB.HO.NAV Recon.031222.AL 2" xfId="745"/>
    <cellStyle name="entry box 2 6 4 2" xfId="746"/>
    <cellStyle name="_CCB.HEN.Item12.ProfitNAVRecon.031209.LY_1_CCB.HO.NAV Recon.031222.AL 2 2" xfId="747"/>
    <cellStyle name="_CCB.HEN.Item12.ProfitNAVRecon.031209.LY_1_CCB.HO.NAV Recon.031222.AL 2 3" xfId="748"/>
    <cellStyle name="_CCB.HEN.Item12.ProfitNAVRecon.031209.LY_1_CCB.HO.NAV Recon.031222.AL 3" xfId="749"/>
    <cellStyle name="_PRC Adjustments 011231_CCB.HO.New TB template.PRC Sorting.040210 2" xfId="750"/>
    <cellStyle name="_房屋建筑评估申报表" xfId="751"/>
    <cellStyle name="_CCB.HEN.Item12.ProfitNAVRecon.031209.LY_CCB.NB.Appendix 12 ProfitNAVRecon (GL).031204 3" xfId="752"/>
    <cellStyle name="标题 1 2 2" xfId="753"/>
    <cellStyle name="_CCB.HEN.Item12.ProfitNAVRecon.031209.LY_CCB.JX.Item12.X.ProfitNAVRecon.031209.JW_CCB.SX.Item12.F.ProfitNAVRecon.031212.MS_CCB.Dec03AuditPack.GL.V2 3" xfId="754"/>
    <cellStyle name="Text Indent A" xfId="755"/>
    <cellStyle name="_CCB.HEN.Item12.ProfitNAVRecon.031209.LY_1_CCB.HO.NAV Recon.031222.AL_CCB.Dec03AuditPack.GL.V2" xfId="756"/>
    <cellStyle name="Heading1 5 2 2 2" xfId="757"/>
    <cellStyle name="_CCB.HEN.Item12.ProfitNAVRecon.031209.LY_1_CCB.HO.NAV Recon.031222.AL_CCB.Dec03AuditPack.GL.V2 2" xfId="758"/>
    <cellStyle name="Heading1 5 2 2 2 2" xfId="759"/>
    <cellStyle name="_CCB.HEN.Item12.ProfitNAVRecon.031209.LY_1_CCB.HO.NAV Recon.031222.AL_CCB.Dec03AuditPack.GL.V2 2 2" xfId="760"/>
    <cellStyle name="_CCB.HEN.Item12.ProfitNAVRecon.031209.LY_1_CCB.HO.NAV Recon.031222.AL_CCB.Dec03AuditPack.GL.V2 2 3" xfId="761"/>
    <cellStyle name="Special 2 2" xfId="762"/>
    <cellStyle name="_CCB.HEN.Item12.ProfitNAVRecon.031209.LY_CCB.HO.NAV Recon.031208.EL" xfId="763"/>
    <cellStyle name="_ET_STYLE_NoName_00_ 2 2" xfId="764"/>
    <cellStyle name="_CCB.SX.Item12.F.ProfitNAVRecon.031212.MS 2 2" xfId="765"/>
    <cellStyle name="_CCB.HEN.Item12.ProfitNAVRecon.031209.LY_1_CCB.HO.NAV Recon.031226.AL" xfId="766"/>
    <cellStyle name="_CCB.HO.Profit Recon.031208.AL_CCB.Dec03AuditPack.GL.V2 2" xfId="767"/>
    <cellStyle name="_CCB.HEN.Item12.ProfitNAVRecon.031209.LY_CCB.HO.NAV Recon.031208.EL 2 2" xfId="768"/>
    <cellStyle name="_CCB.HEN.Item12.ProfitNAVRecon.031209.LY_1_CCB.HO.NAV Recon.031226.AL 2 2" xfId="769"/>
    <cellStyle name="Heading1 4 2 6 2" xfId="770"/>
    <cellStyle name="_CCB.HO.Profit Recon.031208.AL_CCB.Dec03AuditPack.GL.V2 3" xfId="771"/>
    <cellStyle name="注释 2 2 2 2 2 4 2 2" xfId="772"/>
    <cellStyle name="_CCB.HEN.Item12.ProfitNAVRecon.031209.LY_CCB.HO.NAV Recon.031208.EL 2 3" xfId="773"/>
    <cellStyle name="40% - 强调文字颜色 5 2 2" xfId="774"/>
    <cellStyle name="entry box 3 2" xfId="775"/>
    <cellStyle name="_CCB.HEN.Item12.ProfitNAVRecon.031209.LY_1_CCB.HO.NAV Recon.031226.AL 2 3" xfId="776"/>
    <cellStyle name="_CCB.HEN.Item12.ProfitNAVRecon.031209.LY_CCB.HO.NAV Recon.031208.EL_CCB.Dec03AuditPack.GL.V2 2" xfId="777"/>
    <cellStyle name="_CCB.HEN.Item12.ProfitNAVRecon.031209.LY_1_CCB.HO.NAV Recon.031226.AL_CCB.Dec03AuditPack.GL.V2 2" xfId="778"/>
    <cellStyle name="_CCB.HEN.Item12.ProfitNAVRecon.031209.LY_CCB.HO.NAV Recon.031208.EL_CCB.Dec03AuditPack.GL.V2 2 2" xfId="779"/>
    <cellStyle name="_CCB.HEN.Item12.ProfitNAVRecon.031209.LY_1_CCB.HO.NAV Recon.031226.AL_CCB.Dec03AuditPack.GL.V2 2 2" xfId="780"/>
    <cellStyle name="输入 2 8 3" xfId="781"/>
    <cellStyle name="_CCB.HEN.Item12.ProfitNAVRecon.031209.LY_CCB.XZ.item12.3D.ProfitNAVRec.031124.dhnc 2" xfId="782"/>
    <cellStyle name="_CCB.HEN.Item12.ProfitNAVRecon.031209.LY_1_CCB.HO.NAV Recon.031226.AL_CCB.Dec03AuditPack.GL.V2 2 3" xfId="783"/>
    <cellStyle name="_CCB.HEN.Item12.ProfitNAVRecon.031209.LY_CCB.HO.NAV Recon.031208.EL_CCB.Dec03AuditPack.GL.V2 2 3" xfId="784"/>
    <cellStyle name="_CCB.HEN.Item12.ProfitNAVRecon.031209.LY_CCB.HO.NAV Recon.031208.EL_CCB.Dec03AuditPack.GL.V2 3" xfId="785"/>
    <cellStyle name="_PBC content" xfId="786"/>
    <cellStyle name="_CCB.HEN.Item12.ProfitNAVRecon.031209.LY_1_CCB.SX.Item12.F.ProfitNAVRecon.031212.MS 2" xfId="787"/>
    <cellStyle name="entry box 2 5 7 2" xfId="788"/>
    <cellStyle name="注释 2 2 3 4 2" xfId="789"/>
    <cellStyle name="_CCB.HEN.Item12.ProfitNAVRecon.031209.LY_1_CCB.HO.NAV Recon.031226.AL_CCB.Dec03AuditPack.GL.V2 3" xfId="790"/>
    <cellStyle name="_CCB.HEN.Item12.ProfitNAVRecon.031209.LY_1_CCB.SX.Item12.F.ProfitNAVRecon.031212.MS 2 2" xfId="791"/>
    <cellStyle name="_CCB.HEN.Item12.ProfitNAVRecon.031209.LY_1_CCB.SX.Item12.F.ProfitNAVRecon.031212.MS 2 3" xfId="792"/>
    <cellStyle name="计算 2 4 2 4 2" xfId="793"/>
    <cellStyle name="_CCB.HEN.Item12.ProfitNAVRecon.031209.LY_CCB.JX.Item12.X.ProfitNAVRecon.031209.JW_CCB.CQ.Item12.1D.ProfitNAVRec.031213-revised.dhnc 2 2" xfId="794"/>
    <cellStyle name="_CCB.HEN.Item12.ProfitNAVRecon.031209.LY_1_CCB.SX.Item12.F.ProfitNAVRecon.031212.MS 3" xfId="795"/>
    <cellStyle name="Currency_ rislugp" xfId="796"/>
    <cellStyle name="_CCB.HEN.Item12.ProfitNAVRecon.031209.LY_1_CCB.SX.Item12.F.ProfitNAVRecon.031212.MS_CCB.Dec03AuditPack.GL.V2" xfId="797"/>
    <cellStyle name="_CCB.HEN.Item12.ProfitNAVRecon.031209.LY_1_CCB.SX.Item12.F.ProfitNAVRecon.031212.MS_CCB.Dec03AuditPack.GL.V2 2" xfId="798"/>
    <cellStyle name="_CCB.HO.2002 Jnl summary by jnl.GL PRC 41-80.grouped.031221_CCB.Dec03AuditPack.GL.V2 2 2" xfId="799"/>
    <cellStyle name="_CCB.HO.2003 Jnl summary by jnl.GL PRC 31&amp;62.031221 2 2" xfId="800"/>
    <cellStyle name="千位分隔 2 5 2" xfId="801"/>
    <cellStyle name="_CCB.HO.New TB template.PRC Sorting.040210_CCB.Dec03AuditPack.GL.V2 2" xfId="802"/>
    <cellStyle name="_CCB.HEN.Item12.ProfitNAVRecon.031209.LY_1_CCB.SX.Item12.F.ProfitNAVRecon.031212.MS_CCB.Dec03AuditPack.GL.V2 2 3" xfId="803"/>
    <cellStyle name="_CCB.HEN.Item12.ProfitNAVRecon.031209.LY_CCB.SC.Item12.ProfitNAVRecon.031210.EP 2" xfId="804"/>
    <cellStyle name="输出 2 2 2 4 2" xfId="805"/>
    <cellStyle name="_CCB.HEN.Item12.ProfitNAVRecon.031209.LY_1_CCB.SX.Item12.F.ProfitNAVRecon.031212.MS_CCB.Dec03AuditPack.GL.V2 3" xfId="806"/>
    <cellStyle name="_CCB.HEN.Item12.ProfitNAVRecon.031209.LY_CCB.CQ.Item12.1D.ProfitNAVRec.031213-revised.dhnc 2" xfId="807"/>
    <cellStyle name="Input Cells 4" xfId="808"/>
    <cellStyle name="_CCB.HEN.Item12.ProfitNAVRecon.031209.LY_CCB.CQ.Item12.1D.ProfitNAVRec.031213-revised.dhnc 2 2" xfId="809"/>
    <cellStyle name="Input Cells 4 2" xfId="810"/>
    <cellStyle name="_CCB.HEN.Item12.ProfitNAVRecon.031209.LY_CCB.CQ.Item12.1D.ProfitNAVRec.031213-revised.dhnc 2 3" xfId="811"/>
    <cellStyle name="Input Cells 4 3" xfId="812"/>
    <cellStyle name="_CCB.HEN.Item12.ProfitNAVRecon.031209.LY_CCB.CQ.Item12.1D.ProfitNAVRec.031213-revised.dhnc 3" xfId="813"/>
    <cellStyle name="Input Cells 5" xfId="814"/>
    <cellStyle name="_资产评估明细表-财再 2" xfId="815"/>
    <cellStyle name="style 2 5 6 2" xfId="816"/>
    <cellStyle name="style 2 3 2 2" xfId="817"/>
    <cellStyle name="{Month}" xfId="818"/>
    <cellStyle name="per.style" xfId="819"/>
    <cellStyle name="_CCB.HO.2002 Jnl summary by jnl.GL PRC 41-80.grouped.031221_CCB.HO.2003 Jnl summary by jnl.GL PRC 13-20.031221" xfId="820"/>
    <cellStyle name="_CCB.HEN.Item12.ProfitNAVRecon.031209.LY_CCB.CQ.Item12.1D.ProfitNAVRec.031213-revised.dhnc_CCB.Dec03AuditPack.GL.V2" xfId="821"/>
    <cellStyle name="style 2 3 2 2 2" xfId="822"/>
    <cellStyle name="{Month} 2" xfId="823"/>
    <cellStyle name="per.style 2" xfId="824"/>
    <cellStyle name="一般_adv貸款記錄" xfId="825"/>
    <cellStyle name="_CCB.HEN.Item12.ProfitNAVRecon.031209.LY_CCB.CQ.Item12.1D.ProfitNAVRec.031213-revised.dhnc_CCB.Dec03AuditPack.GL.V2 2" xfId="826"/>
    <cellStyle name="_CCB.HO.2002 Jnl summary by jnl.GL PRC 41-80.grouped.031221_CCB.HO.2003 Jnl summary by jnl.GL PRC 13-20.031221 2" xfId="827"/>
    <cellStyle name="_CCB.SZ.item1.journal list.031110.DY_CCB.Dec03AuditPack.GL.V2 3" xfId="828"/>
    <cellStyle name="输出 2 4 2 2 2 2" xfId="829"/>
    <cellStyle name="{Month} 2 3" xfId="830"/>
    <cellStyle name="per.style 2 3" xfId="831"/>
    <cellStyle name="_CCB.HO.2002 Jnl summary by jnl.GL PRC 41-80.grouped.031221_CCB.HO.2003 Jnl summary by jnl.GL PRC 13-20.031221 2 3" xfId="832"/>
    <cellStyle name="_CCB.HEN.Item12.ProfitNAVRecon.031209.LY_CCB.CQ.Item12.1D.ProfitNAVRec.031213-revised.dhnc_CCB.Dec03AuditPack.GL.V2 2 3" xfId="833"/>
    <cellStyle name="style 2 3 2 2 3" xfId="834"/>
    <cellStyle name="{Month} 3" xfId="835"/>
    <cellStyle name="per.style 3" xfId="836"/>
    <cellStyle name="_PRC Adjustments 011231_CCB.HO.New TB template.IAS Sorting.040210_CCB.Dec03AuditPack.GL.V2 2" xfId="837"/>
    <cellStyle name="_CCB.HO.2002 Jnl summary by jnl.GL PRC 41-80.grouped.031221_CCB.HO.2003 Jnl summary by jnl.GL PRC 13-20.031221 3" xfId="838"/>
    <cellStyle name="Currency,0 2" xfId="839"/>
    <cellStyle name="_CCB.HEN.Item12.ProfitNAVRecon.031209.LY_CCB.CQ.Item12.1D.ProfitNAVRec.031213-revised.dhnc_CCB.Dec03AuditPack.GL.V2 3" xfId="840"/>
    <cellStyle name="汇总 2 5 2 4 2" xfId="841"/>
    <cellStyle name="_CCB.HEN.Item12.ProfitNAVRecon.031209.LY_CCB.Dec03AuditPack.GL.V2" xfId="842"/>
    <cellStyle name="entry box 5 5" xfId="843"/>
    <cellStyle name="_PRC Adjustments 030630_CCB.HO.New TB template.CCB PRC IAS Sorting.040223 trial run_CCB.Dec03AuditPack.GL.V2" xfId="844"/>
    <cellStyle name="_CCB.HEN.Item12.ProfitNAVRecon.031209.LY_CCB.Dec03AuditPack.GL.V2 2" xfId="845"/>
    <cellStyle name="_CCB.HEN.Item12.ProfitNAVRecon.031209.LY_CCB.Dec03AuditPack.GL.V2 3" xfId="846"/>
    <cellStyle name="注释 2 2 2 3 3 4" xfId="847"/>
    <cellStyle name="强调文字颜色 1 2 2" xfId="848"/>
    <cellStyle name="_CCB.HEN.Item12.ProfitNAVRecon.031209.LY_CCB.HO.NAV Recon.031222.AL" xfId="849"/>
    <cellStyle name="Prefilled 2 3 3 2 2" xfId="850"/>
    <cellStyle name="_CCB.HEN.Item12.ProfitNAVRecon.031209.LY_CCB.HO.NAV Recon.031222.AL 2" xfId="851"/>
    <cellStyle name="_CCB.HEN.Item12.ProfitNAVRecon.031209.LY_CCB.HO.NAV Recon.031222.AL 2 2" xfId="852"/>
    <cellStyle name="输入 2 5 2 2 2 2" xfId="853"/>
    <cellStyle name="Header2 4 2 6" xfId="854"/>
    <cellStyle name="_CCB.HEN.Item12.ProfitNAVRecon.031209.LY_CCB.HO.NAV Recon.031222.AL 2 3" xfId="855"/>
    <cellStyle name="注释 2 2 8 2 2 2" xfId="856"/>
    <cellStyle name="Header2 4 2 7" xfId="857"/>
    <cellStyle name="_PRC Adjustments 030630_CCB.HO.New TB template.CCB PRC IAS Sorting.040223 trial run 2" xfId="858"/>
    <cellStyle name="注释 2 2 3 3 2 2 2" xfId="859"/>
    <cellStyle name="_CCB.HEN.Item12.ProfitNAVRecon.031209.LY_CCB.HO.NAV Recon.031222.AL 3" xfId="860"/>
    <cellStyle name="输出 2 2 3 2" xfId="861"/>
    <cellStyle name="_CCB.HEN.Item12.ProfitNAVRecon.031209.LY_CCB.HO.NAV Recon.031222.AL_CCB.Dec03AuditPack.GL.V2 2" xfId="862"/>
    <cellStyle name="_资产负债表归属200712 3" xfId="863"/>
    <cellStyle name="Hipervínculo visitado 3" xfId="864"/>
    <cellStyle name="Prefilled 2 7 2" xfId="865"/>
    <cellStyle name="_CCB.HEN.Item12.ProfitNAVRecon.031209.LY_CCB.HO.NAV Recon.031222.AL_CCB.Dec03AuditPack.GL.V2 2 2" xfId="866"/>
    <cellStyle name="Prefilled 2 7 2 2" xfId="867"/>
    <cellStyle name="注释 2 2 5 6 2 2" xfId="868"/>
    <cellStyle name="_CCB.SX.Item12.F.ProfitNAVRecon.031212.MS_CCB.Dec03AuditPack.GL.V2 2 3" xfId="869"/>
    <cellStyle name="_CCB.HEN.Item12.ProfitNAVRecon.031209.LY_CCB.JX.Item12.X.ProfitNAVRecon.031209.JW_CCB.HO.NAV Recon.031208.EL_CCB.Dec03AuditPack.GL.V2 2" xfId="870"/>
    <cellStyle name="_CCB.HEN.Item12.ProfitNAVRecon.031209.LY_CCB.HO.NAV Recon.031226.AL 2" xfId="871"/>
    <cellStyle name="注释 2 3 3 2 2 2" xfId="872"/>
    <cellStyle name="_CCB.HEN.Item12.ProfitNAVRecon.031209.LY_CCB.JX.Item12.X.ProfitNAVRecon.031209.JW_CCB.HO.NAV Recon.031208.EL_CCB.Dec03AuditPack.GL.V2 2 3" xfId="873"/>
    <cellStyle name="_CCB.HEN.Item12.ProfitNAVRecon.031209.LY_CCB.HO.NAV Recon.031226.AL 2 3" xfId="874"/>
    <cellStyle name="Heading1 3 2 2 4" xfId="875"/>
    <cellStyle name="_CCB.HEN.Item12.ProfitNAVRecon.031209.LY_CCB.JX.Item12.X.ProfitNAVRecon.031209.JW_CCB.HO.NAV Recon.031208.EL_CCB.Dec03AuditPack.GL.V2 3" xfId="876"/>
    <cellStyle name="_CCB.HEN.Item12.ProfitNAVRecon.031209.LY_CCB.HO.NAV Recon.031226.AL 3" xfId="877"/>
    <cellStyle name="_CCB.HEN.Item12.ProfitNAVRecon.031209.LY_CCB.HO.NAV Recon.031226.AL_CCB.Dec03AuditPack.GL.V2" xfId="878"/>
    <cellStyle name="_CCB.HEN.Item12.ProfitNAVRecon.031209.LY_CCB.HO.NAV Recon.031226.AL_CCB.Dec03AuditPack.GL.V2 2 2" xfId="879"/>
    <cellStyle name="_CCB.HEN.Item12.ProfitNAVRecon.031209.LY_CCB.HO.NAV Recon.031226.AL_CCB.Dec03AuditPack.GL.V2 2 3" xfId="880"/>
    <cellStyle name="Header2 2 2" xfId="881"/>
    <cellStyle name="_CCB.HO.2003 Jnl summary by jnl.Gl.specific for HO branch_CCB.HO.2003 Jnl summary by jnl.GL PRC 60-80.031221rev_CCB.Dec03AuditPack.GL.V2 2 2" xfId="882"/>
    <cellStyle name="_CCB.HEN.Item12.ProfitNAVRecon.031209.LY_CCB.HO.NAV Recon.031226.AL_CCB.Dec03AuditPack.GL.V2 3" xfId="883"/>
    <cellStyle name="_CCB.HEN.Item12.ProfitNAVRecon.031209.LY_CCB.HOBranch.Item12.1D.ProfitNAVRecon.031202 2" xfId="884"/>
    <cellStyle name="_文函专递0211-施工企业调查表（附件）" xfId="885"/>
    <cellStyle name="_CCB.HEN.Item12.ProfitNAVRecon.031209.LY_CCB.HOBranch.Item12.1D.ProfitNAVRecon.031202 2 2" xfId="886"/>
    <cellStyle name="_CCB.HEN.Item12.ProfitNAVRecon.031209.LY_CCB.HOBranch.Item12.1D.ProfitNAVRecon.031202 2 3" xfId="887"/>
    <cellStyle name="EY House 2 2" xfId="888"/>
    <cellStyle name="entry box 4 3 4" xfId="889"/>
    <cellStyle name="_PRC Adjustments 021231_CCB.GLAudit Package.040114 2 2" xfId="890"/>
    <cellStyle name="_CCB.HEN.Item12.ProfitNAVRecon.031209.LY_CCB.HOBranch.Item12.1D.ProfitNAVRecon.031202 3" xfId="891"/>
    <cellStyle name="_CCB.HEN.Item12.ProfitNAVRecon.031209.LY_CCB.HOBranch.Item12.1D.ProfitNAVRecon.031202_CCB.Dec03AuditPack.GL.V2" xfId="892"/>
    <cellStyle name="imexp 5" xfId="893"/>
    <cellStyle name="style 4 7" xfId="894"/>
    <cellStyle name="汇总 2 3 7 2" xfId="895"/>
    <cellStyle name="_CCB.HEN.Item12.ProfitNAVRecon.031209.LY_CCB.HOBranch.Item12.1D.ProfitNAVRecon.031202_CCB.Dec03AuditPack.GL.V2 2" xfId="896"/>
    <cellStyle name="imexp 5 2" xfId="897"/>
    <cellStyle name="style 4 7 2" xfId="898"/>
    <cellStyle name="_CCB.HEN.Item12.ProfitNAVRecon.031209.LY_CCB.HOBranch.Item12.1D.ProfitNAVRecon.031202_CCB.Dec03AuditPack.GL.V2 2 2" xfId="899"/>
    <cellStyle name="Percent[0] 2 2" xfId="900"/>
    <cellStyle name="_CCB.SZ.item1.journal list.031110.DY_CCB.Dec03AuditPack.GL.V2" xfId="901"/>
    <cellStyle name="_CCB.HEN.Item12.ProfitNAVRecon.031209.LY_CCB.HOBranch.Item12.1D.ProfitNAVRecon.031202_CCB.Dec03AuditPack.GL.V2 2 3" xfId="902"/>
    <cellStyle name="_CCB.HEN.Item12.ProfitNAVRecon.031209.LY_CCB.HOBranch.Item12.1D.ProfitNAVRecon.031202_CCB.Dec03AuditPack.GL.V2 3" xfId="903"/>
    <cellStyle name="_Shenhua PBC package 050530_附件1：审计评估联合申报明细表" xfId="904"/>
    <cellStyle name="_CCB.HEN.Item12.ProfitNAVRecon.031209.LY_CCB.JX.Item12.X.ProfitNAVRecon.031209.JW" xfId="905"/>
    <cellStyle name="输出 2 3 2 3 2" xfId="906"/>
    <cellStyle name="_PRC Adjustments 011231_CCB.HO.New TB template.CCB PRC IAS Sorting.040223 trial run 2" xfId="907"/>
    <cellStyle name="_long term loan - others 300504_Shenhua PBC package 050530_附件1：审计评估联合申报明细表" xfId="908"/>
    <cellStyle name="_CCB.HEN.Item12.ProfitNAVRecon.031209.LY_CCB.JX.Item12.X.ProfitNAVRecon.031209.JW 2 3" xfId="909"/>
    <cellStyle name="_CCB.HEN.Item12.ProfitNAVRecon.031209.LY_CCB.JX.Item12.X.ProfitNAVRecon.031209.JW 3" xfId="910"/>
    <cellStyle name="_CCB.HO.2003 Jnl summary by jnl.GL PRC 1-12,33.031221 2 2" xfId="911"/>
    <cellStyle name="计算 2 6 6 2" xfId="912"/>
    <cellStyle name="_CCB.SZ.item1.journal list.031110.DY 2 2" xfId="913"/>
    <cellStyle name="Input Cells 5 4" xfId="914"/>
    <cellStyle name="Header2 3 3 5 2" xfId="915"/>
    <cellStyle name="_CCB.HEN.Item12.ProfitNAVRecon.031209.LY_CCB.JX.Item12.X.ProfitNAVRecon.031209.JW_CCB.CQ.Item12.1D.ProfitNAVRec.031213-revised.dhnc" xfId="916"/>
    <cellStyle name="标题 3 2 2 2" xfId="917"/>
    <cellStyle name="_CCB.HO.2003 Jnl summary by jnl.GL PRC 60-80.031221 6 2" xfId="918"/>
    <cellStyle name="Collegamento ipertestuale 3" xfId="919"/>
    <cellStyle name="_CCB.HEN.Item12.ProfitNAVRecon.031209.LY_CCB.JX.Item12.X.ProfitNAVRecon.031209.JW_CCB.CQ.Item12.1D.ProfitNAVRec.031213-revised.dhnc 2 3" xfId="920"/>
    <cellStyle name="_CCB.HEN.Item12.ProfitNAVRecon.031209.LY_CCB.LN.Item12.Profit  NAV reconciliation.031121_CCB.Dec03AuditPack.GL.V2 3" xfId="921"/>
    <cellStyle name="_CCB.HEN.Item12.ProfitNAVRecon.031209.LY_CCB.JX.Item12.X.ProfitNAVRecon.031209.JW_CCB.CQ.Item12.1D.ProfitNAVRec.031213-revised.dhnc_CCB.Dec03AuditPack.GL.V2" xfId="922"/>
    <cellStyle name="Comma,2 2" xfId="923"/>
    <cellStyle name="_CCB.HEN.Item12.ProfitNAVRecon.031209.LY_CCB.JX.Item12.X.ProfitNAVRecon.031209.JW_CCB.CQ.Item12.1D.ProfitNAVRec.031213-revised.dhnc_CCB.Dec03AuditPack.GL.V2 2" xfId="924"/>
    <cellStyle name="Comma,2 2 2" xfId="925"/>
    <cellStyle name="_CCB.HEN.Item12.ProfitNAVRecon.031209.LY_CCB.JX.Item12.X.ProfitNAVRecon.031209.JW_CCB.CQ.Item12.1D.ProfitNAVRec.031213-revised.dhnc_CCB.Dec03AuditPack.GL.V2 2 2" xfId="926"/>
    <cellStyle name="_CCB.HEN.Item12.ProfitNAVRecon.031209.LY_CCB.JX.Item12.X.ProfitNAVRecon.031209.JW_CCB.Dec03AuditPack.GL.V2" xfId="927"/>
    <cellStyle name="注释 2 4 8 2" xfId="928"/>
    <cellStyle name="Prefilled 2 5 2 2 2 2" xfId="929"/>
    <cellStyle name="_CCB.HEN.Item12.ProfitNAVRecon.031209.LY_CCB.JX.Item12.X.ProfitNAVRecon.031209.JW_CCB.CQ.Item12.1D.ProfitNAVRec.031213-revised.dhnc_CCB.Dec03AuditPack.GL.V2 2 3" xfId="930"/>
    <cellStyle name="_CCB.HEN.Item12.ProfitNAVRecon.031209.LY_CCB.JX.Item12.X.ProfitNAVRecon.031209.JW_CCB.CQ.Item12.1D.ProfitNAVRec.031213-revised.dhnc_CCB.Dec03AuditPack.GL.V2 3" xfId="931"/>
    <cellStyle name="Comma,2 2 3" xfId="932"/>
    <cellStyle name="_CCB.HO.2003 Jnl summary by jnl.GL PRC 15,21-32.031221 2 2" xfId="933"/>
    <cellStyle name="_PRC Adjustments 011231_CCB.GLAudit Package.040114_CCB.Dec03AuditPack.GL.V2 2" xfId="934"/>
    <cellStyle name="style 3 2 2" xfId="935"/>
    <cellStyle name="_CCB.HEN.Item12.ProfitNAVRecon.031209.LY_CCB.JX.Item12.X.ProfitNAVRecon.031209.JW_CCB.Dec03AuditPack.GL.V2 2" xfId="936"/>
    <cellStyle name="注释 2 4 8 2 2" xfId="937"/>
    <cellStyle name="style 2 3 2 4" xfId="938"/>
    <cellStyle name="_CCB.HEN.Item12.ProfitNAVRecon.031209.LY_CCB.JX.Item12.X.ProfitNAVRecon.031209.JW_CCB.Dec03AuditPack.GL.V2 2 2" xfId="939"/>
    <cellStyle name="style 2 3 2 4 2" xfId="940"/>
    <cellStyle name="_CCB.HEN.Item12.ProfitNAVRecon.031209.LY_CCB.JX.Item12.X.ProfitNAVRecon.031209.JW_CCB.Dec03AuditPack.GL.V2 2 3" xfId="941"/>
    <cellStyle name="entry box 4 2 2" xfId="942"/>
    <cellStyle name="_CCB.HEN.Item12.ProfitNAVRecon.031209.LY_CCB.JX.Item12.X.ProfitNAVRecon.031209.JW_CCB.Dec03AuditPack.GL.V2 3" xfId="943"/>
    <cellStyle name="style 2 3 2 5" xfId="944"/>
    <cellStyle name="_CCB.HEN.Item12.ProfitNAVRecon.031209.LY_CCB.JX.Item12.X.ProfitNAVRecon.031209.JW_CCB.HO.NAV Recon.031208.EL 2 2" xfId="945"/>
    <cellStyle name="_CCB.HO.2002 Jnl summary by jnl.GL PRC 41-80.grouped.031221_CCB.HO.2003 Jnl summary by jnl.GL PRC 13-20.031221_CCB.Dec03AuditPack.GL.V2 2 2" xfId="946"/>
    <cellStyle name="Percent[0] 2" xfId="947"/>
    <cellStyle name="_CCB.HO.2001 Jnl summary by jnl.GL PRC 1-12,33 2 2" xfId="948"/>
    <cellStyle name="Date 2 3 2 2" xfId="949"/>
    <cellStyle name="_CCB.HEN.Item12.ProfitNAVRecon.031209.LY_CCB.JX.Item12.X.ProfitNAVRecon.031209.JW_CCB.HO.NAV Recon.031208.EL 2 3" xfId="950"/>
    <cellStyle name="_CCB.HEN.Item12.ProfitNAVRecon.031209.LY_CCB.JX.Item12.X.ProfitNAVRecon.031209.JW_CCB.HO.NAV Recon.031222.AL" xfId="951"/>
    <cellStyle name="_CCB.HO.2003 Jnl summary by jnl.GL PRC 13-20.031221 2" xfId="952"/>
    <cellStyle name="_CCB.HEN.Item12.ProfitNAVRecon.031209.LY_CCB.JX.Item12.X.ProfitNAVRecon.031209.JW_CCB.HO.NAV Recon.031222.AL 2" xfId="953"/>
    <cellStyle name="{Comma} 3" xfId="954"/>
    <cellStyle name="_CCB.HO.2003 Jnl summary by jnl.GL PRC 13-20.031221 2 2" xfId="955"/>
    <cellStyle name="_CCB.HEN.Item12.ProfitNAVRecon.031209.LY_CCB.JX.Item12.X.ProfitNAVRecon.031209.JW_CCB.HO.NAV Recon.031222.AL_CCB.Dec03AuditPack.GL.V2" xfId="956"/>
    <cellStyle name="_CCB.HEN.Item12.ProfitNAVRecon.031209.LY_CCB.JX.Item12.X.ProfitNAVRecon.031209.JW_CCB.HO.NAV Recon.031226.AL" xfId="957"/>
    <cellStyle name="style 2 4 5 2" xfId="958"/>
    <cellStyle name="_CCB.HEN.Item12.ProfitNAVRecon.031209.LY_CCB.LN.Item12.Profit  NAV reconciliation.031121 3" xfId="959"/>
    <cellStyle name="_CCB.HEN.Item12.ProfitNAVRecon.031209.LY_CCB.JX.Item12.X.ProfitNAVRecon.031209.JW_CCB.HO.NAV Recon.031226.AL 2" xfId="960"/>
    <cellStyle name="Calc Currency (0) 5" xfId="961"/>
    <cellStyle name="Calc Currency (0) 5 2" xfId="962"/>
    <cellStyle name="_CCB.HEN.Item12.ProfitNAVRecon.031209.LY_CCB.JX.Item12.X.ProfitNAVRecon.031209.JW_CCB.HO.NAV Recon.031226.AL 2 2" xfId="963"/>
    <cellStyle name="Currency,2 2 3" xfId="964"/>
    <cellStyle name="_CCB.HO.2003 Jnl summary by jnl.GL PRC 34-40.031221_CCB.Dec03AuditPack.GL.V2" xfId="965"/>
    <cellStyle name="Sheet Head 3" xfId="966"/>
    <cellStyle name="_CCB.HEN.Item12.ProfitNAVRecon.031209.LY_CCB.JX.Item12.X.ProfitNAVRecon.031209.JW_CCB.HO.NAV Recon.031226.AL 2 3" xfId="967"/>
    <cellStyle name="Calc Currency (0) 5 3" xfId="968"/>
    <cellStyle name="_CCB.HEN.Item12.ProfitNAVRecon.031209.LY_CCB.JX.Item12.X.ProfitNAVRecon.031209.JW_CCB.HO.NAV Recon.031226.AL 3" xfId="969"/>
    <cellStyle name="Calc Currency (0) 6" xfId="970"/>
    <cellStyle name="_CCB.HEN.Item12.ProfitNAVRecon.031209.LY_CCB.JX.Item12.X.ProfitNAVRecon.031209.JW_CCB.HO.NAV Recon.031226.AL_CCB.Dec03AuditPack.GL.V2 2 2" xfId="971"/>
    <cellStyle name="_ET_STYLE_NoName_00_" xfId="972"/>
    <cellStyle name="_CCB.HEN.Item12.ProfitNAVRecon.031209.LY_CCB.JX.Item12.X.ProfitNAVRecon.031209.JW_CCB.SX.Item12.F.ProfitNAVRecon.031212.MS 2 2" xfId="973"/>
    <cellStyle name="_CCB.HO.Profit Recon.031208.AL_CCB.Dec03AuditPack.GL.V2 2 2" xfId="974"/>
    <cellStyle name="_CCB.HEN.Item12.ProfitNAVRecon.031209.LY_CCB.NB.Appendix 12 ProfitNAVRecon (GL).031204" xfId="975"/>
    <cellStyle name="oft Excel]_x000d__x000a_Comment=open=/f ‚ðw’è‚·‚é‚ÆAƒ†[ƒU[’è‹`ŠÖ”‚ðŠÖ”“\‚è•t‚¯‚Ìˆê——‚É“o˜^‚·‚é‚±‚Æ‚ª‚Å‚«‚Ü‚·B_x000d__x000a_Maximized 2 3" xfId="976"/>
    <cellStyle name="_CCB.HEN.Item12.ProfitNAVRecon.031209.LY_CCB.JX.Item12.X.ProfitNAVRecon.031209.JW_CCB.SX.Item12.F.ProfitNAVRecon.031212.MS_CCB.Dec03AuditPack.GL.V2" xfId="977"/>
    <cellStyle name="Heading1 3 12" xfId="978"/>
    <cellStyle name="_CCB.HO.2001 combined Jnl summary.GL.031221 2 3" xfId="979"/>
    <cellStyle name="_CCB.HEN.Item12.ProfitNAVRecon.031209.LY_CCB.NB.Appendix 12 ProfitNAVRecon (GL).031204 2 2" xfId="980"/>
    <cellStyle name="_CCB.HEN.Item12.ProfitNAVRecon.031209.LY_CCB.JX.Item12.X.ProfitNAVRecon.031209.JW_CCB.SX.Item12.F.ProfitNAVRecon.031212.MS_CCB.Dec03AuditPack.GL.V2 2 2" xfId="981"/>
    <cellStyle name="注释 2 6 6 2" xfId="982"/>
    <cellStyle name="_CCB.HEN.Item12.ProfitNAVRecon.031209.LY_CCB.NB.Appendix 12 ProfitNAVRecon (GL).031204 2 3" xfId="983"/>
    <cellStyle name="计算 2 2 2" xfId="984"/>
    <cellStyle name="输入 2 4 8" xfId="985"/>
    <cellStyle name="_IAS Adjustments021231_CCB.HO.New TB template.PRC Sorting.040210_CCB.Dec03AuditPack.GL.V2 2" xfId="986"/>
    <cellStyle name="_CCB.HEN.Item12.ProfitNAVRecon.031209.LY_CCB.JX.Item12.X.ProfitNAVRecon.031209.JW_CCB.SX.Item12.F.ProfitNAVRecon.031212.MS_CCB.Dec03AuditPack.GL.V2 2 3" xfId="987"/>
    <cellStyle name="_CCB.HEN.Item12.ProfitNAVRecon.031209.LY_CCB.LN.Item12.Profit  NAV reconciliation.031121 2 2" xfId="988"/>
    <cellStyle name="计算 2 4 2 5" xfId="989"/>
    <cellStyle name="注释 2 3 6 2 2" xfId="990"/>
    <cellStyle name="_CCB.HO.2003 Jnl summary by jnl.Gl.specific for HO branch_CCB.HO.2003 Jnl summary by jnl.GL PRC 60-80.031221" xfId="991"/>
    <cellStyle name="_CCB.HEN.Item12.ProfitNAVRecon.031209.LY_CCB.LN.Item12.Profit  NAV reconciliation.031121 2 3" xfId="992"/>
    <cellStyle name="_CCB.HEN.Item12.ProfitNAVRecon.031209.LY_CCB.LN.Item12.Profit  NAV reconciliation.031121_CCB.Dec03AuditPack.GL.V2" xfId="993"/>
    <cellStyle name="_CCB.HEN.Item12.ProfitNAVRecon.031209.LY_CCB.LN.Item12.Profit  NAV reconciliation.031121_CCB.Dec03AuditPack.GL.V2 2" xfId="994"/>
    <cellStyle name="注释 2 5 2 5 2" xfId="995"/>
    <cellStyle name="_CCB.HEN.Item12.ProfitNAVRecon.031209.LY_CCB.NB.Appendix 12 ProfitNAVRecon (GL).031204_CCB.Dec03AuditPack.GL.V2" xfId="996"/>
    <cellStyle name="Input [yellow] 4 6 2 2" xfId="997"/>
    <cellStyle name="_CCB.HEN.Item12.ProfitNAVRecon.031209.LY_CCB.NB.Appendix 12 ProfitNAVRecon (GL).031204_CCB.Dec03AuditPack.GL.V2 3" xfId="998"/>
    <cellStyle name="_CCB.HEN.Item12.ProfitNAVRecon.031209.LY_CCB.SC.Item12.ProfitNAVRecon.031210.EP" xfId="999"/>
    <cellStyle name="输出 2 2 2 4" xfId="1000"/>
    <cellStyle name="_CCB.HEN.Item12.ProfitNAVRecon.031209.LY_CCB.SX.Item12.F.ProfitNAVRecon.031212.MS_CCB.Dec03AuditPack.GL.V2" xfId="1001"/>
    <cellStyle name="_CCB.HEN.Item12.ProfitNAVRecon.031209.LY_CCB.SC.Item12.ProfitNAVRecon.031210.EP 3" xfId="1002"/>
    <cellStyle name="注释 2 3 2 3 2 2" xfId="1003"/>
    <cellStyle name="_CCB.HEN.Item12.ProfitNAVRecon.031209.LY_CCB.SC.Item12.ProfitNAVRecon.031210.EP_CCB.Dec03AuditPack.GL.V2" xfId="1004"/>
    <cellStyle name="_CCB.HEN.Item12.ProfitNAVRecon.031209.LY_CCB.SC.Item12.ProfitNAVRecon.031210.EP_CCB.Dec03AuditPack.GL.V2 2 2" xfId="1005"/>
    <cellStyle name="Comma,1 2" xfId="1006"/>
    <cellStyle name="PrePop Units (0) 2" xfId="1007"/>
    <cellStyle name="注释 2 2 2 3 2" xfId="1008"/>
    <cellStyle name="_CCB.HEN.Item12.ProfitNAVRecon.031209.LY_CCB.SC.Item12.ProfitNAVRecon.031210.EP_CCB.Dec03AuditPack.GL.V2 2 3" xfId="1009"/>
    <cellStyle name="Comma,1 3" xfId="1010"/>
    <cellStyle name="PrePop Units (0) 3" xfId="1011"/>
    <cellStyle name="Comma,2" xfId="1012"/>
    <cellStyle name="_CCB.HEN.Item12.ProfitNAVRecon.031209.LY_CCB.SC.Item12.ProfitNAVRecon.031210.EP_CCB.Dec03AuditPack.GL.V2 3" xfId="1013"/>
    <cellStyle name="entry box 2 2 3 3 2" xfId="1014"/>
    <cellStyle name="_CCB.HEN.Item12.ProfitNAVRecon.031209.LY_CCB.SX.Item12.F.ProfitNAVRecon.031212.MS" xfId="1015"/>
    <cellStyle name="_CCB.HEN.Item12.ProfitNAVRecon.031209.LY_CCB.SX.Item12.F.ProfitNAVRecon.031212.MS 2" xfId="1016"/>
    <cellStyle name="_CCB.HEN.Item12.ProfitNAVRecon.031209.LY_CCB.SX.Item12.F.ProfitNAVRecon.031212.MS 2 2" xfId="1017"/>
    <cellStyle name="Prefilled 3 3 4" xfId="1018"/>
    <cellStyle name="_CCB.HEN.Item12.ProfitNAVRecon.031209.LY_CCB.SX.Item12.F.ProfitNAVRecon.031212.MS 2 3" xfId="1019"/>
    <cellStyle name="_CCB.HEN.Item12.ProfitNAVRecon.031209.LY_CCB.SX.Item12.F.ProfitNAVRecon.031212.MS 3" xfId="1020"/>
    <cellStyle name="_CCB.HEN.Item12.ProfitNAVRecon.031209.LY_CCB.SX.Item12.F.ProfitNAVRecon.031212.MS_CCB.Dec03AuditPack.GL.V2 2 2" xfId="1021"/>
    <cellStyle name="注释 2 2 10" xfId="1022"/>
    <cellStyle name="accounting 2 2" xfId="1023"/>
    <cellStyle name="_CCB.HEN.Item12.ProfitNAVRecon.031209.LY_CCB.SX.Item12.F.ProfitNAVRecon.031212.MS_CCB.Dec03AuditPack.GL.V2 2 3" xfId="1024"/>
    <cellStyle name="_CCB.HEN.Item12.ProfitNAVRecon.031209.LY_CCB.TG.Item12.F.ProfitNAVRecon.my.031212" xfId="1025"/>
    <cellStyle name="_CCB.HEN.Item12.ProfitNAVRecon.031209.LY_CCB.TG.Item12.F.ProfitNAVRecon.my.031212 2 2" xfId="1026"/>
    <cellStyle name="20% - 强调文字颜色 1 2" xfId="1027"/>
    <cellStyle name="_CCB.HEN.Item12.ProfitNAVRecon.031209.LY_CCB.TG.Item12.F.ProfitNAVRecon.my.031212 2 3" xfId="1028"/>
    <cellStyle name="Header2 2 2 5" xfId="1029"/>
    <cellStyle name="_CCB.HEN.Item12.ProfitNAVRecon.031209.LY_CCB.TG.Item12.F.ProfitNAVRecon.my.031212_CCB.Dec03AuditPack.GL.V2 2 2" xfId="1030"/>
    <cellStyle name="entry box 2 5 3 4 2" xfId="1031"/>
    <cellStyle name="_CCB.HEN.Item12.ProfitNAVRecon.031209.LY_CCB.XZ.item12.3D.ProfitNAVRec.031124.dhnc" xfId="1032"/>
    <cellStyle name="_CCB.HEN.Item12.ProfitNAVRecon.031209.LY_CCB.XZ.item12.3D.ProfitNAVRec.031124.dhnc 3" xfId="1033"/>
    <cellStyle name="_CCB.HO.NAV Recon.031208.AL_CCB.Dec03AuditPack.GL.V2 2" xfId="1034"/>
    <cellStyle name="_CCB.HEN.Item12.ProfitNAVRecon.031209.LY_CCB.XZ.item12.3D.ProfitNAVRec.031124.dhnc_CCB.Dec03AuditPack.GL.V2" xfId="1035"/>
    <cellStyle name="_PRC Adjustments 021231_CCB.HO.New TB template.IAS Sorting.040210 3" xfId="1036"/>
    <cellStyle name="_CCB.HO.NAV Recon.031208.AL_CCB.Dec03AuditPack.GL.V2 2 2" xfId="1037"/>
    <cellStyle name="_CCB.HEN.Item12.ProfitNAVRecon.031209.LY_CCB.XZ.item12.3D.ProfitNAVRec.031124.dhnc_CCB.Dec03AuditPack.GL.V2 2" xfId="1038"/>
    <cellStyle name="_CCB.HEN.Item12.ProfitNAVRecon.031209.LY_CCB.XZ.item12.3D.ProfitNAVRec.031124.dhnc_CCB.Dec03AuditPack.GL.V2 2 2" xfId="1039"/>
    <cellStyle name="_CCB.HEN.Item12.ProfitNAVRecon.031209.LY_CCB.XZ.item12.3D.ProfitNAVRec.031124.dhnc_CCB.Dec03AuditPack.GL.V2 2 3" xfId="1040"/>
    <cellStyle name="Heading1 2 4 4" xfId="1041"/>
    <cellStyle name="_CCB.HO.2003 Jnl summary by jnl.GL PRC 34-40.031221 2" xfId="1042"/>
    <cellStyle name="_CCB.HO.NAV Recon.031208.AL_CCB.Dec03AuditPack.GL.V2 2 3" xfId="1043"/>
    <cellStyle name="_CCB.HEN.Item12.ProfitNAVRecon.031209.LY_CCB.XZ.item12.3D.ProfitNAVRec.031124.dhnc_CCB.Dec03AuditPack.GL.V2 3" xfId="1044"/>
    <cellStyle name="entry box 2 2 7 2" xfId="1045"/>
    <cellStyle name="_CCB.HO.2001 combined Jnl summary.GL.031221" xfId="1046"/>
    <cellStyle name="_CCB.HO.2001 combined Jnl summary.GL.031221 2 2" xfId="1047"/>
    <cellStyle name="_CCB.SX.Item12.F.ProfitNAVRecon.031212.MS 2 3" xfId="1048"/>
    <cellStyle name="Heading1 4 5 2" xfId="1049"/>
    <cellStyle name="_CCB.HO.2001 combined Jnl summary.GL.031221 3" xfId="1050"/>
    <cellStyle name="99/12/31 2 2" xfId="1051"/>
    <cellStyle name="_CCB.HO.2001 combined Jnl summary.GL.031221_CCB.Dec03AuditPack.GL.V2 2" xfId="1052"/>
    <cellStyle name="Heading1 3 5 4" xfId="1053"/>
    <cellStyle name="_CCB.HO.2001 combined Jnl summary.GL.031221_CCB.Dec03AuditPack.GL.V2 2 2" xfId="1054"/>
    <cellStyle name="汇总 2 2 3 3 2" xfId="1055"/>
    <cellStyle name="_CCB.HO.2001 combined Jnl summary.GL.031221_CCB.Dec03AuditPack.GL.V2 2 3" xfId="1056"/>
    <cellStyle name="99/12/31 2 3" xfId="1057"/>
    <cellStyle name="_CCB.HO.2001 combined Jnl summary.GL.031221_CCB.Dec03AuditPack.GL.V2 3" xfId="1058"/>
    <cellStyle name="Heading1 3 3 6 2" xfId="1059"/>
    <cellStyle name="_CCB.HO.2002 Jnl summary by jnl.GL PRC 41-80.grouped.031221_CCB.HO.2003 Jnl summary by jnl.GL PRC 13-20.031221_CCB.Dec03AuditPack.GL.V2" xfId="1060"/>
    <cellStyle name="Heading1 4 8 2" xfId="1061"/>
    <cellStyle name="Date 2 3" xfId="1062"/>
    <cellStyle name="entry box 2 3 2 3 2" xfId="1063"/>
    <cellStyle name="_CCB.HO.2001 Jnl summary by jnl.GL PRC 1-12,33" xfId="1064"/>
    <cellStyle name="Percent[0]" xfId="1065"/>
    <cellStyle name="_CCB.HO.2002 Jnl summary by jnl.GL PRC 41-80.grouped.031221_CCB.HO.2003 Jnl summary by jnl.GL PRC 13-20.031221_CCB.Dec03AuditPack.GL.V2 2" xfId="1066"/>
    <cellStyle name="Date 2 3 2" xfId="1067"/>
    <cellStyle name="_CCB.HO.2001 Jnl summary by jnl.GL PRC 1-12,33 2" xfId="1068"/>
    <cellStyle name="_CCB.HO.2003 Jnl summary by jnl.GL PRC 31&amp;62.031221 5" xfId="1069"/>
    <cellStyle name="_CCB.HO.2003 Jnl summary by jnl.GL PRC 11&amp;12&amp;68.031221 4" xfId="1070"/>
    <cellStyle name="注释 2 3 7 2" xfId="1071"/>
    <cellStyle name="_CCB.HO.2001 Jnl summary by jnl.GL PRC 1-12,33_CCB.Dec03AuditPack.GL.V2" xfId="1072"/>
    <cellStyle name="Comma  - Style1" xfId="1073"/>
    <cellStyle name="_CCB.HO.2003 Jnl summary by jnl.GL PRC 11&amp;12&amp;68.031221 4 2 2" xfId="1074"/>
    <cellStyle name="_PRC Adjustments 021231_CCB.HO.New TB template.PRC Sorting.040210_CCB.Dec03AuditPack.GL.V2" xfId="1075"/>
    <cellStyle name="_CCB.HO.2001 Jnl summary by jnl.GL PRC 1-12,33_CCB.Dec03AuditPack.GL.V2 2 2" xfId="1076"/>
    <cellStyle name="_CCB.HO.2001 Jnl summary by jnl.GL PRC 1-12,33_CCB.Dec03AuditPack.GL.V2 2 3" xfId="1077"/>
    <cellStyle name="_CCB.HO.2002 Jnl summary by jnl.GL PRC 41-80.grouped.031221 2 3" xfId="1078"/>
    <cellStyle name="_CCB.HO.2003 Jnl summary by jnl.GL PRC 31&amp;62.031221" xfId="1079"/>
    <cellStyle name="style 2 3 3 2" xfId="1080"/>
    <cellStyle name="style 2 2 6" xfId="1081"/>
    <cellStyle name="PrePop Currency (2) 3" xfId="1082"/>
    <cellStyle name="COST1 2 3" xfId="1083"/>
    <cellStyle name="_CCB.HO.2002 Jnl summary by jnl.GL PRC 41-80.grouped.031221_CCB.Dec03AuditPack.GL.V2" xfId="1084"/>
    <cellStyle name="_CCB.HO.2003 Jnl summary by jnl.GL PRC 31&amp;62.031221 2" xfId="1085"/>
    <cellStyle name="style 2 3 3 2 2" xfId="1086"/>
    <cellStyle name="style 2 2 6 2" xfId="1087"/>
    <cellStyle name="_CCB.HO.2002 Jnl summary by jnl.GL PRC 41-80.grouped.031221_CCB.Dec03AuditPack.GL.V2 2" xfId="1088"/>
    <cellStyle name="注释 2 2 2 7 2 4" xfId="1089"/>
    <cellStyle name="Prefilled 2 5 4 2" xfId="1090"/>
    <cellStyle name="_CCB.HO.2003 Jnl summary by jnl.GL PRC 31&amp;62.031221 2 3" xfId="1091"/>
    <cellStyle name="_CCB.HO.2002 Jnl summary by jnl.GL PRC 41-80.grouped.031221_CCB.Dec03AuditPack.GL.V2 2 3" xfId="1092"/>
    <cellStyle name="_CCB.HO.2002 Jnl summary by jnl.GL PRC 41-80.grouped.031221_CCB.HO.2001 Jnl summary by jnl.GL PRC 1-12,33" xfId="1093"/>
    <cellStyle name="Comma,1 5" xfId="1094"/>
    <cellStyle name="_CCB.HO.2002 Jnl summary by jnl.GL PRC 41-80.grouped.031221_CCB.HO.2001 Jnl summary by jnl.GL PRC 1-12,33 2" xfId="1095"/>
    <cellStyle name="_CCB.HO.2002 Jnl summary by jnl.GL PRC 41-80.grouped.031221_CCB.HO.2001 Jnl summary by jnl.GL PRC 1-12,33 2 2" xfId="1096"/>
    <cellStyle name="_CCB.HO.2002 Jnl summary by jnl.GL PRC 41-80.grouped.031221_CCB.HO.2001 Jnl summary by jnl.GL PRC 1-12,33 2 3" xfId="1097"/>
    <cellStyle name="_CCB.HO.2002 Jnl summary by jnl.GL PRC 41-80.grouped.031221_CCB.HO.2001 Jnl summary by jnl.GL PRC 1-12,33_CCB.Dec03AuditPack.GL.V2 2" xfId="1098"/>
    <cellStyle name="Linked Cells 6 3 3" xfId="1099"/>
    <cellStyle name="_CCB.HO.2002 Jnl summary by jnl.GL PRC 41-80.grouped.031221_CCB.HO.2001 Jnl summary by jnl.GL PRC 1-12,33_CCB.Dec03AuditPack.GL.V2 2 2" xfId="1100"/>
    <cellStyle name="_CCB.HO.2002 Jnl summary by jnl.GL PRC 41-80.grouped.031221_CCB.HO.2001 Jnl summary by jnl.GL PRC 1-12,33_CCB.Dec03AuditPack.GL.V2 3" xfId="1101"/>
    <cellStyle name="汇总 2 5 3 4" xfId="1102"/>
    <cellStyle name="_CCB.HO.2003 Jnl summary by jnl.GL PRC 11&amp;12&amp;68.031221" xfId="1103"/>
    <cellStyle name="style2 2 3" xfId="1104"/>
    <cellStyle name="Percent[2] 2 3" xfId="1105"/>
    <cellStyle name="Prefilled 3 2 4" xfId="1106"/>
    <cellStyle name="_CCB.HO.2003 Jnl summary by jnl.GL PRC 31&amp;62.031221 4" xfId="1107"/>
    <cellStyle name="_CCB.HO.2003 Jnl summary by jnl.GL PRC 11&amp;12&amp;68.031221 3" xfId="1108"/>
    <cellStyle name="Heading1 6 4 2" xfId="1109"/>
    <cellStyle name="_CCB.HO.2003 Jnl summary by jnl.GL PRC 31&amp;62.031221 6" xfId="1110"/>
    <cellStyle name="_CCB.HO.2003 Jnl summary by jnl.GL PRC 11&amp;12&amp;68.031221 5" xfId="1111"/>
    <cellStyle name="注释 2 3 7 3" xfId="1112"/>
    <cellStyle name="_CCB.HO.2003 Jnl summary by jnl.GL PRC 31&amp;62.031221 6 2" xfId="1113"/>
    <cellStyle name="_CCB.HO.2003 Jnl summary by jnl.GL PRC 11&amp;12&amp;68.031221 5 2" xfId="1114"/>
    <cellStyle name="Linked Cells 6 2" xfId="1115"/>
    <cellStyle name="_CCB.HO.2003 Jnl summary by jnl.GL PRC 31&amp;62.031221 7" xfId="1116"/>
    <cellStyle name="_CCB.HO.2003 Jnl summary by jnl.GL PRC 11&amp;12&amp;68.031221 6" xfId="1117"/>
    <cellStyle name="Linked Cells 6 2 2" xfId="1118"/>
    <cellStyle name="_CCB.HO.2003 Jnl summary by jnl.GL PRC 11&amp;12&amp;68.031221 6 2" xfId="1119"/>
    <cellStyle name="Linked Cells 6 3" xfId="1120"/>
    <cellStyle name="_CCB.HO.2003 Jnl summary by jnl.GL PRC 11&amp;12&amp;68.031221 7" xfId="1121"/>
    <cellStyle name="注释 2 2 6 2 3 2" xfId="1122"/>
    <cellStyle name="Header2 2 2 4 2" xfId="1123"/>
    <cellStyle name="_CCB.HO.2003 Jnl summary by jnl.GL PRC 1-12,33.031221 2 3" xfId="1124"/>
    <cellStyle name="Input Cells 5 3 2" xfId="1125"/>
    <cellStyle name="_CCB.HO.2003 Jnl summary by jnl.GL PRC 1-12,33.031221_CCB.Dec03AuditPack.GL.V2" xfId="1126"/>
    <cellStyle name="_IAS Adjustments021231_CCB.HO.New TB template.PRC Sorting.040210_CCB.Dec03AuditPack.GL.V2 2 3" xfId="1127"/>
    <cellStyle name="_CCB.HO.2003 Jnl summary by jnl.GL PRC 1-12,33.031221_CCB.Dec03AuditPack.GL.V2 2 2" xfId="1128"/>
    <cellStyle name="style 3 4 2" xfId="1129"/>
    <cellStyle name="_CCB.HO.2003 Jnl summary by jnl.GL PRC 1-12,33.031221_CCB.Dec03AuditPack.GL.V2 2 3" xfId="1130"/>
    <cellStyle name="常规 64 2" xfId="1131"/>
    <cellStyle name="_CCB.HO.2003 Jnl summary by jnl.GL PRC 1-12,33.031221_CCB.Dec03AuditPack.GL.V2 3" xfId="1132"/>
    <cellStyle name="汇总 2 2 2 2 2" xfId="1133"/>
    <cellStyle name="_CCB.HO.2003 Jnl summary by jnl.GL PRC 34-40.031221 3" xfId="1134"/>
    <cellStyle name="_CCB.HO.2003 Jnl summary by jnl.GL PRC 13-20.031221" xfId="1135"/>
    <cellStyle name="_CCB.HO.2003 Jnl summary by jnl.GL PRC 13-20.031221 3" xfId="1136"/>
    <cellStyle name="_CCB.HO.2003 Jnl summary by jnl.GL PRC 13-20.031221_CCB.Dec03AuditPack.GL.V2" xfId="1137"/>
    <cellStyle name="entry box 2 5 2 3" xfId="1138"/>
    <cellStyle name="_PRC Adjustments 021231" xfId="1139"/>
    <cellStyle name="_CCB.HO.2003 Jnl summary by jnl.GL PRC 13-20.031221_CCB.Dec03AuditPack.GL.V2 2" xfId="1140"/>
    <cellStyle name="entry box 2 5 2 3 2" xfId="1141"/>
    <cellStyle name="_PRC Adjustments 021231 2" xfId="1142"/>
    <cellStyle name="_CCB.HO.2003 Jnl summary by jnl.GL PRC 13-20.031221_CCB.Dec03AuditPack.GL.V2 2 2" xfId="1143"/>
    <cellStyle name="_PRC Adjustments 021231 3" xfId="1144"/>
    <cellStyle name="_CCB.HO.2003 Jnl summary by jnl.GL PRC 13-20.031221_CCB.Dec03AuditPack.GL.V2 2 3" xfId="1145"/>
    <cellStyle name="style 3" xfId="1146"/>
    <cellStyle name="_CCB.HO.2003 Jnl summary by jnl.GL PRC 15,21-32.031221" xfId="1147"/>
    <cellStyle name="注释 2 2 6 6 2" xfId="1148"/>
    <cellStyle name="entry box 2 5 2 4" xfId="1149"/>
    <cellStyle name="_CCB.HO.2003 Jnl summary by jnl.GL PRC 13-20.031221_CCB.Dec03AuditPack.GL.V2 3" xfId="1150"/>
    <cellStyle name="style 3 2" xfId="1151"/>
    <cellStyle name="_PRC Adjustments 011231_CCB.GLAudit Package.040114_CCB.Dec03AuditPack.GL.V2" xfId="1152"/>
    <cellStyle name="_CCB.HO.2003 Jnl summary by jnl.GL PRC 15,21-32.031221 2" xfId="1153"/>
    <cellStyle name="注释 2 2 6 6 2 2" xfId="1154"/>
    <cellStyle name="style 3 2 3" xfId="1155"/>
    <cellStyle name="_PRC Adjustments 011231_CCB.GLAudit Package.040114_CCB.Dec03AuditPack.GL.V2 3" xfId="1156"/>
    <cellStyle name="_CCB.HO.2003 Jnl summary by jnl.GL PRC 15,21-32.031221 2 3" xfId="1157"/>
    <cellStyle name="_CCB.QH.Item12..ProfitNAVRecon.031206-HL.ML_CCB.HO.NAV Recon.HL.031222.AL 2" xfId="1158"/>
    <cellStyle name="注释 2 4 3 2 2 2" xfId="1159"/>
    <cellStyle name="style 3 3" xfId="1160"/>
    <cellStyle name="Prefilled 2 4 2 2 2" xfId="1161"/>
    <cellStyle name="_CCB.HO.2003 Jnl summary by jnl.GL PRC 15,21-32.031221 3" xfId="1162"/>
    <cellStyle name="Normal_廣朹廣電 shenjibaobiao 31.12.2000 (revised on 7.3.02)" xfId="1163"/>
    <cellStyle name="_CCB.HO.2003 Jnl summary by jnl.GL PRC 15,21-32.031221_CCB.Dec03AuditPack.GL.V2" xfId="1164"/>
    <cellStyle name="注释 2 7 2" xfId="1165"/>
    <cellStyle name="_CCB.QH.Item12..ProfitNAVRecon.031206-HL.ML_CCB.HB.Item12.Housing Loan.ProfitNAVRecon.031218.JZ 2 2" xfId="1166"/>
    <cellStyle name="_PRC Adjustments 011231_CCB.HO.New TB template.IAS Sorting.040210 3" xfId="1167"/>
    <cellStyle name="_PRC Adjustments 021231_CCB.HO.New TB template.PRC Sorting.040210_CCB.Dec03AuditPack.GL.V2 3" xfId="1168"/>
    <cellStyle name="_CCB.HO.2003 Jnl summary by jnl.GL PRC 15,21-32.031221_CCB.Dec03AuditPack.GL.V2 2" xfId="1169"/>
    <cellStyle name="注释 2 7 2 2" xfId="1170"/>
    <cellStyle name="KPMG Normal" xfId="1171"/>
    <cellStyle name="_CCB.HO.2003 Jnl summary by jnl.GL PRC 15,21-32.031221_CCB.Dec03AuditPack.GL.V2 3" xfId="1172"/>
    <cellStyle name="注释 2 7 2 3" xfId="1173"/>
    <cellStyle name="Comma,1 2 2 3" xfId="1174"/>
    <cellStyle name="_CCB.HO.2003 Jnl summary by jnl.GL PRC 31&amp;62.031221 2 2 2" xfId="1175"/>
    <cellStyle name="style 2 8 2" xfId="1176"/>
    <cellStyle name="_CCB.HO.2003 Jnl summary by jnl.GL PRC 34-40.031221" xfId="1177"/>
    <cellStyle name="Prefilled 2 5 2 2 3" xfId="1178"/>
    <cellStyle name="注释 2 4 9" xfId="1179"/>
    <cellStyle name="_CCB.HO.2003 Jnl summary by jnl.GL PRC 34-40.031221 2 2" xfId="1180"/>
    <cellStyle name="Heading1 2 9 2" xfId="1181"/>
    <cellStyle name="_CCB.HO.2003 Jnl summary by jnl.GL PRC 34-40.031221 2 3" xfId="1182"/>
    <cellStyle name="_CCB.HO.2003 Jnl summary by jnl.GL PRC 34-40.031221_CCB.Dec03AuditPack.GL.V2 2" xfId="1183"/>
    <cellStyle name="_CCB.HO.2003 Jnl summary by jnl.GL PRC 34-40.031221_CCB.Dec03AuditPack.GL.V2 2 2" xfId="1184"/>
    <cellStyle name="_CCB.SX.Item12.F.ProfitNAVRecon.031212.MS 3" xfId="1185"/>
    <cellStyle name="_PRC Adjustments 021231_CCB.HO.New TB template.IAS Sorting.040210 2" xfId="1186"/>
    <cellStyle name="_CCB.HO.2003 Jnl summary by jnl.GL PRC 34-40.031221_CCB.Dec03AuditPack.GL.V2 3" xfId="1187"/>
    <cellStyle name="_CCB.HO.2003 Jnl summary by jnl.GL PRC 60-80.031221" xfId="1188"/>
    <cellStyle name="_CCB.HO.2003 Jnl summary by jnl.GL PRC 60-80.031221 2" xfId="1189"/>
    <cellStyle name="Input [yellow] 2 2 3 5" xfId="1190"/>
    <cellStyle name="_CCB.HO.2003 Jnl summary by jnl.GL PRC 60-80.031221 2 2" xfId="1191"/>
    <cellStyle name="_CCB.HO.2003 Jnl summary by jnl.GL PRC 60-80.031221 2 2 2" xfId="1192"/>
    <cellStyle name="{Percent} 2 3" xfId="1193"/>
    <cellStyle name="Header2 2 2 6 2" xfId="1194"/>
    <cellStyle name="_CCB.HO.2003 Jnl summary by jnl.GL PRC 60-80.031221 3 2 2" xfId="1195"/>
    <cellStyle name="Header2 2 3 6" xfId="1196"/>
    <cellStyle name="_CCB.HO.2003 Jnl summary by jnl.GL PRC 60-80.031221 4 2" xfId="1197"/>
    <cellStyle name="Header2 2 3 7" xfId="1198"/>
    <cellStyle name="_CCB.HO.2003 Jnl summary by jnl.GL PRC 60-80.031221 4 3" xfId="1199"/>
    <cellStyle name="_CCB.HO.2003 Jnl summary by jnl.GL PRC 60-80.031221 5" xfId="1200"/>
    <cellStyle name="_CCB.HO.2003 Jnl summary by jnl.GL PRC 60-80.031221 5 2" xfId="1201"/>
    <cellStyle name="_CCB.HO.2003 Jnl summary by jnl.GL PRC 60-80.031221 6" xfId="1202"/>
    <cellStyle name="_CCB.HO.2003 Jnl summary by jnl.GL PRC 60-80.031221 7" xfId="1203"/>
    <cellStyle name="_CCB.HO.2003 Jnl summary by jnl.GL PRC 81-120.031221 2" xfId="1204"/>
    <cellStyle name="oft Excel]_x000d__x000a_Comment=open=/f ‚ðw’è‚·‚é‚ÆAƒ†[ƒU[’è‹`ŠÖ”‚ðŠÖ”“\‚è•t‚¯‚Ìˆê——‚É“o˜^‚·‚é‚±‚Æ‚ª‚Å‚«‚Ü‚·B_x000d__x000a_Maximized" xfId="1205"/>
    <cellStyle name="千位分隔 2 6 2" xfId="1206"/>
    <cellStyle name="千位分隔 2 2" xfId="1207"/>
    <cellStyle name="资产 2 4 7 2" xfId="1208"/>
    <cellStyle name="千位分隔 2 6 3" xfId="1209"/>
    <cellStyle name="_CCB.HO.2003 Jnl summary by jnl.GL PRC 81-120.031221 3" xfId="1210"/>
    <cellStyle name="输出 2" xfId="1211"/>
    <cellStyle name="0.0%" xfId="1212"/>
    <cellStyle name="_CCB.HO.2003 Jnl summary by jnl.Gl.specific for HO branch 2" xfId="1213"/>
    <cellStyle name="_CCB.HO.Profit Recon.031108.AL_CCB.Dec03AuditPack.GL.V2 3" xfId="1214"/>
    <cellStyle name="注释 2 2 2 3 6 2" xfId="1215"/>
    <cellStyle name="输出 2 2" xfId="1216"/>
    <cellStyle name="style 2 2 3 5" xfId="1217"/>
    <cellStyle name="0.0% 2" xfId="1218"/>
    <cellStyle name="_CCB.HO.2003 Jnl summary by jnl.Gl.specific for HO branch 2 2" xfId="1219"/>
    <cellStyle name="输出 2 3" xfId="1220"/>
    <cellStyle name="0.0% 3" xfId="1221"/>
    <cellStyle name="_CCB.HO.2003 Jnl summary by jnl.Gl.specific for HO branch 2 3" xfId="1222"/>
    <cellStyle name="_Part III.200406.Loan and Liabilities details.(Site Name)_附件1：审计评估联合申报明细表" xfId="1223"/>
    <cellStyle name="_CCB.HO.2003 Jnl summary by jnl.Gl.specific for HO branch 3" xfId="1224"/>
    <cellStyle name="_CCB.HO.2003 Jnl summary by jnl.Gl.specific for HO branch_CCB.Dec03AuditPack.GL.V2" xfId="1225"/>
    <cellStyle name="Comma  - Style7" xfId="1226"/>
    <cellStyle name="_CCB.HO.2003 Jnl summary by jnl.Gl.specific for HO branch_CCB.Dec03AuditPack.GL.V2 2 2" xfId="1227"/>
    <cellStyle name="Comma  - Style8" xfId="1228"/>
    <cellStyle name="_PBC content 2 2" xfId="1229"/>
    <cellStyle name="_CCB.HO.2003 Jnl summary by jnl.Gl.specific for HO branch_CCB.Dec03AuditPack.GL.V2 2 3" xfId="1230"/>
    <cellStyle name="_CCB.HO.2003 Jnl summary by jnl.Gl.specific for HO branch_CCB.Dec03AuditPack.GL.V2 3" xfId="1231"/>
    <cellStyle name="_CCB.HO.2003 Jnl summary by jnl.Gl.specific for HO branch_CCB.HO.2003 Jnl summary by jnl.GL PRC 60-80.031221 2" xfId="1232"/>
    <cellStyle name="_CCB.HO.2003 Jnl summary by jnl.Gl.specific for HO branch_CCB.HO.2003 Jnl summary by jnl.GL PRC 60-80.031221 2 2" xfId="1233"/>
    <cellStyle name="_CCB.HO.2003 Jnl summary by jnl.Gl.specific for HO branch_CCB.HO.2003 Jnl summary by jnl.GL PRC 60-80.031221 2 3" xfId="1234"/>
    <cellStyle name="_CCB.HO.2003 Jnl summary by jnl.Gl.specific for HO branch_CCB.HO.2003 Jnl summary by jnl.GL PRC 60-80.031221 3" xfId="1235"/>
    <cellStyle name="_CCB.HO.2003 Jnl summary by jnl.Gl.specific for HO branch_CCB.HO.2003 Jnl summary by jnl.GL PRC 60-80.031221_CCB.Dec03AuditPack.GL.V2" xfId="1236"/>
    <cellStyle name="_IAS Adjustments011231_CCB.GLAudit Package.040114 3" xfId="1237"/>
    <cellStyle name="_CCB.HO.2003 Jnl summary by jnl.Gl.specific for HO branch_CCB.HO.2003 Jnl summary by jnl.GL PRC 60-80.031221_CCB.Dec03AuditPack.GL.V2 2" xfId="1238"/>
    <cellStyle name="0% 3" xfId="1239"/>
    <cellStyle name="注释 2 2 6 4" xfId="1240"/>
    <cellStyle name="Heading1 5 3 3" xfId="1241"/>
    <cellStyle name="_CCB.HO.2003 Jnl summary by jnl.Gl.specific for HO branch_CCB.HO.2003 Jnl summary by jnl.GL PRC 60-80.031221_CCB.Dec03AuditPack.GL.V2 2 2" xfId="1242"/>
    <cellStyle name="0% 3 2" xfId="1243"/>
    <cellStyle name="注释 2 2 6 4 2" xfId="1244"/>
    <cellStyle name="Heading1 5 3 3 2" xfId="1245"/>
    <cellStyle name="_CCB.HO.2003 Jnl summary by jnl.Gl.specific for HO branch_CCB.HO.2003 Jnl summary by jnl.GL PRC 60-80.031221_CCB.Dec03AuditPack.GL.V2 2 3" xfId="1246"/>
    <cellStyle name="0% 3 3" xfId="1247"/>
    <cellStyle name="注释 2 2 6 4 3" xfId="1248"/>
    <cellStyle name="_CCB.HO.2003 Jnl summary by jnl.Gl.specific for HO branch_CCB.HO.2003 Jnl summary by jnl.GL PRC 60-80.031221_CCB.Dec03AuditPack.GL.V2 3" xfId="1249"/>
    <cellStyle name="0% 4" xfId="1250"/>
    <cellStyle name="注释 2 2 6 5" xfId="1251"/>
    <cellStyle name="Heading1 5 3 4" xfId="1252"/>
    <cellStyle name="输入 2" xfId="1253"/>
    <cellStyle name="_CCB.HO.2003 Jnl summary by jnl.Gl.specific for HO branch_CCB.HO.2003 Jnl summary by jnl.GL PRC 60-80.031221rev" xfId="1254"/>
    <cellStyle name="常规 2 8" xfId="1255"/>
    <cellStyle name="输入 2 2" xfId="1256"/>
    <cellStyle name="_CCB.HO.2003 Jnl summary by jnl.Gl.specific for HO branch_CCB.HO.2003 Jnl summary by jnl.GL PRC 60-80.031221rev 2" xfId="1257"/>
    <cellStyle name="资产 4 9" xfId="1258"/>
    <cellStyle name="输入 2 2 3" xfId="1259"/>
    <cellStyle name="_CCB.HO.2003 Jnl summary by jnl.Gl.specific for HO branch_CCB.HO.2003 Jnl summary by jnl.GL PRC 60-80.031221rev 2 3" xfId="1260"/>
    <cellStyle name="输入 2 3" xfId="1261"/>
    <cellStyle name="_CCB.HO.2003 Jnl summary by jnl.Gl.specific for HO branch_CCB.HO.2003 Jnl summary by jnl.GL PRC 60-80.031221rev 3" xfId="1262"/>
    <cellStyle name="Input [yellow] 2 5 2 2 2" xfId="1263"/>
    <cellStyle name="_CCB.HO.2003 Jnl summary by jnl.Gl.specific for HO branch_CCB.HO.2003 Jnl summary by jnl.GL PRC 60-80.031221rev_CCB.Dec03AuditPack.GL.V2" xfId="1264"/>
    <cellStyle name="_CCB.QH.Item12..ProfitNAVRecon.031206-HL.ML_CCB.HO.NAV Recon.HL.031222.AL_CCB.Dec03AuditPack.GL.V2 3" xfId="1265"/>
    <cellStyle name="Header2" xfId="1266"/>
    <cellStyle name="_IAS Adjustments030630_CCB.HO.New TB template.CCB PRC IAS Sorting.040223 trial run 3" xfId="1267"/>
    <cellStyle name="_CCB.HO.2003 Jnl summary by jnl.Gl.specific for HO branch_CCB.HO.2003 Jnl summary by jnl.GL PRC 60-80.031221rev_CCB.Dec03AuditPack.GL.V2 2" xfId="1268"/>
    <cellStyle name="Header2 2" xfId="1269"/>
    <cellStyle name="_CCB.HO.2003 Jnl summary by jnl.Gl.specific for HO branch_CCB.HO.2003 Jnl summary by jnl.GL PRC 60-80.031221rev_CCB.Dec03AuditPack.GL.V2 2 3" xfId="1270"/>
    <cellStyle name="Header2 2 3" xfId="1271"/>
    <cellStyle name="entry box 2 3 6 2" xfId="1272"/>
    <cellStyle name="_IAS Adjustments021231_CCB.GLAudit Package.040114 2" xfId="1273"/>
    <cellStyle name="差 2 2 2" xfId="1274"/>
    <cellStyle name="注释 2 2 2 4 2 2 4" xfId="1275"/>
    <cellStyle name="_CCB.HO.2003 Jnl summary by jnl.Gl.specific for HO branch_CCB.HO.2003 Jnl summary by jnl.GL PRC 60-80.031221rev_CCB.Dec03AuditPack.GL.V2 3" xfId="1276"/>
    <cellStyle name="Header2 3" xfId="1277"/>
    <cellStyle name="_CCB.HO.NAV Recon.031108.AL" xfId="1278"/>
    <cellStyle name="_CCB.HO.NAV Recon.031108.AL 2" xfId="1279"/>
    <cellStyle name="_CCB.HO.NAV Recon.031108.AL 2 2" xfId="1280"/>
    <cellStyle name="_CCB.HO.NAV Recon.031108.AL 2 3" xfId="1281"/>
    <cellStyle name="_KPMG original version" xfId="1282"/>
    <cellStyle name="_CCB.HO.NAV Recon.031108.AL 3" xfId="1283"/>
    <cellStyle name="_CCB.HO.NAV Recon.031108.AL_CCB.Dec03AuditPack.GL.V2" xfId="1284"/>
    <cellStyle name="þ_x001d_ðK_x000c_Fý_x001b__x000d_9ýU_x0001_Ð_x0008_¦)_x0007__x0001__x0001_" xfId="1285"/>
    <cellStyle name="0,0_x000d__x000a_NA_x000d__x000a_ 2 2" xfId="1286"/>
    <cellStyle name="注释 2 9 4" xfId="1287"/>
    <cellStyle name="þ_x001d_ðK_x000c_Fý_x001b__x000d_9ýU_x0001_Ð_x0008_¦)_x0007__x0001__x0001_ 2" xfId="1288"/>
    <cellStyle name="_CCB.HO.NAV Recon.031108.AL_CCB.Dec03AuditPack.GL.V2 2" xfId="1289"/>
    <cellStyle name="_CCB.NX.Item 12.ProfitNAVRec.031121 3" xfId="1290"/>
    <cellStyle name="þ_x001d_ðK_x000c_Fý_x001b__x000d_9ýU_x0001_Ð_x0008_¦)_x0007__x0001__x0001_ 2 2" xfId="1291"/>
    <cellStyle name="_CCB.HO.NAV Recon.031108.AL_CCB.Dec03AuditPack.GL.V2 2 2" xfId="1292"/>
    <cellStyle name="_IAS Adjustments011231_CCB.HO.New TB template.PRC Sorting.040210 3" xfId="1293"/>
    <cellStyle name="þ_x001d_ðK_x000c_Fý_x001b__x000d_9ýU_x0001_Ð_x0008_¦)_x0007__x0001__x0001_ 2 3" xfId="1294"/>
    <cellStyle name="_CCB.HO.NAV Recon.031108.AL_CCB.Dec03AuditPack.GL.V2 2 3" xfId="1295"/>
    <cellStyle name="Header2 4 9 2" xfId="1296"/>
    <cellStyle name="强调文字颜色 3 2 2 2" xfId="1297"/>
    <cellStyle name="注释 2 2 2 5 3 4 2" xfId="1298"/>
    <cellStyle name="Header2 3 2 6 2" xfId="1299"/>
    <cellStyle name="þ_x001d_ðK_x000c_Fý_x001b__x000d_9ýU_x0001_Ð_x0008_¦)_x0007__x0001__x0001_ 3" xfId="1300"/>
    <cellStyle name="_CCB.HO.NAV Recon.031108.AL_CCB.Dec03AuditPack.GL.V2 3" xfId="1301"/>
    <cellStyle name="资产 2 3 2 2" xfId="1302"/>
    <cellStyle name="_表5-1-1建筑物 2 2" xfId="1303"/>
    <cellStyle name="注释 2 8 2 2 2 2" xfId="1304"/>
    <cellStyle name="subhead" xfId="1305"/>
    <cellStyle name="注释 2 2 2 4 2 5 2" xfId="1306"/>
    <cellStyle name="_CCB.HO.NAV Recon.031208.AL" xfId="1307"/>
    <cellStyle name="注释 2 4 10" xfId="1308"/>
    <cellStyle name="Input [yellow] 4 5" xfId="1309"/>
    <cellStyle name="百分比 3 2" xfId="1310"/>
    <cellStyle name="输出 2 2 8" xfId="1311"/>
    <cellStyle name="_CCB.HO.NAV Recon.031208.AL 2" xfId="1312"/>
    <cellStyle name="Input [yellow] 4 5 2" xfId="1313"/>
    <cellStyle name="_PRC Adjustments 030630_CCB.HO.New TB template.PRC Sorting.040210_CCB.Dec03AuditPack.GL.V2" xfId="1314"/>
    <cellStyle name="_CCB.HO.NAV Recon.031208.AL 2 2" xfId="1315"/>
    <cellStyle name="Input [yellow] 4 5 2 2" xfId="1316"/>
    <cellStyle name="_PRC Adjustments 030630_CCB.HO.New TB template.PRC Sorting.040210_CCB.Dec03AuditPack.GL.V2 2" xfId="1317"/>
    <cellStyle name="千位分隔 2 2 3 4" xfId="1318"/>
    <cellStyle name="_CCB.HO.NAV Recon.031208.AL 2 3" xfId="1319"/>
    <cellStyle name="_PRC Adjustments 030630_CCB.HO.New TB template.PRC Sorting.040210_CCB.Dec03AuditPack.GL.V2 3" xfId="1320"/>
    <cellStyle name="_CCB.HO.NAV Recon.031208.AL 3" xfId="1321"/>
    <cellStyle name="Input [yellow] 4 5 3" xfId="1322"/>
    <cellStyle name="KPMG Heading 3 2" xfId="1323"/>
    <cellStyle name="计算 2 2 2 2 2 2" xfId="1324"/>
    <cellStyle name="Input [yellow] 2 3 3 2 2" xfId="1325"/>
    <cellStyle name="计算 2 4 4 2" xfId="1326"/>
    <cellStyle name="_CCB.HO.NAV Recon.031208.AL_CCB.Dec03AuditPack.GL.V2" xfId="1327"/>
    <cellStyle name="Heading1 4 5 2 2" xfId="1328"/>
    <cellStyle name="_CCB.HO.NAV Recon.031208.AL_CCB.Dec03AuditPack.GL.V2 3" xfId="1329"/>
    <cellStyle name="Column Headings" xfId="1330"/>
    <cellStyle name="imexp 2 2 2" xfId="1331"/>
    <cellStyle name="style 4 4 2 2" xfId="1332"/>
    <cellStyle name="_CCB.HO.NAV Recon.031208.EL" xfId="1333"/>
    <cellStyle name="_IAS Adjustments030630_CCB.GLAudit Package.040114 2 2" xfId="1334"/>
    <cellStyle name="输出 2 3 3" xfId="1335"/>
    <cellStyle name="注释 2 2 3 3 3 2" xfId="1336"/>
    <cellStyle name="_CCB.HO.NAV Recon.031208.EL 2" xfId="1337"/>
    <cellStyle name="输出 2 3 3 2" xfId="1338"/>
    <cellStyle name="注释 2 2 3 3 3 2 2" xfId="1339"/>
    <cellStyle name="_CCB.HO.NAV Recon.031208.EL 2 2" xfId="1340"/>
    <cellStyle name="输出 2 3 3 2 2" xfId="1341"/>
    <cellStyle name="_CCB.HO.NAV Recon.031208.EL 2 3" xfId="1342"/>
    <cellStyle name="_CCB.HO.NAV Recon.031208.EL 3" xfId="1343"/>
    <cellStyle name="输出 2 3 3 3" xfId="1344"/>
    <cellStyle name="_PRC Adjustments 030630_CCB.HO.New TB template.IAS Sorting.040210 2" xfId="1345"/>
    <cellStyle name="注释 2 2 2 6 6 2" xfId="1346"/>
    <cellStyle name="_CCB.HO.NAV Recon.031208.EL_CCB.Dec03AuditPack.GL.V2" xfId="1347"/>
    <cellStyle name="Normal - Style1 4 2" xfId="1348"/>
    <cellStyle name="_CCB.SX.Item12.F.ProfitNAVRecon.031212.MS_CCB.Dec03AuditPack.GL.V2" xfId="1349"/>
    <cellStyle name="_CCB.HO.NAV Recon.031208.EL_CCB.Dec03AuditPack.GL.V2 2" xfId="1350"/>
    <cellStyle name="Comma[2] 2 3" xfId="1351"/>
    <cellStyle name="Normal - Style1 4 2 2" xfId="1352"/>
    <cellStyle name="_CCB.HO.NAV Recon.031208.EL_CCB.Dec03AuditPack.GL.V2 2 2" xfId="1353"/>
    <cellStyle name="_CCB.SX.Item12.F.ProfitNAVRecon.031212.MS_CCB.Dec03AuditPack.GL.V2 2" xfId="1354"/>
    <cellStyle name="_CCB.HO.NAV Recon.031208.EL_CCB.Dec03AuditPack.GL.V2 2 3" xfId="1355"/>
    <cellStyle name="_CCB.SX.Item12.F.ProfitNAVRecon.031212.MS_CCB.Dec03AuditPack.GL.V2 3" xfId="1356"/>
    <cellStyle name="_CCB.HO.NAV Recon.031208.EL_CCB.Dec03AuditPack.GL.V2 3" xfId="1357"/>
    <cellStyle name="_CCB.HO.NAV Recon.HL.031113.AL" xfId="1358"/>
    <cellStyle name="_IAS Adjustments021231 3" xfId="1359"/>
    <cellStyle name="_CCB.HO.NAV Recon.HL.031113.AL 2 2" xfId="1360"/>
    <cellStyle name="20% - 强调文字颜色 3 2" xfId="1361"/>
    <cellStyle name="_CCB.HO.NAV Recon.HL.031113.AL 2 3" xfId="1362"/>
    <cellStyle name="_CCB.HO.NAV Recon.HL.031113.AL_CCB.Dec03AuditPack.GL.V2" xfId="1363"/>
    <cellStyle name="_PRC Adjustments 011231_CCB.HO.New TB template.CCB PRC IAS Sorting.040223 trial run_CCB.Dec03AuditPack.GL.V2 2" xfId="1364"/>
    <cellStyle name="_CCB.HO.NAV Recon.HL.031113.AL_CCB.Dec03AuditPack.GL.V2 2" xfId="1365"/>
    <cellStyle name="_PRC Adjustments 011231_CCB.HO.New TB template.CCB PRC IAS Sorting.040223 trial run_CCB.Dec03AuditPack.GL.V2 2 2" xfId="1366"/>
    <cellStyle name="汇总 2 5" xfId="1367"/>
    <cellStyle name="_CCB.HO.NAV Recon.HL.031113.AL_CCB.Dec03AuditPack.GL.V2 2 2" xfId="1368"/>
    <cellStyle name="汇总 2 5 2" xfId="1369"/>
    <cellStyle name="_CCB.HO.NAV Recon.HL.031113.AL_CCB.Dec03AuditPack.GL.V2 2 3" xfId="1370"/>
    <cellStyle name="Prefilled 3 2" xfId="1371"/>
    <cellStyle name="汇总 2 5 3" xfId="1372"/>
    <cellStyle name="_PRC Adjustments 011231_CCB.HO.New TB template.CCB PRC IAS Sorting.040223 trial run_CCB.Dec03AuditPack.GL.V2 2 3" xfId="1373"/>
    <cellStyle name="_CCB.HO.NAV Recon.HL.031113.AL_CCB.Dec03AuditPack.GL.V2 3" xfId="1374"/>
    <cellStyle name="entry box 2 5 2 4 2" xfId="1375"/>
    <cellStyle name="汇总 2 6" xfId="1376"/>
    <cellStyle name="_CCB.HO.New TB template.CCB PRC IAS Sorting.040223 trial run" xfId="1377"/>
    <cellStyle name="Prefilled 2 9" xfId="1378"/>
    <cellStyle name="_CCB.HO.New TB template.CCB PRC IAS Sorting.040223 trial run 2" xfId="1379"/>
    <cellStyle name="Prefilled 2 6 2 3" xfId="1380"/>
    <cellStyle name="_CCB.HO.New TB template.CCB PRC IAS Sorting.040223 trial run 2 2" xfId="1381"/>
    <cellStyle name="Comma [00] 2 3" xfId="1382"/>
    <cellStyle name="_CCB.HO.New TB template.CCB PRC IAS Sorting.040223 trial run 2 3" xfId="1383"/>
    <cellStyle name="Currency [00] 2 2" xfId="1384"/>
    <cellStyle name="_PRC Adjustments 030630_CCB.HO.New TB template.IAS Sorting.040210_CCB.Dec03AuditPack.GL.V2" xfId="1385"/>
    <cellStyle name="汇总 2 2 3 2 2 2" xfId="1386"/>
    <cellStyle name="_CCB.HO.New TB template.CCB PRC IAS Sorting.040223 trial run 3" xfId="1387"/>
    <cellStyle name="_CCB.HO.New TB template.CCB PRC IAS Sorting.040223 trial run_CCB.Dec03AuditPack.GL.V2" xfId="1388"/>
    <cellStyle name="_CCB.HO.Profit Recon.031108.AL 2 2" xfId="1389"/>
    <cellStyle name="输入 2 2 2 3 2" xfId="1390"/>
    <cellStyle name="_CCB.HO.New TB template.CCB PRC IAS Sorting.040223 trial run_CCB.Dec03AuditPack.GL.V2 2" xfId="1391"/>
    <cellStyle name="_CCB.HO.Profit Recon.HL.031113.AL" xfId="1392"/>
    <cellStyle name="_CCB.HO.New TB template.CCB PRC IAS Sorting.040223 trial run_CCB.Dec03AuditPack.GL.V2 2 2" xfId="1393"/>
    <cellStyle name="汇总 2 2 9" xfId="1394"/>
    <cellStyle name="_CCB.HO.Profit Recon.HL.031113.AL 2" xfId="1395"/>
    <cellStyle name="_CCB.HO.New TB template.CCB PRC IAS Sorting.040223 trial run_CCB.Dec03AuditPack.GL.V2 3" xfId="1396"/>
    <cellStyle name="_CCB.HO.New TB template.IAS Sorting.040210" xfId="1397"/>
    <cellStyle name="_CCB.HO.New TB template.IAS Sorting.040210 2" xfId="1398"/>
    <cellStyle name="_CCB.HO.New TB template.IAS Sorting.040210 2 2" xfId="1399"/>
    <cellStyle name="Text Indent B 3" xfId="1400"/>
    <cellStyle name="_CCB.HO.New TB template.IAS Sorting.040210 2 3" xfId="1401"/>
    <cellStyle name="{Comma} 2 2" xfId="1402"/>
    <cellStyle name="_CCB.HO.New TB template.IAS Sorting.040210 3" xfId="1403"/>
    <cellStyle name="_CCB.HO.New TB template.IAS Sorting.040210_CCB.Dec03AuditPack.GL.V2" xfId="1404"/>
    <cellStyle name="输入 2 6 2 3" xfId="1405"/>
    <cellStyle name="_CCB.HO.New TB template.IAS Sorting.040210_CCB.Dec03AuditPack.GL.V2 2" xfId="1406"/>
    <cellStyle name="_CCB.HO.Profit Recon.031208.AL 3" xfId="1407"/>
    <cellStyle name="_CCB.HO.New TB template.IAS Sorting.040210_CCB.Dec03AuditPack.GL.V2 2 2" xfId="1408"/>
    <cellStyle name="_CCB.HO.New TB template.IAS Sorting.040210_CCB.Dec03AuditPack.GL.V2 2 3" xfId="1409"/>
    <cellStyle name="_CCB.HO.New TB template.IAS Sorting.040210_CCB.Dec03AuditPack.GL.V2 3" xfId="1410"/>
    <cellStyle name="PrePop Units (2)" xfId="1411"/>
    <cellStyle name="常规_车辆、电子设备通表" xfId="1412"/>
    <cellStyle name="注释 2 2 2 4 5 3" xfId="1413"/>
    <cellStyle name="_CCB.HO.New TB template.PRC Sorting.040210" xfId="1414"/>
    <cellStyle name="Percent [0%] 2" xfId="1415"/>
    <cellStyle name="_CCB.HO.New TB template.PRC Sorting.040210 2" xfId="1416"/>
    <cellStyle name="Percent [0%] 2 2" xfId="1417"/>
    <cellStyle name="Currency$[0] 3" xfId="1418"/>
    <cellStyle name="百分比 6" xfId="1419"/>
    <cellStyle name="_CCB.HO.New TB template.PRC Sorting.040210 2 2" xfId="1420"/>
    <cellStyle name="_CCB.HO.New TB template.PRC Sorting.040210 2 3" xfId="1421"/>
    <cellStyle name="Comma [0]_!!!GO" xfId="1422"/>
    <cellStyle name="_CCB.HO.New TB template.PRC Sorting.040210 3" xfId="1423"/>
    <cellStyle name="Percent [0%] 2 3" xfId="1424"/>
    <cellStyle name="百分比 7" xfId="1425"/>
    <cellStyle name="_CCB.HO.New TB template.PRC Sorting.040210_CCB.Dec03AuditPack.GL.V2" xfId="1426"/>
    <cellStyle name="资产 3 3 4" xfId="1427"/>
    <cellStyle name="千位分隔 2 5" xfId="1428"/>
    <cellStyle name="_CCB.HO.New TB template.PRC Sorting.040210_CCB.Dec03AuditPack.GL.V2 2 2" xfId="1429"/>
    <cellStyle name="注释 2 5 2 2 3 2" xfId="1430"/>
    <cellStyle name="_CCB.HO.New TB template.PRC Sorting.040210_CCB.Dec03AuditPack.GL.V2 2 3" xfId="1431"/>
    <cellStyle name="_CCB.HO.New TB template.PRC Sorting.040210_CCB.Dec03AuditPack.GL.V2 3" xfId="1432"/>
    <cellStyle name="_CCB.HO.Profit Recon.031108.AL" xfId="1433"/>
    <cellStyle name="entry box 2 5 5" xfId="1434"/>
    <cellStyle name="_CCB.HO.Profit Recon.031108.AL 2" xfId="1435"/>
    <cellStyle name="输入 2 2 2 3" xfId="1436"/>
    <cellStyle name="entry box 2 5 5 2" xfId="1437"/>
    <cellStyle name="_CCB.HO.Profit Recon.031108.AL 2 3" xfId="1438"/>
    <cellStyle name="资产 2 5 2 2 2" xfId="1439"/>
    <cellStyle name="Date Short 2" xfId="1440"/>
    <cellStyle name="_CCB.HO.Profit Recon.031108.AL 3" xfId="1441"/>
    <cellStyle name="输入 2 2 2 4" xfId="1442"/>
    <cellStyle name="资产 2 3 3 3 2" xfId="1443"/>
    <cellStyle name="_CCB.HO.Profit Recon.031108.AL_CCB.Dec03AuditPack.GL.V2" xfId="1444"/>
    <cellStyle name="Header2 2 4 3" xfId="1445"/>
    <cellStyle name="Input [yellow] 2 2 6 2" xfId="1446"/>
    <cellStyle name="_CCB.HO.Profit Recon.031108.AL_CCB.Dec03AuditPack.GL.V2 2" xfId="1447"/>
    <cellStyle name="_CCB.HO.Profit Recon.031108.AL_CCB.Dec03AuditPack.GL.V2 2 2" xfId="1448"/>
    <cellStyle name="style 2 2 2 5" xfId="1449"/>
    <cellStyle name="_CCB.HO.Profit Recon.031108.AL_CCB.Dec03AuditPack.GL.V2 2 3" xfId="1450"/>
    <cellStyle name="style 2 2 2 6" xfId="1451"/>
    <cellStyle name="Heading1 5 2 4" xfId="1452"/>
    <cellStyle name="_CCB.HO.Profit Recon.031208.AL" xfId="1453"/>
    <cellStyle name="常规 13 2 2" xfId="1454"/>
    <cellStyle name="_CCB.HO.Profit Recon.HL.031113.AL 2 2" xfId="1455"/>
    <cellStyle name="_CCB.HO.Profit Recon.HL.031113.AL_CCB.Dec03AuditPack.GL.V2" xfId="1456"/>
    <cellStyle name="entry box 7" xfId="1457"/>
    <cellStyle name="注释 2 2" xfId="1458"/>
    <cellStyle name="_CCB.NX.Item 12.ProfitNAVRec.031121" xfId="1459"/>
    <cellStyle name="Date Short 2 2" xfId="1460"/>
    <cellStyle name="_IAS Adjustments011231_CCB.HO.New TB template.PRC Sorting.040210" xfId="1461"/>
    <cellStyle name="常规_设备修改稿" xfId="1462"/>
    <cellStyle name="注释 2 2 5 2 2 3" xfId="1463"/>
    <cellStyle name="_CCB.NX.Item 12.ProfitNAVRec.031121 2" xfId="1464"/>
    <cellStyle name="_IAS Adjustments011231_CCB.HO.New TB template.PRC Sorting.040210 2" xfId="1465"/>
    <cellStyle name="注释 2 2 5 2 2 3 2" xfId="1466"/>
    <cellStyle name="注释 2 5 4 2" xfId="1467"/>
    <cellStyle name="_CCB.NX.Item 12.ProfitNAVRec.031121 2 3" xfId="1468"/>
    <cellStyle name="_IAS Adjustments011231_CCB.HO.New TB template.PRC Sorting.040210 2 3" xfId="1469"/>
    <cellStyle name="style 2 4 3 5" xfId="1470"/>
    <cellStyle name="_CCB.NX.Item 12.ProfitNAVRec.031121_CCB.Dec03AuditPack.GL.V2" xfId="1471"/>
    <cellStyle name="_IAS Adjustments011231_CCB.HO.New TB template.PRC Sorting.040210_CCB.Dec03AuditPack.GL.V2" xfId="1472"/>
    <cellStyle name="汇总 2 6 3 2" xfId="1473"/>
    <cellStyle name="Header2 5 2 2 3" xfId="1474"/>
    <cellStyle name="Prefilled 4 2 2" xfId="1475"/>
    <cellStyle name="_CCB.NX.Item 12.ProfitNAVRec.031121_CCB.Dec03AuditPack.GL.V2 2" xfId="1476"/>
    <cellStyle name="Header2 6" xfId="1477"/>
    <cellStyle name="_IAS Adjustments011231_CCB.HO.New TB template.PRC Sorting.040210_CCB.Dec03AuditPack.GL.V2 2" xfId="1478"/>
    <cellStyle name="Prefilled 4 2 2 2" xfId="1479"/>
    <cellStyle name="_CCB.NX.Item 12.ProfitNAVRec.031121_CCB.Dec03AuditPack.GL.V2 2 2" xfId="1480"/>
    <cellStyle name="Header2 6 2" xfId="1481"/>
    <cellStyle name="Prefilled 5 4 3" xfId="1482"/>
    <cellStyle name="_IAS Adjustments011231_CCB.HO.New TB template.PRC Sorting.040210_CCB.Dec03AuditPack.GL.V2 2 2" xfId="1483"/>
    <cellStyle name="输出 2 3 9" xfId="1484"/>
    <cellStyle name="Input [yellow] 5 6" xfId="1485"/>
    <cellStyle name="_CCB.NX.Item 12.ProfitNAVRec.031121_CCB.Dec03AuditPack.GL.V2 3" xfId="1486"/>
    <cellStyle name="category" xfId="1487"/>
    <cellStyle name="Header2 7" xfId="1488"/>
    <cellStyle name="Input [yellow] 2 2 2 2 2" xfId="1489"/>
    <cellStyle name="_IAS Adjustments011231_CCB.HO.New TB template.PRC Sorting.040210_CCB.Dec03AuditPack.GL.V2 3" xfId="1490"/>
    <cellStyle name="Enter Currency (0) 2 2" xfId="1491"/>
    <cellStyle name="_CCB.QH.Item12..ProfitNAVRecon.031206-HL.ML" xfId="1492"/>
    <cellStyle name="_CCB.QH.Item12..ProfitNAVRecon.031206-HL.ML 2" xfId="1493"/>
    <cellStyle name="注释 2 2 5 8 3" xfId="1494"/>
    <cellStyle name="_CCB.QH.Item12..ProfitNAVRecon.031206-HL.ML 2 2" xfId="1495"/>
    <cellStyle name="_CCB.SZ.reporting Pack.031110.DY_CCB.Dec03AuditPack.GL.V2 3" xfId="1496"/>
    <cellStyle name="注释 2 2 2 5 3" xfId="1497"/>
    <cellStyle name="_CCB.QH.Item12..ProfitNAVRecon.031206-HL.ML 2 3" xfId="1498"/>
    <cellStyle name="注释 2 2 2 5 4" xfId="1499"/>
    <cellStyle name="_CCB.QH.Item12..ProfitNAVRecon.031206-HL.ML 3" xfId="1500"/>
    <cellStyle name="资产 2 2 2 2 2 2" xfId="1501"/>
    <cellStyle name="20% - 强调文字颜色 2 2 2" xfId="1502"/>
    <cellStyle name="_CCB.QH.Item12..ProfitNAVRecon.031206-HL.ML_CCB.Dec03AuditPack.GL.V2" xfId="1503"/>
    <cellStyle name="imexp 3 3" xfId="1504"/>
    <cellStyle name="Input Cells 2" xfId="1505"/>
    <cellStyle name="style 4 5 3" xfId="1506"/>
    <cellStyle name="_CCB.QH.Item12..ProfitNAVRecon.031206-HL.ML_CCB.Dec03AuditPack.GL.V2 2" xfId="1507"/>
    <cellStyle name="Input Cells 2 2" xfId="1508"/>
    <cellStyle name="_CCB.QH.Item12..ProfitNAVRecon.031206-HL.ML_CCB.Dec03AuditPack.GL.V2 2 2" xfId="1509"/>
    <cellStyle name="Input Cells 2 2 2" xfId="1510"/>
    <cellStyle name="_CCB.QH.Item12..ProfitNAVRecon.031206-HL.ML_CCB.Dec03AuditPack.GL.V2 2 3" xfId="1511"/>
    <cellStyle name="Enter Units (2) 2" xfId="1512"/>
    <cellStyle name="Input Cells 2 2 3" xfId="1513"/>
    <cellStyle name="_CCB.QH.Item12..ProfitNAVRecon.031206-HL.ML_CCB.Dec03AuditPack.GL.V2 3" xfId="1514"/>
    <cellStyle name="Input Cells 2 3" xfId="1515"/>
    <cellStyle name="输出 2 4 7 2" xfId="1516"/>
    <cellStyle name="_CCB.QH.Item12..ProfitNAVRecon.031206-HL.ML_CCB.HB.Item12.Housing Loan.ProfitNAVRecon.031218.JZ" xfId="1517"/>
    <cellStyle name="InputArea 4" xfId="1518"/>
    <cellStyle name="_CCB.QH.Item12..ProfitNAVRecon.031206-HL.ML_CCB.HB.Item12.Housing Loan.ProfitNAVRecon.031218.JZ 2" xfId="1519"/>
    <cellStyle name="_CCB.QH.Item12..ProfitNAVRecon.031206-HL.ML_CCB.HB.Item12.Housing Loan.ProfitNAVRecon.031218.JZ 2 3" xfId="1520"/>
    <cellStyle name="_CCB.QH.Item12..ProfitNAVRecon.031206-HL.ML_CCB.HB.Item12.Housing Loan.ProfitNAVRecon.031218.JZ 3" xfId="1521"/>
    <cellStyle name="注释 2 2 5 7 2" xfId="1522"/>
    <cellStyle name="_CCB.QH.Item12..ProfitNAVRecon.031206-HL.ML_CCB.HB.Item12.Housing Loan.ProfitNAVRecon.031218.JZ_CCB.Dec03AuditPack.GL.V2" xfId="1523"/>
    <cellStyle name="Input Cells 3" xfId="1524"/>
    <cellStyle name="style 4 5 4" xfId="1525"/>
    <cellStyle name="Header2 3 11" xfId="1526"/>
    <cellStyle name="_CCB.QH.Item12..ProfitNAVRecon.031206-HL.ML_CCB.HB.Item12.Housing Loan.ProfitNAVRecon.031218.JZ_CCB.Dec03AuditPack.GL.V2 2" xfId="1527"/>
    <cellStyle name="Input Cells 3 2" xfId="1528"/>
    <cellStyle name="entry box 2 2 3 4" xfId="1529"/>
    <cellStyle name="Header2 3 11 2" xfId="1530"/>
    <cellStyle name="_CCB.QH.Item12..ProfitNAVRecon.031206-HL.ML_CCB.HB.Item12.Housing Loan.ProfitNAVRecon.031218.JZ_CCB.Dec03AuditPack.GL.V2 2 2" xfId="1531"/>
    <cellStyle name="Input Cells 3 2 2" xfId="1532"/>
    <cellStyle name="entry box 2 2 3 5" xfId="1533"/>
    <cellStyle name="_CCB.QH.Item12..ProfitNAVRecon.031206-HL.ML_CCB.HB.Item12.Housing Loan.ProfitNAVRecon.031218.JZ_CCB.Dec03AuditPack.GL.V2 2 3" xfId="1534"/>
    <cellStyle name="Input Cells 3 2 3" xfId="1535"/>
    <cellStyle name="Header2 3 12" xfId="1536"/>
    <cellStyle name="_CCB.QH.Item12..ProfitNAVRecon.031206-HL.ML_CCB.HB.Item12.Housing Loan.ProfitNAVRecon.031218.JZ_CCB.Dec03AuditPack.GL.V2 3" xfId="1537"/>
    <cellStyle name="Input Cells 3 3" xfId="1538"/>
    <cellStyle name="输出 2 4 8 2" xfId="1539"/>
    <cellStyle name="_CCB.QH.Item12..ProfitNAVRecon.031206-HL.ML_CCB.HEN.Item12.F.ProfitNAVRecon.HL.031214.KL" xfId="1540"/>
    <cellStyle name="_IAS Adjustments030630" xfId="1541"/>
    <cellStyle name="_CCB.QH.Item12..ProfitNAVRecon.031206-HL.ML_CCB.HEN.Item12.F.ProfitNAVRecon.HL.031214.KL 2" xfId="1542"/>
    <cellStyle name="_IAS Adjustments030630 2" xfId="1543"/>
    <cellStyle name="_CCB.QH.Item12..ProfitNAVRecon.031206-HL.ML_CCB.HEN.Item12.F.ProfitNAVRecon.HL.031214.KL 2 2" xfId="1544"/>
    <cellStyle name="_IAS Adjustments030630 2 2" xfId="1545"/>
    <cellStyle name="_CCB.QH.Item12..ProfitNAVRecon.031206-HL.ML_CCB.HEN.Item12.F.ProfitNAVRecon.HL.031214.KL 2 3" xfId="1546"/>
    <cellStyle name="_IAS Adjustments030630 2 3" xfId="1547"/>
    <cellStyle name="_CCB.QH.Item12..ProfitNAVRecon.031206-HL.ML_CCB.HEN.Item12.F.ProfitNAVRecon.HL.031214.KL 3" xfId="1548"/>
    <cellStyle name="_IAS Adjustments030630 3" xfId="1549"/>
    <cellStyle name="Link Units (1) 2" xfId="1550"/>
    <cellStyle name="_CCB.QH.Item12..ProfitNAVRecon.031206-HL.ML_CCB.HEN.Item12.F.ProfitNAVRecon.HL.031214.KL_CCB.Dec03AuditPack.GL.V2" xfId="1551"/>
    <cellStyle name="_IAS Adjustments030630_CCB.Dec03AuditPack.GL.V2" xfId="1552"/>
    <cellStyle name="_CCB.QH.Item12..ProfitNAVRecon.031206-HL.ML_CCB.HEN.Item12.F.ProfitNAVRecon.HL.031214.KL_CCB.Dec03AuditPack.GL.V2 2" xfId="1553"/>
    <cellStyle name="_IAS Adjustments030630_CCB.Dec03AuditPack.GL.V2 2" xfId="1554"/>
    <cellStyle name="_CCB.QH.Item12..ProfitNAVRecon.031206-HL.ML_CCB.HEN.Item12.F.ProfitNAVRecon.HL.031214.KL_CCB.Dec03AuditPack.GL.V2 2 2" xfId="1555"/>
    <cellStyle name="_IAS Adjustments030630_CCB.Dec03AuditPack.GL.V2 2 2" xfId="1556"/>
    <cellStyle name="_CCB.QH.Item12..ProfitNAVRecon.031206-HL.ML_CCB.HEN.Item12.F.ProfitNAVRecon.HL.031214.KL_CCB.Dec03AuditPack.GL.V2 2 3" xfId="1557"/>
    <cellStyle name="_IAS Adjustments030630_CCB.Dec03AuditPack.GL.V2 2 3" xfId="1558"/>
    <cellStyle name="注释 2 2 5 3 4 2" xfId="1559"/>
    <cellStyle name="汇总 2 8 2 2" xfId="1560"/>
    <cellStyle name="_CCB.QH.Item12..ProfitNAVRecon.031206-HL.ML_CCB.HO.NAV Recon.HL.031222.AL" xfId="1561"/>
    <cellStyle name="注释 2 4 3 2 2" xfId="1562"/>
    <cellStyle name="_CCB.QH.Item12..ProfitNAVRecon.031206-HL.ML_CCB.HO.NAV Recon.HL.031222.AL 2 2" xfId="1563"/>
    <cellStyle name="_CCB.QH.Item12..ProfitNAVRecon.031206-HL.ML_CCB.HO.NAV Recon.HL.031222.AL 3" xfId="1564"/>
    <cellStyle name="_CCB.QH.Item12..ProfitNAVRecon.031206-HL.ML_CCB.HO.NAV Recon.HL.031222.AL_CCB.Dec03AuditPack.GL.V2" xfId="1565"/>
    <cellStyle name="style 2 3 3 3" xfId="1566"/>
    <cellStyle name="_IAS Adjustments030630_CCB.HO.New TB template.CCB PRC IAS Sorting.040223 trial run" xfId="1567"/>
    <cellStyle name="style 2 2 7" xfId="1568"/>
    <cellStyle name="强调文字颜色 5 2" xfId="1569"/>
    <cellStyle name="_CCB.QH.Item12..ProfitNAVRecon.031206-HL.ML_CCB.HO.NAV Recon.HL.031222.AL_CCB.Dec03AuditPack.GL.V2 2" xfId="1570"/>
    <cellStyle name="Header1" xfId="1571"/>
    <cellStyle name="style 2 3 3 3 2" xfId="1572"/>
    <cellStyle name="_IAS Adjustments030630_CCB.HO.New TB template.CCB PRC IAS Sorting.040223 trial run 2" xfId="1573"/>
    <cellStyle name="style 2 2 7 2" xfId="1574"/>
    <cellStyle name="强调文字颜色 5 2 2" xfId="1575"/>
    <cellStyle name="资产 4 6 3" xfId="1576"/>
    <cellStyle name="_CCB.QH.Item12..ProfitNAVRecon.031206-HL.ML_CCB.HO.NAV Recon.HL.031222.AL_CCB.Dec03AuditPack.GL.V2 2 2" xfId="1577"/>
    <cellStyle name="Header1 2" xfId="1578"/>
    <cellStyle name="_IAS Adjustments030630_CCB.HO.New TB template.CCB PRC IAS Sorting.040223 trial run 2 2" xfId="1579"/>
    <cellStyle name="强调文字颜色 5 2 2 2" xfId="1580"/>
    <cellStyle name="_CCB.QH.Item12..ProfitNAVRecon.031206-HL.ML_CCB.HO.NAV Recon.HL.031222.AL_CCB.Dec03AuditPack.GL.V2 2 3" xfId="1581"/>
    <cellStyle name="Header1 3" xfId="1582"/>
    <cellStyle name="_IAS Adjustments030630_CCB.HO.New TB template.CCB PRC IAS Sorting.040223 trial run 2 3" xfId="1583"/>
    <cellStyle name="_CCB.QH.Item12..ProfitNAVRecon.031206-HL.ML_CCB.HO.Profit Recon.HL.031222.AL" xfId="1584"/>
    <cellStyle name="_CCB.QH.Item12..ProfitNAVRecon.031206-HL.ML_CCB.HO.Profit Recon.HL.031222.AL 2" xfId="1585"/>
    <cellStyle name="Model 2 5" xfId="1586"/>
    <cellStyle name="_CCB.QH.Item12..ProfitNAVRecon.031206-HL.ML_CCB.HO.Profit Recon.HL.031222.AL 2 2" xfId="1587"/>
    <cellStyle name="ff 3 3" xfId="1588"/>
    <cellStyle name="_CCB.QH.Item12..ProfitNAVRecon.031206-HL.ML_CCB.HO.Profit Recon.HL.031222.AL 3" xfId="1589"/>
    <cellStyle name="Calc Currency (2) 2 2" xfId="1590"/>
    <cellStyle name="_CCB.QH.Item12..ProfitNAVRecon.031206-HL.ML_CCB.HO.Profit Recon.HL.031222.AL_CCB.Dec03AuditPack.GL.V2 2" xfId="1591"/>
    <cellStyle name="强调文字颜色 2 2" xfId="1592"/>
    <cellStyle name="资产 2 6 2 2 2" xfId="1593"/>
    <cellStyle name="_CCB.QH.Item12..ProfitNAVRecon.031206-HL.ML_CCB.HO.Profit Recon.HL.031222.AL_CCB.Dec03AuditPack.GL.V2 2 2" xfId="1594"/>
    <cellStyle name="强调文字颜色 2 2 2" xfId="1595"/>
    <cellStyle name="注释 2 2 2 4 3 4" xfId="1596"/>
    <cellStyle name="_Part III.200406.Loan and Liabilities details.(Site Name)_KPMG original version_附件1：审计评估联合申报明细表" xfId="1597"/>
    <cellStyle name="注释 2 2 5 3 5" xfId="1598"/>
    <cellStyle name="汇总 2 8 3" xfId="1599"/>
    <cellStyle name="_CCB.QH.Item12..ProfitNAVRecon.031206-HL.ML_CCB.HO.Profit Recon.HL.031222.AL_CCB.Dec03AuditPack.GL.V2 2 3" xfId="1600"/>
    <cellStyle name="_CCB.QH.Item12..ProfitNAVRecon.031206-HL.ML_CCB.HO.Profit Recon.HL.031222.AL_CCB.Dec03AuditPack.GL.V2 3" xfId="1601"/>
    <cellStyle name="_CCB.SX.Item12.F.ProfitNAVRecon.031212.MS" xfId="1602"/>
    <cellStyle name="Header2 4 3 5" xfId="1603"/>
    <cellStyle name="_CCB.SX.Item12.F.ProfitNAVRecon.031212.MS 2" xfId="1604"/>
    <cellStyle name="Header2 4 3 5 2" xfId="1605"/>
    <cellStyle name="_CCB.SX.Item12.F.ProfitNAVRecon.031212.MS_CCB.Dec03AuditPack.GL.V2 2 2" xfId="1606"/>
    <cellStyle name="Link Units (2)" xfId="1607"/>
    <cellStyle name="_CCB.SZ.item1.journal list.031110.DY" xfId="1608"/>
    <cellStyle name="公司标准表 3 2 2" xfId="1609"/>
    <cellStyle name="_long term loan - others 300504_KPMG original version_附件1：审计评估联合申报明细表" xfId="1610"/>
    <cellStyle name="Header2 3 3 5" xfId="1611"/>
    <cellStyle name="_CCB.SZ.item1.journal list.031110.DY 2" xfId="1612"/>
    <cellStyle name="计算 2 6 6" xfId="1613"/>
    <cellStyle name="20% - 强调文字颜色 4 2 2 2 2" xfId="1614"/>
    <cellStyle name="_CCB.SZ.item1.journal list.031110.DY 2 3" xfId="1615"/>
    <cellStyle name="Calc Percent (2) 2" xfId="1616"/>
    <cellStyle name="Header2 3 3 6" xfId="1617"/>
    <cellStyle name="_CCB.SZ.item1.journal list.031110.DY 3" xfId="1618"/>
    <cellStyle name="计算 2 6 7" xfId="1619"/>
    <cellStyle name="输出 2 2 2 2 2" xfId="1620"/>
    <cellStyle name="_CCB.SZ.item1.journal list.031110.DY_CCB.Dec03AuditPack.GL.V2 2" xfId="1621"/>
    <cellStyle name="_CCB.SZ.item1.journal list.031110.DY_CCB.Dec03AuditPack.GL.V2 2 2" xfId="1622"/>
    <cellStyle name="后继超级链接 2 3" xfId="1623"/>
    <cellStyle name="_CCB.SZ.item1.journal list.031110.DY_CCB.Dec03AuditPack.GL.V2 2 3" xfId="1624"/>
    <cellStyle name="_CCB.SZ.reporting Pack.031110.DY 2" xfId="1625"/>
    <cellStyle name="_CCB.SZ.reporting Pack.031110.DY" xfId="1626"/>
    <cellStyle name="_Part III.200406.Loan and Liabilities details.(Site Name)_KPMG original version_(中企华)审计评估联合申报明细表.V1" xfId="1627"/>
    <cellStyle name="_CCB.SZ.reporting Pack.031110.DY 2 2" xfId="1628"/>
    <cellStyle name="Input [yellow] 4 8" xfId="1629"/>
    <cellStyle name="_CCB.SZ.reporting Pack.031110.DY 2 3" xfId="1630"/>
    <cellStyle name="Input [yellow] 4 9" xfId="1631"/>
    <cellStyle name="_CCB.SZ.reporting Pack.031110.DY 3" xfId="1632"/>
    <cellStyle name="20% - 强调文字颜色 6 2 2 2 2" xfId="1633"/>
    <cellStyle name="0.00% 2 2" xfId="1634"/>
    <cellStyle name="_CCB.SZ.reporting Pack.031110.DY_CCB.Dec03AuditPack.GL.V2 2" xfId="1635"/>
    <cellStyle name="注释 2 2 2 5 2" xfId="1636"/>
    <cellStyle name="_CCB.SZ.reporting Pack.031110.DY_CCB.Dec03AuditPack.GL.V2 2 2" xfId="1637"/>
    <cellStyle name="Header2 3 7" xfId="1638"/>
    <cellStyle name="Percent [2] 3 3" xfId="1639"/>
    <cellStyle name="注释 2 2 2 5 2 2" xfId="1640"/>
    <cellStyle name="_CCB.SZ.reporting Pack.031110.DY_CCB.Dec03AuditPack.GL.V2 2 3" xfId="1641"/>
    <cellStyle name="Header2 3 8" xfId="1642"/>
    <cellStyle name="Percent [2] 3 4" xfId="1643"/>
    <cellStyle name="注释 2 2 2 5 2 3" xfId="1644"/>
    <cellStyle name="_CEB.Consol.04.0712CnslJnlList_PRC" xfId="1645"/>
    <cellStyle name="_CEB.Consol.04.0712CnslJnlList_PRC 2" xfId="1646"/>
    <cellStyle name="{Comma [0]}" xfId="1647"/>
    <cellStyle name="汇总 2 5 4" xfId="1648"/>
    <cellStyle name="Prefilled 3 3" xfId="1649"/>
    <cellStyle name="_CEB.Consol.04.0712CnslJnlList_PRC 2 3" xfId="1650"/>
    <cellStyle name="{Comma [0]} 3" xfId="1651"/>
    <cellStyle name="Prefilled 3 3 3" xfId="1652"/>
    <cellStyle name="_CEB.Consol.04.0712CnslJnlList_PRC 3" xfId="1653"/>
    <cellStyle name="_CRCC成本法评估明细表-AMENDa" xfId="1654"/>
    <cellStyle name="注释 2 5 3 2" xfId="1655"/>
    <cellStyle name="_CRCC成本法评估明细表-AMENDa 2" xfId="1656"/>
    <cellStyle name="注释 2 5 3 2 2" xfId="1657"/>
    <cellStyle name="Calc Currency (2) 3" xfId="1658"/>
    <cellStyle name="_CRCC成本法评估明细表-AMENDa 2 2" xfId="1659"/>
    <cellStyle name="注释 2 5 3 2 2 2" xfId="1660"/>
    <cellStyle name="_CRCC成本法评估明细表-AMENDa 2 3" xfId="1661"/>
    <cellStyle name="_CRCC成本法评估明细表-AMENDa 3" xfId="1662"/>
    <cellStyle name="注释 2 5 3 2 3" xfId="1663"/>
    <cellStyle name="_ET_STYLE_NoName_00_ 2" xfId="1664"/>
    <cellStyle name="Linked Cells 5 3 3" xfId="1665"/>
    <cellStyle name="_ET_STYLE_NoName_00_ 2 3" xfId="1666"/>
    <cellStyle name="_ET_STYLE_NoName_00_ 3" xfId="1667"/>
    <cellStyle name="_IAS Adjustments011231" xfId="1668"/>
    <cellStyle name="Comma,0 2 3" xfId="1669"/>
    <cellStyle name="注释 2 2 6 8 2" xfId="1670"/>
    <cellStyle name="_IAS Adjustments011231 2" xfId="1671"/>
    <cellStyle name="Heading1 12" xfId="1672"/>
    <cellStyle name="_IAS Adjustments011231 2 2" xfId="1673"/>
    <cellStyle name="_IAS Adjustments011231 3" xfId="1674"/>
    <cellStyle name="_IAS Adjustments011231_CCB.Dec03AuditPack.GL.V2" xfId="1675"/>
    <cellStyle name="entry box 4 4" xfId="1676"/>
    <cellStyle name="_IAS Adjustments011231_CCB.Dec03AuditPack.GL.V2 2" xfId="1677"/>
    <cellStyle name="_PRC Adjustments 021231_CCB.HO.New TB template.CCB PRC IAS Sorting.040223 trial run_CCB.Dec03AuditPack.GL.V2 3" xfId="1678"/>
    <cellStyle name="entry box 4 4 2" xfId="1679"/>
    <cellStyle name="_IAS Adjustments011231_CCB.Dec03AuditPack.GL.V2 2 2" xfId="1680"/>
    <cellStyle name="entry box 4 4 2 2" xfId="1681"/>
    <cellStyle name="style 4 3 3" xfId="1682"/>
    <cellStyle name="注释 2 2 4 2 3 2 2" xfId="1683"/>
    <cellStyle name="_IAS Adjustments011231_CCB.Dec03AuditPack.GL.V2 2 3" xfId="1684"/>
    <cellStyle name="style 4 3 4" xfId="1685"/>
    <cellStyle name="_IAS Adjustments011231_CCB.GLAudit Package.040114" xfId="1686"/>
    <cellStyle name="0%" xfId="1687"/>
    <cellStyle name="Heading1 5 3" xfId="1688"/>
    <cellStyle name="_IAS Adjustments011231_CCB.GLAudit Package.040114 2 2" xfId="1689"/>
    <cellStyle name="0% 2 2" xfId="1690"/>
    <cellStyle name="注释 2 2 6 3 2" xfId="1691"/>
    <cellStyle name="Heading1 5 3 2 2" xfId="1692"/>
    <cellStyle name="_IAS Adjustments011231_CCB.GLAudit Package.040114 2 3" xfId="1693"/>
    <cellStyle name="0% 2 3" xfId="1694"/>
    <cellStyle name="注释 2 2 6 3 3" xfId="1695"/>
    <cellStyle name="_IAS Adjustments011231_CCB.GLAudit Package.040114_CCB.Dec03AuditPack.GL.V2 2" xfId="1696"/>
    <cellStyle name="_IAS Adjustments011231_CCB.GLAudit Package.040114_CCB.Dec03AuditPack.GL.V2 3" xfId="1697"/>
    <cellStyle name="_IAS Adjustments030630_CCB.GLAudit Package.040114" xfId="1698"/>
    <cellStyle name="40% - 强调文字颜色 3 2 3 2" xfId="1699"/>
    <cellStyle name="_IAS Adjustments011231_CCB.HO.New TB template.CCB PRC IAS Sorting.040223 trial run" xfId="1700"/>
    <cellStyle name="_IAS Adjustments011231_CCB.HO.New TB template.CCB PRC IAS Sorting.040223 trial run 2" xfId="1701"/>
    <cellStyle name="Prefilled 2 4 5" xfId="1702"/>
    <cellStyle name="_IAS Adjustments011231_CCB.HO.New TB template.CCB PRC IAS Sorting.040223 trial run 3" xfId="1703"/>
    <cellStyle name="Prefilled 2 4 6" xfId="1704"/>
    <cellStyle name="_IAS Adjustments011231_CCB.HO.New TB template.CCB PRC IAS Sorting.040223 trial run_CCB.Dec03AuditPack.GL.V2" xfId="1705"/>
    <cellStyle name="_IAS Adjustments011231_CCB.HO.New TB template.CCB PRC IAS Sorting.040223 trial run_CCB.Dec03AuditPack.GL.V2 2" xfId="1706"/>
    <cellStyle name="_IAS Adjustments011231_CCB.HO.New TB template.CCB PRC IAS Sorting.040223 trial run_CCB.Dec03AuditPack.GL.V2 2 2" xfId="1707"/>
    <cellStyle name="_IAS Adjustments011231_CCB.HO.New TB template.CCB PRC IAS Sorting.040223 trial run_CCB.Dec03AuditPack.GL.V2 2 3" xfId="1708"/>
    <cellStyle name="_IAS Adjustments011231_CCB.HO.New TB template.CCB PRC IAS Sorting.040223 trial run_CCB.Dec03AuditPack.GL.V2 3" xfId="1709"/>
    <cellStyle name="entry box 2 5 2" xfId="1710"/>
    <cellStyle name="_IAS Adjustments011231_CCB.HO.New TB template.IAS Sorting.040210 2" xfId="1711"/>
    <cellStyle name="Heading1 3 2 4 2" xfId="1712"/>
    <cellStyle name="_资产负债表归属200712 2 3" xfId="1713"/>
    <cellStyle name="Hipervínculo visitado 2 3" xfId="1714"/>
    <cellStyle name="_IAS Adjustments011231_CCB.HO.New TB template.IAS Sorting.040210 3" xfId="1715"/>
    <cellStyle name="_IAS Adjustments011231_CCB.HO.New TB template.IAS Sorting.040210_CCB.Dec03AuditPack.GL.V2" xfId="1716"/>
    <cellStyle name="_IAS Adjustments011231_CCB.HO.New TB template.IAS Sorting.040210_CCB.Dec03AuditPack.GL.V2 2" xfId="1717"/>
    <cellStyle name="计算 2 4 2 2 3" xfId="1718"/>
    <cellStyle name="KPMG Heading 1 2 3" xfId="1719"/>
    <cellStyle name="_IAS Adjustments011231_CCB.HO.New TB template.IAS Sorting.040210_CCB.Dec03AuditPack.GL.V2 2 2" xfId="1720"/>
    <cellStyle name="entry box 2 2 2 6" xfId="1721"/>
    <cellStyle name="_IAS Adjustments011231_CCB.HO.New TB template.IAS Sorting.040210_CCB.Dec03AuditPack.GL.V2 2 3" xfId="1722"/>
    <cellStyle name="_PRC Adjustments 021231_CCB.Dec03AuditPack.GL.V2 2 2" xfId="1723"/>
    <cellStyle name="注释 2 2 8 4 2" xfId="1724"/>
    <cellStyle name="_IAS Adjustments011231_CCB.HO.New TB template.IAS Sorting.040210_CCB.Dec03AuditPack.GL.V2 3" xfId="1725"/>
    <cellStyle name="_IAS Adjustments021231" xfId="1726"/>
    <cellStyle name="Comma,1 2 3" xfId="1727"/>
    <cellStyle name="PrePop Units (0) 2 3" xfId="1728"/>
    <cellStyle name="_PRC Adjustments 021231 2 2" xfId="1729"/>
    <cellStyle name="汇总 2 12" xfId="1730"/>
    <cellStyle name="entry box 3 5" xfId="1731"/>
    <cellStyle name="_IAS Adjustments021231 2" xfId="1732"/>
    <cellStyle name="_IAS Adjustments021231 2 3" xfId="1733"/>
    <cellStyle name="Header2 5 3 5" xfId="1734"/>
    <cellStyle name="_IAS Adjustments021231_CCB.Dec03AuditPack.GL.V2" xfId="1735"/>
    <cellStyle name="_IAS Adjustments021231_CCB.Dec03AuditPack.GL.V2 2" xfId="1736"/>
    <cellStyle name="Prefilled 2 6 3" xfId="1737"/>
    <cellStyle name="_IAS Adjustments021231_CCB.Dec03AuditPack.GL.V2 2 2" xfId="1738"/>
    <cellStyle name="Prefilled 2 6 3 2" xfId="1739"/>
    <cellStyle name="_IAS Adjustments021231_CCB.Dec03AuditPack.GL.V2 2 3" xfId="1740"/>
    <cellStyle name="PSHeading 2 2 2" xfId="1741"/>
    <cellStyle name="_IAS Adjustments021231_CCB.Dec03AuditPack.GL.V2 3" xfId="1742"/>
    <cellStyle name="Prefilled 2 6 4" xfId="1743"/>
    <cellStyle name="_IAS Adjustments021231_CCB.GLAudit Package.040114" xfId="1744"/>
    <cellStyle name="Input [yellow] 2 6 2 2 2" xfId="1745"/>
    <cellStyle name="差 2 2" xfId="1746"/>
    <cellStyle name="_IAS Adjustments021231_CCB.GLAudit Package.040114 2 2" xfId="1747"/>
    <cellStyle name="_IAS Adjustments021231_CCB.GLAudit Package.040114 2 3" xfId="1748"/>
    <cellStyle name="_IAS Adjustments021231_CCB.GLAudit Package.040114 3" xfId="1749"/>
    <cellStyle name="통화 [0]_BOILER-CO1" xfId="1750"/>
    <cellStyle name="entry box 2 4 3 3 2" xfId="1751"/>
    <cellStyle name="_IAS Adjustments021231_CCB.GLAudit Package.040114_CCB.Dec03AuditPack.GL.V2" xfId="1752"/>
    <cellStyle name="_PRC Adjustments 021231_CCB.GLAudit Package.040114_CCB.Dec03AuditPack.GL.V2 2 2" xfId="1753"/>
    <cellStyle name="注释 2 2 2 4 9" xfId="1754"/>
    <cellStyle name="_IAS Adjustments021231_CCB.GLAudit Package.040114_CCB.Dec03AuditPack.GL.V2 2" xfId="1755"/>
    <cellStyle name="style 5 3 4" xfId="1756"/>
    <cellStyle name="注释 2 2 2 2 6" xfId="1757"/>
    <cellStyle name="_IAS Adjustments021231_CCB.GLAudit Package.040114_CCB.Dec03AuditPack.GL.V2 2 3" xfId="1758"/>
    <cellStyle name="_IAS Adjustments021231_CCB.GLAudit Package.040114_CCB.Dec03AuditPack.GL.V2 3" xfId="1759"/>
    <cellStyle name="_IAS Adjustments030630_CCB.GLAudit Package.040114_CCB.Dec03AuditPack.GL.V2 2 2" xfId="1760"/>
    <cellStyle name="_IAS Adjustments021231_CCB.HO.New TB template.CCB PRC IAS Sorting.040223 trial run" xfId="1761"/>
    <cellStyle name="Prefilled 2 2 6" xfId="1762"/>
    <cellStyle name="常规 64 2 2 3" xfId="1763"/>
    <cellStyle name="_PRC Adjustments 011231_CCB.GLAudit Package.040114 2 2" xfId="1764"/>
    <cellStyle name="_IAS Adjustments021231_CCB.HO.New TB template.CCB PRC IAS Sorting.040223 trial run 2" xfId="1765"/>
    <cellStyle name="Prefilled 2 2 6 2" xfId="1766"/>
    <cellStyle name="_IAS Adjustments021231_CCB.HO.New TB template.CCB PRC IAS Sorting.040223 trial run 2 2" xfId="1767"/>
    <cellStyle name="注释 2 7 3 3" xfId="1768"/>
    <cellStyle name="_IAS Adjustments021231_CCB.HO.New TB template.CCB PRC IAS Sorting.040223 trial run 2 3" xfId="1769"/>
    <cellStyle name="_资产评估明细表-财再 2 2" xfId="1770"/>
    <cellStyle name="Input Cells 5 2" xfId="1771"/>
    <cellStyle name="_IAS Adjustments021231_CCB.HO.New TB template.CCB PRC IAS Sorting.040223 trial run 3" xfId="1772"/>
    <cellStyle name="_IAS Adjustments021231_CCB.HO.New TB template.CCB PRC IAS Sorting.040223 trial run_CCB.Dec03AuditPack.GL.V2 2 2" xfId="1773"/>
    <cellStyle name="40% - 强调文字颜色 1 2" xfId="1774"/>
    <cellStyle name="_IAS Adjustments021231_CCB.HO.New TB template.CCB PRC IAS Sorting.040223 trial run_CCB.Dec03AuditPack.GL.V2 2 3" xfId="1775"/>
    <cellStyle name="_IAS Adjustments021231_CCB.HO.New TB template.IAS Sorting.040210" xfId="1776"/>
    <cellStyle name="20% - 强调文字颜色 4 2" xfId="1777"/>
    <cellStyle name="args.style 3" xfId="1778"/>
    <cellStyle name="_IAS Adjustments021231_CCB.HO.New TB template.IAS Sorting.040210 2" xfId="1779"/>
    <cellStyle name="20% - 强调文字颜色 4 2 2" xfId="1780"/>
    <cellStyle name="entry box 3 7" xfId="1781"/>
    <cellStyle name="_IAS Adjustments021231_CCB.HO.New TB template.IAS Sorting.040210 2 2" xfId="1782"/>
    <cellStyle name="20% - 强调文字颜色 4 2 2 2" xfId="1783"/>
    <cellStyle name="Calc Percent (2)" xfId="1784"/>
    <cellStyle name="_IAS Adjustments021231_CCB.HO.New TB template.IAS Sorting.040210 2 3" xfId="1785"/>
    <cellStyle name="20% - 强调文字颜色 4 2 2 3" xfId="1786"/>
    <cellStyle name="_IAS Adjustments021231_CCB.HO.New TB template.IAS Sorting.040210 3" xfId="1787"/>
    <cellStyle name="注释 2 4 3 5 2" xfId="1788"/>
    <cellStyle name="20% - 强调文字颜色 4 2 3" xfId="1789"/>
    <cellStyle name="Header2 4 3 2 2" xfId="1790"/>
    <cellStyle name="_IAS Adjustments021231_CCB.HO.New TB template.IAS Sorting.040210_CCB.Dec03AuditPack.GL.V2 2" xfId="1791"/>
    <cellStyle name="_PRC Adjustments 030630_CCB.HO.New TB template.PRC Sorting.040210" xfId="1792"/>
    <cellStyle name="Calc Currency (0) 3" xfId="1793"/>
    <cellStyle name="_IAS Adjustments021231_CCB.HO.New TB template.PRC Sorting.040210 3" xfId="1794"/>
    <cellStyle name="_IAS Adjustments021231_CCB.HO.New TB template.IAS Sorting.040210_CCB.Dec03AuditPack.GL.V2 2 2" xfId="1795"/>
    <cellStyle name="_PRC Adjustments 030630_CCB.HO.New TB template.PRC Sorting.040210 2" xfId="1796"/>
    <cellStyle name="Calc Currency (0) 3 2" xfId="1797"/>
    <cellStyle name="_IAS Adjustments021231_CCB.HO.New TB template.IAS Sorting.040210_CCB.Dec03AuditPack.GL.V2 2 3" xfId="1798"/>
    <cellStyle name="_PRC Adjustments 030630_CCB.HO.New TB template.PRC Sorting.040210 3" xfId="1799"/>
    <cellStyle name="Calc Currency (0) 3 3" xfId="1800"/>
    <cellStyle name="Heading1 2 2 6 2" xfId="1801"/>
    <cellStyle name="_IAS Adjustments021231_CCB.HO.New TB template.IAS Sorting.040210_CCB.Dec03AuditPack.GL.V2 3" xfId="1802"/>
    <cellStyle name="Calc Currency (0) 4" xfId="1803"/>
    <cellStyle name="_IAS Adjustments021231_CCB.HO.New TB template.PRC Sorting.040210" xfId="1804"/>
    <cellStyle name="_IAS Adjustments021231_CCB.HO.New TB template.PRC Sorting.040210 2" xfId="1805"/>
    <cellStyle name="_IAS Adjustments021231_CCB.HO.New TB template.PRC Sorting.040210 2 2" xfId="1806"/>
    <cellStyle name="_IAS Adjustments021231_CCB.HO.New TB template.PRC Sorting.040210 2 3" xfId="1807"/>
    <cellStyle name="_IAS Adjustments021231_CCB.HO.New TB template.PRC Sorting.040210_CCB.Dec03AuditPack.GL.V2" xfId="1808"/>
    <cellStyle name="Input [yellow] 2 2 2 6" xfId="1809"/>
    <cellStyle name="_IAS Adjustments021231_CCB.HO.New TB template.PRC Sorting.040210_CCB.Dec03AuditPack.GL.V2 2 2" xfId="1810"/>
    <cellStyle name="输入 2 4 8 2" xfId="1811"/>
    <cellStyle name="Enter Units (1)" xfId="1812"/>
    <cellStyle name="_IAS Adjustments021231_CCB.HO.New TB template.PRC Sorting.040210_CCB.Dec03AuditPack.GL.V2 3" xfId="1813"/>
    <cellStyle name="entry box 2 4 4 2" xfId="1814"/>
    <cellStyle name="输入 2 4 9" xfId="1815"/>
    <cellStyle name="_IAS Adjustments030630_CCB.GLAudit Package.040114 2" xfId="1816"/>
    <cellStyle name="_IAS Adjustments030630_CCB.GLAudit Package.040114 2 3" xfId="1817"/>
    <cellStyle name="_IAS Adjustments030630_CCB.GLAudit Package.040114_CCB.Dec03AuditPack.GL.V2" xfId="1818"/>
    <cellStyle name="常规 2 2 2" xfId="1819"/>
    <cellStyle name="输出 2 3 4" xfId="1820"/>
    <cellStyle name="注释 2 2 3 3 3 3" xfId="1821"/>
    <cellStyle name="_IAS Adjustments030630_CCB.GLAudit Package.040114 3" xfId="1822"/>
    <cellStyle name="_IAS Adjustments030630_CCB.GLAudit Package.040114_CCB.Dec03AuditPack.GL.V2 2" xfId="1823"/>
    <cellStyle name="常规 2 2 2 2" xfId="1824"/>
    <cellStyle name="输出 2 3 4 2" xfId="1825"/>
    <cellStyle name="Grey 2 3" xfId="1826"/>
    <cellStyle name="_IAS Adjustments030630_CCB.GLAudit Package.040114_CCB.Dec03AuditPack.GL.V2 2 3" xfId="1827"/>
    <cellStyle name="_IAS Adjustments030630_CCB.GLAudit Package.040114_CCB.Dec03AuditPack.GL.V2 3" xfId="1828"/>
    <cellStyle name="_IAS Adjustments030630_CCB.HO.New TB template.CCB PRC IAS Sorting.040223 trial run_CCB.Dec03AuditPack.GL.V2 2 2" xfId="1829"/>
    <cellStyle name="_IAS Adjustments030630_CCB.HO.New TB template.CCB PRC IAS Sorting.040223 trial run_CCB.Dec03AuditPack.GL.V2 2 3" xfId="1830"/>
    <cellStyle name="_IAS Adjustments030630_CCB.HO.New TB template.CCB PRC IAS Sorting.040223 trial run_CCB.Dec03AuditPack.GL.V2 3" xfId="1831"/>
    <cellStyle name="_IAS Adjustments030630_CCB.HO.New TB template.IAS Sorting.040210 2" xfId="1832"/>
    <cellStyle name="Format Number Column" xfId="1833"/>
    <cellStyle name="Heading1 4 3 2 2" xfId="1834"/>
    <cellStyle name="_IAS Adjustments030630_CCB.HO.New TB template.IAS Sorting.040210 2 2" xfId="1835"/>
    <cellStyle name="KPMG Normal Text 2 3" xfId="1836"/>
    <cellStyle name="_IAS Adjustments030630_CCB.HO.New TB template.IAS Sorting.040210 2 3" xfId="1837"/>
    <cellStyle name="style 2 4 2 2" xfId="1838"/>
    <cellStyle name="_IAS Adjustments030630_CCB.HO.New TB template.IAS Sorting.040210 3" xfId="1839"/>
    <cellStyle name="_IAS Adjustments030630_CCB.HO.New TB template.IAS Sorting.040210_CCB.Dec03AuditPack.GL.V2" xfId="1840"/>
    <cellStyle name="{Z'0000(1 dec)}" xfId="1841"/>
    <cellStyle name="_IAS Adjustments030630_CCB.HO.New TB template.IAS Sorting.040210_CCB.Dec03AuditPack.GL.V2 2" xfId="1842"/>
    <cellStyle name="计算 2 3" xfId="1843"/>
    <cellStyle name="注释 2 6 7" xfId="1844"/>
    <cellStyle name="_IAS Adjustments030630_CCB.HO.New TB template.IAS Sorting.040210_CCB.Dec03AuditPack.GL.V2 2 2" xfId="1845"/>
    <cellStyle name="计算 2 3 2" xfId="1846"/>
    <cellStyle name="注释 2 6 7 2" xfId="1847"/>
    <cellStyle name="_PRC Adjustments 011231_CCB.HO.New TB template.PRC Sorting.040210 2 3" xfId="1848"/>
    <cellStyle name="_IAS Adjustments030630_CCB.HO.New TB template.IAS Sorting.040210_CCB.Dec03AuditPack.GL.V2 3" xfId="1849"/>
    <cellStyle name="Prefilled 2 5 2 4 2" xfId="1850"/>
    <cellStyle name="计算 2 4" xfId="1851"/>
    <cellStyle name="注释 2 6 8" xfId="1852"/>
    <cellStyle name="_IAS Adjustments030630_CCB.HO.New TB template.PRC Sorting.040210" xfId="1853"/>
    <cellStyle name="_IAS Adjustments030630_CCB.HO.New TB template.PRC Sorting.040210 2" xfId="1854"/>
    <cellStyle name="注释 2 2 2 8 4" xfId="1855"/>
    <cellStyle name="HEADER 3" xfId="1856"/>
    <cellStyle name="输入 2 6 6 2" xfId="1857"/>
    <cellStyle name="_IAS Adjustments030630_CCB.HO.New TB template.PRC Sorting.040210 2 2" xfId="1858"/>
    <cellStyle name="注释 2 2 2 8 4 2" xfId="1859"/>
    <cellStyle name="style 2 7 4" xfId="1860"/>
    <cellStyle name="_IAS Adjustments030630_CCB.HO.New TB template.PRC Sorting.040210 2 3" xfId="1861"/>
    <cellStyle name="_IAS Adjustments030630_CCB.HO.New TB template.PRC Sorting.040210 3" xfId="1862"/>
    <cellStyle name="注释 2 2 2 8 5" xfId="1863"/>
    <cellStyle name="Input [yellow] 3 2 2 2" xfId="1864"/>
    <cellStyle name="_IAS Adjustments030630_CCB.HO.New TB template.PRC Sorting.040210_CCB.Dec03AuditPack.GL.V2 2" xfId="1865"/>
    <cellStyle name="Prefilled 3 3 2 2" xfId="1866"/>
    <cellStyle name="{Comma [0]} 2 2" xfId="1867"/>
    <cellStyle name="_IAS Adjustments030630_CCB.HO.New TB template.PRC Sorting.040210_CCB.Dec03AuditPack.GL.V2 2 2" xfId="1868"/>
    <cellStyle name="_IAS Adjustments030630_CCB.HO.New TB template.PRC Sorting.040210_CCB.Dec03AuditPack.GL.V2 2 3" xfId="1869"/>
    <cellStyle name="_审计调查表.V3" xfId="1870"/>
    <cellStyle name="_IAS Adjustments030630_CCB.HO.New TB template.PRC Sorting.040210_CCB.Dec03AuditPack.GL.V2 3" xfId="1871"/>
    <cellStyle name="{Comma [0]} 2 3" xfId="1872"/>
    <cellStyle name="注释 2 2 8 3 3" xfId="1873"/>
    <cellStyle name="_KPMG original version_(中企华)审计评估联合申报明细表.V1" xfId="1874"/>
    <cellStyle name="_PRC Adjustments 030630 2" xfId="1875"/>
    <cellStyle name="_KPMG original version_附件1：审计评估联合申报明细表" xfId="1876"/>
    <cellStyle name="_long term loan - others 300504_(中企华)审计评估联合申报明细表.V1" xfId="1877"/>
    <cellStyle name="资产 4 3 4" xfId="1878"/>
    <cellStyle name="_long term loan - others 300504_KPMG original version" xfId="1879"/>
    <cellStyle name="_long term loan - others 300504_KPMG original version_(中企华)审计评估联合申报明细表.V1" xfId="1880"/>
    <cellStyle name="常规 3 4" xfId="1881"/>
    <cellStyle name="_long term loan - others 300504_Shenhua PBC package 050530" xfId="1882"/>
    <cellStyle name="_PRC Adjustments 011231_CCB.HO.New TB template.CCB PRC IAS Sorting.040223 trial run 2 2" xfId="1883"/>
    <cellStyle name="_long term loan - others 300504_Shenhua PBC package 050530_(中企华)审计评估联合申报明细表.V1" xfId="1884"/>
    <cellStyle name="style 4 6" xfId="1885"/>
    <cellStyle name="imexp 4" xfId="1886"/>
    <cellStyle name="_long term loan - others 300504_附件1：审计评估联合申报明细表" xfId="1887"/>
    <cellStyle name="Prefilled 2 4 2" xfId="1888"/>
    <cellStyle name="_long term loan - others 300504_审计调查表.V3" xfId="1889"/>
    <cellStyle name="汇总 2 4 5 2" xfId="1890"/>
    <cellStyle name="_Part III.200406.Loan and Liabilities details.(Site Name)" xfId="1891"/>
    <cellStyle name="_Part III.200406.Loan and Liabilities details.(Site Name)_(中企华)审计评估联合申报明细表.V1" xfId="1892"/>
    <cellStyle name="entry box 2 3 3" xfId="1893"/>
    <cellStyle name="_Part III.200406.Loan and Liabilities details.(Site Name)_KPMG original version" xfId="1894"/>
    <cellStyle name="输出 2 2 4 2 2" xfId="1895"/>
    <cellStyle name="_Part III.200406.Loan and Liabilities details.(Site Name)_Shenhua PBC package 050530_(中企华)审计评估联合申报明细表.V1" xfId="1896"/>
    <cellStyle name="注释 2 2 3 2 2 3" xfId="1897"/>
    <cellStyle name="_PBC content 2" xfId="1898"/>
    <cellStyle name="_PBC content 2 3" xfId="1899"/>
    <cellStyle name="汇总 2 4 3 3 2" xfId="1900"/>
    <cellStyle name="Prefilled 2 2 3 2" xfId="1901"/>
    <cellStyle name="_PBC content 3" xfId="1902"/>
    <cellStyle name="_PRC Adjustments 011231" xfId="1903"/>
    <cellStyle name="entry box 2 4 2 3" xfId="1904"/>
    <cellStyle name="{Z'0000(4 dec)}" xfId="1905"/>
    <cellStyle name="_PRC Adjustments 011231 2" xfId="1906"/>
    <cellStyle name="entry box 2 4 2 3 2" xfId="1907"/>
    <cellStyle name="_PRC Adjustments 011231_CCB.HO.New TB template.PRC Sorting.040210_CCB.Dec03AuditPack.GL.V2 2 3" xfId="1908"/>
    <cellStyle name="Header1 2 4" xfId="1909"/>
    <cellStyle name="_PRC Adjustments 011231 2 2" xfId="1910"/>
    <cellStyle name="常规 4 6" xfId="1911"/>
    <cellStyle name="_PRC Adjustments 011231 2 3" xfId="1912"/>
    <cellStyle name="_PRC Adjustments 011231 3" xfId="1913"/>
    <cellStyle name="40% - 强调文字颜色 6 2 2" xfId="1914"/>
    <cellStyle name="_PRC Adjustments 011231_CCB.Dec03AuditPack.GL.V2" xfId="1915"/>
    <cellStyle name="_PRC Adjustments 011231_CCB.Dec03AuditPack.GL.V2 2" xfId="1916"/>
    <cellStyle name="_PRC Adjustments 011231_CCB.Dec03AuditPack.GL.V2 2 2" xfId="1917"/>
    <cellStyle name="_PRC Adjustments 011231_CCB.Dec03AuditPack.GL.V2 2 3" xfId="1918"/>
    <cellStyle name="_PRC Adjustments 011231_CCB.GLAudit Package.040114" xfId="1919"/>
    <cellStyle name="_PRC Adjustments 011231_CCB.GLAudit Package.040114 2 3" xfId="1920"/>
    <cellStyle name="_PRC Adjustments 011231_CCB.GLAudit Package.040114_CCB.Dec03AuditPack.GL.V2 2 2" xfId="1921"/>
    <cellStyle name="no dec 2 3" xfId="1922"/>
    <cellStyle name="style 3 2 2 2" xfId="1923"/>
    <cellStyle name="Percent[2] 3" xfId="1924"/>
    <cellStyle name="style2 3" xfId="1925"/>
    <cellStyle name="_PRC Adjustments 011231_CCB.GLAudit Package.040114_CCB.Dec03AuditPack.GL.V2 2 3" xfId="1926"/>
    <cellStyle name="_PRC Adjustments 011231_CCB.HO.New TB template.CCB PRC IAS Sorting.040223 trial run" xfId="1927"/>
    <cellStyle name="_PRC Adjustments 011231_CCB.HO.New TB template.CCB PRC IAS Sorting.040223 trial run 2 3" xfId="1928"/>
    <cellStyle name="Prefilled 2 3 3 2" xfId="1929"/>
    <cellStyle name="_PRC Adjustments 011231_CCB.HO.New TB template.CCB PRC IAS Sorting.040223 trial run 3" xfId="1930"/>
    <cellStyle name="Calc Currency (0) 4 2 2" xfId="1931"/>
    <cellStyle name="_PRC Adjustments 011231_CCB.HO.New TB template.IAS Sorting.040210 2" xfId="1932"/>
    <cellStyle name="_PRC Adjustments 011231_CCB.HO.New TB template.IAS Sorting.040210 2 2" xfId="1933"/>
    <cellStyle name="entry box 2 5 8" xfId="1934"/>
    <cellStyle name="_PRC Adjustments 011231_CCB.HO.New TB template.IAS Sorting.040210_CCB.Dec03AuditPack.GL.V2" xfId="1935"/>
    <cellStyle name="_PRC Adjustments 011231_CCB.HO.New TB template.IAS Sorting.040210_CCB.Dec03AuditPack.GL.V2 2 3" xfId="1936"/>
    <cellStyle name="_PRC Adjustments 011231_CCB.HO.New TB template.IAS Sorting.040210_CCB.Dec03AuditPack.GL.V2 3" xfId="1937"/>
    <cellStyle name="_PRC Adjustments 011231_CCB.HO.New TB template.PRC Sorting.040210 2 2" xfId="1938"/>
    <cellStyle name="Input Cells 7" xfId="1939"/>
    <cellStyle name="_PRC Adjustments 011231_CCB.HO.New TB template.PRC Sorting.040210 3" xfId="1940"/>
    <cellStyle name="_PRC Adjustments 030630_CCB.GLAudit Package.040114" xfId="1941"/>
    <cellStyle name="_PRC Adjustments 011231_CCB.HO.New TB template.PRC Sorting.040210_CCB.Dec03AuditPack.GL.V2" xfId="1942"/>
    <cellStyle name="Input [yellow] 5 4 2" xfId="1943"/>
    <cellStyle name="输出 2 3 7 2" xfId="1944"/>
    <cellStyle name="_PRC Adjustments 011231_CCB.HO.New TB template.PRC Sorting.040210_CCB.Dec03AuditPack.GL.V2 2" xfId="1945"/>
    <cellStyle name="Input [yellow] 5 4 2 2" xfId="1946"/>
    <cellStyle name="entry box 2 2 6" xfId="1947"/>
    <cellStyle name="entry box 2 2 6 2" xfId="1948"/>
    <cellStyle name="_PRC Adjustments 011231_CCB.HO.New TB template.PRC Sorting.040210_CCB.Dec03AuditPack.GL.V2 2 2" xfId="1949"/>
    <cellStyle name="Header1 2 3" xfId="1950"/>
    <cellStyle name="_PRC Adjustments 011231_CCB.HO.New TB template.PRC Sorting.040210_CCB.Dec03AuditPack.GL.V2 3" xfId="1951"/>
    <cellStyle name="entry box 2 2 7" xfId="1952"/>
    <cellStyle name="_PRC Adjustments 021231 2 3" xfId="1953"/>
    <cellStyle name="entry box 3 6" xfId="1954"/>
    <cellStyle name="Normal - Style1 6 2" xfId="1955"/>
    <cellStyle name="_PRC Adjustments 021231_CCB.Dec03AuditPack.GL.V2 2 3" xfId="1956"/>
    <cellStyle name="注释 2 2 8 4 3" xfId="1957"/>
    <cellStyle name="_PRC Adjustments 021231_CCB.GLAudit Package.040114" xfId="1958"/>
    <cellStyle name="EY House" xfId="1959"/>
    <cellStyle name="_PRC Adjustments 021231_CCB.GLAudit Package.040114 2" xfId="1960"/>
    <cellStyle name="EY House 2" xfId="1961"/>
    <cellStyle name="_PRC Adjustments 021231_CCB.HO.New TB template.IAS Sorting.040210 2 3" xfId="1962"/>
    <cellStyle name="_PRC Adjustments 021231_CCB.GLAudit Package.040114 2 3" xfId="1963"/>
    <cellStyle name="EY House 2 3" xfId="1964"/>
    <cellStyle name="_PRC Adjustments 021231_CCB.GLAudit Package.040114 3" xfId="1965"/>
    <cellStyle name="EY House 3" xfId="1966"/>
    <cellStyle name="计算 2 5 2 2 2" xfId="1967"/>
    <cellStyle name="注释 2 5 6" xfId="1968"/>
    <cellStyle name="Input [yellow] 3 4 2 2" xfId="1969"/>
    <cellStyle name="_PRC Adjustments 021231_CCB.GLAudit Package.040114_CCB.Dec03AuditPack.GL.V2" xfId="1970"/>
    <cellStyle name="Link Units (0) 2 3" xfId="1971"/>
    <cellStyle name="20% - 强调文字颜色 1 2 3" xfId="1972"/>
    <cellStyle name="Comma[2] 2 2" xfId="1973"/>
    <cellStyle name="Œ…‹æØ‚è [0.00]_Region Orders (2)" xfId="1974"/>
    <cellStyle name="_PRC Adjustments 021231_CCB.GLAudit Package.040114_CCB.Dec03AuditPack.GL.V2 2" xfId="1975"/>
    <cellStyle name="20% - 强调文字颜色 1 2 3 2" xfId="1976"/>
    <cellStyle name="_PRC Adjustments 021231_CCB.GLAudit Package.040114_CCB.Dec03AuditPack.GL.V2 3" xfId="1977"/>
    <cellStyle name="_PRC Adjustments 021231_CCB.HO.New TB template.CCB PRC IAS Sorting.040223 trial run 2" xfId="1978"/>
    <cellStyle name="_PRC Adjustments 021231_CCB.HO.New TB template.CCB PRC IAS Sorting.040223 trial run 2 2" xfId="1979"/>
    <cellStyle name="_PRC Adjustments 021231_CCB.HO.New TB template.CCB PRC IAS Sorting.040223 trial run 2 3" xfId="1980"/>
    <cellStyle name="注释 2 6 2" xfId="1981"/>
    <cellStyle name="_PRC Adjustments 021231_CCB.HO.New TB template.CCB PRC IAS Sorting.040223 trial run 3" xfId="1982"/>
    <cellStyle name="comma-d 2" xfId="1983"/>
    <cellStyle name="_PRC Adjustments 021231_CCB.HO.New TB template.CCB PRC IAS Sorting.040223 trial run_CCB.Dec03AuditPack.GL.V2" xfId="1984"/>
    <cellStyle name="_PRC Adjustments 021231_CCB.HO.New TB template.CCB PRC IAS Sorting.040223 trial run_CCB.Dec03AuditPack.GL.V2 2" xfId="1985"/>
    <cellStyle name="_PRC Adjustments 021231_CCB.HO.New TB template.CCB PRC IAS Sorting.040223 trial run_CCB.Dec03AuditPack.GL.V2 2 2" xfId="1986"/>
    <cellStyle name="style 4 2 3" xfId="1987"/>
    <cellStyle name="_PRC Adjustments 021231_CCB.HO.New TB template.CCB PRC IAS Sorting.040223 trial run_CCB.Dec03AuditPack.GL.V2 2 3" xfId="1988"/>
    <cellStyle name="style 4 2 4" xfId="1989"/>
    <cellStyle name="_PRC Adjustments 021231_CCB.HO.New TB template.IAS Sorting.040210" xfId="1990"/>
    <cellStyle name="_PRC Adjustments 021231_CCB.HO.New TB template.IAS Sorting.040210_CCB.Dec03AuditPack.GL.V2 2 2" xfId="1991"/>
    <cellStyle name="注释 2 2 2 3 2 2 3 2" xfId="1992"/>
    <cellStyle name="_PRC Adjustments 021231_CCB.HO.New TB template.IAS Sorting.040210_CCB.Dec03AuditPack.GL.V2 2 3" xfId="1993"/>
    <cellStyle name="_PRC Adjustments 021231_CCB.HO.New TB template.IAS Sorting.040210_CCB.Dec03AuditPack.GL.V2 3" xfId="1994"/>
    <cellStyle name="注释 2 2 2 3 2 2 4" xfId="1995"/>
    <cellStyle name="_PRC Adjustments 021231_CCB.HO.New TB template.PRC Sorting.040210 2" xfId="1996"/>
    <cellStyle name="_PRC Adjustments 021231_CCB.HO.New TB template.PRC Sorting.040210 2 2" xfId="1997"/>
    <cellStyle name="style 3 3 4" xfId="1998"/>
    <cellStyle name="注释 2 2 4 2 2 2 3" xfId="1999"/>
    <cellStyle name="_PRC Adjustments 021231_CCB.HO.New TB template.PRC Sorting.040210 3" xfId="2000"/>
    <cellStyle name="_PRC Adjustments 021231_CCB.HO.New TB template.PRC Sorting.040210_CCB.Dec03AuditPack.GL.V2 2" xfId="2001"/>
    <cellStyle name="_PRC Adjustments 021231_CCB.HO.New TB template.PRC Sorting.040210_CCB.Dec03AuditPack.GL.V2 2 2" xfId="2002"/>
    <cellStyle name="Heading1 2 9" xfId="2003"/>
    <cellStyle name="_PRC Adjustments 021231_CCB.HO.New TB template.PRC Sorting.040210_CCB.Dec03AuditPack.GL.V2 2 3" xfId="2004"/>
    <cellStyle name="_PRC Adjustments 030630" xfId="2005"/>
    <cellStyle name="20% - 强调文字颜色 2 2 3 2" xfId="2006"/>
    <cellStyle name="_PRC Adjustments 030630 2 2" xfId="2007"/>
    <cellStyle name="_PRC Adjustments 030630 2 3" xfId="2008"/>
    <cellStyle name="Prefilled 2 6 2 2" xfId="2009"/>
    <cellStyle name="_PRC Adjustments 030630 3" xfId="2010"/>
    <cellStyle name="_PRC Adjustments 030630_CCB.Dec03AuditPack.GL.V2" xfId="2011"/>
    <cellStyle name="_PRC Adjustments 030630_CCB.Dec03AuditPack.GL.V2 2" xfId="2012"/>
    <cellStyle name="_PRC Adjustments 030630_CCB.Dec03AuditPack.GL.V2 2 2" xfId="2013"/>
    <cellStyle name="Comma  - Style7 2 3" xfId="2014"/>
    <cellStyle name="_PRC Adjustments 030630_CCB.Dec03AuditPack.GL.V2 2 3" xfId="2015"/>
    <cellStyle name="_PRC Adjustments 030630_CCB.Dec03AuditPack.GL.V2 3" xfId="2016"/>
    <cellStyle name="PrePop Currency (0)" xfId="2017"/>
    <cellStyle name="_PRC Adjustments 030630_CCB.GLAudit Package.040114 2" xfId="2018"/>
    <cellStyle name="_PRC Adjustments 030630_CCB.GLAudit Package.040114 2 2" xfId="2019"/>
    <cellStyle name="Input [yellow] 4 2 3" xfId="2020"/>
    <cellStyle name="输出 2 2 5 3" xfId="2021"/>
    <cellStyle name="_PRC Adjustments 030630_CCB.GLAudit Package.040114 2 3" xfId="2022"/>
    <cellStyle name="Input [yellow] 4 2 4" xfId="2023"/>
    <cellStyle name="_PRC Adjustments 030630_CCB.GLAudit Package.040114 3" xfId="2024"/>
    <cellStyle name="KPMG Heading 1" xfId="2025"/>
    <cellStyle name="计算 2 4 2" xfId="2026"/>
    <cellStyle name="注释 2 6 8 2" xfId="2027"/>
    <cellStyle name="_PRC Adjustments 030630_CCB.GLAudit Package.040114_CCB.Dec03AuditPack.GL.V2" xfId="2028"/>
    <cellStyle name="_PRC Adjustments 030630_CCB.GLAudit Package.040114_CCB.Dec03AuditPack.GL.V2 2" xfId="2029"/>
    <cellStyle name="style 2 5" xfId="2030"/>
    <cellStyle name="_PRC Adjustments 030630_CCB.GLAudit Package.040114_CCB.Dec03AuditPack.GL.V2 2 2" xfId="2031"/>
    <cellStyle name="Linked Cells" xfId="2032"/>
    <cellStyle name="style 2 5 2" xfId="2033"/>
    <cellStyle name="_PRC Adjustments 030630_CCB.GLAudit Package.040114_CCB.Dec03AuditPack.GL.V2 2 3" xfId="2034"/>
    <cellStyle name="style 2 5 3" xfId="2035"/>
    <cellStyle name="_PRC Adjustments 030630_CCB.GLAudit Package.040114_CCB.Dec03AuditPack.GL.V2 3" xfId="2036"/>
    <cellStyle name="style 2 6" xfId="2037"/>
    <cellStyle name="_PRC Adjustments 030630_CCB.HO.New TB template.CCB PRC IAS Sorting.040223 trial run" xfId="2038"/>
    <cellStyle name="Prefilled 2 2 7 2" xfId="2039"/>
    <cellStyle name="注释 2 3 4 2 3" xfId="2040"/>
    <cellStyle name="0.0% 2 3" xfId="2041"/>
    <cellStyle name="输出 2 2 3" xfId="2042"/>
    <cellStyle name="注释 2 2 3 3 2 2" xfId="2043"/>
    <cellStyle name="_PRC Adjustments 030630_CCB.HO.New TB template.CCB PRC IAS Sorting.040223 trial run 2 2" xfId="2044"/>
    <cellStyle name="千位分隔 3 3" xfId="2045"/>
    <cellStyle name="_PRC Adjustments 030630_CCB.HO.New TB template.CCB PRC IAS Sorting.040223 trial run 2 3" xfId="2046"/>
    <cellStyle name="注释 2 2 2 7 2 2 2" xfId="2047"/>
    <cellStyle name="_PRC Adjustments 030630_CCB.HO.New TB template.CCB PRC IAS Sorting.040223 trial run 3" xfId="2048"/>
    <cellStyle name="注释 2 2 4 3 4 2 2" xfId="2049"/>
    <cellStyle name="汇总 2 5 6 2" xfId="2050"/>
    <cellStyle name="Prefilled 3 5 2" xfId="2051"/>
    <cellStyle name="_PRC Adjustments 030630_CCB.HO.New TB template.CCB PRC IAS Sorting.040223 trial run_CCB.Dec03AuditPack.GL.V2 2 2" xfId="2052"/>
    <cellStyle name="_PRC Adjustments 030630_CCB.HO.New TB template.CCB PRC IAS Sorting.040223 trial run_CCB.Dec03AuditPack.GL.V2 2 3" xfId="2053"/>
    <cellStyle name="_PRC Adjustments 030630_CCB.HO.New TB template.IAS Sorting.040210" xfId="2054"/>
    <cellStyle name="style 2 5 5 2" xfId="2055"/>
    <cellStyle name="_PRC Adjustments 030630_CCB.HO.New TB template.IAS Sorting.040210 2 3" xfId="2056"/>
    <cellStyle name="_PRC Adjustments 030630_CCB.HO.New TB template.IAS Sorting.040210_CCB.Dec03AuditPack.GL.V2 2" xfId="2057"/>
    <cellStyle name="_PRC Adjustments 030630_CCB.HO.New TB template.IAS Sorting.040210_CCB.Dec03AuditPack.GL.V2 2 2" xfId="2058"/>
    <cellStyle name="_PRC Adjustments 030630_CCB.HO.New TB template.IAS Sorting.040210_CCB.Dec03AuditPack.GL.V2 2 3" xfId="2059"/>
    <cellStyle name="_PRC Adjustments 030630_CCB.HO.New TB template.IAS Sorting.040210_CCB.Dec03AuditPack.GL.V2 3" xfId="2060"/>
    <cellStyle name="Calc Currency (0) 3 2 2" xfId="2061"/>
    <cellStyle name="_PRC Adjustments 030630_CCB.HO.New TB template.PRC Sorting.040210 2 2" xfId="2062"/>
    <cellStyle name="汇总 2 5 2 2 2" xfId="2063"/>
    <cellStyle name="ff 5 2" xfId="2064"/>
    <cellStyle name="_PRC Adjustments 030630_CCB.HO.New TB template.PRC Sorting.040210 2 3" xfId="2065"/>
    <cellStyle name="style 2 2 3 3" xfId="2066"/>
    <cellStyle name="_PRC Adjustments 030630_CCB.HO.New TB template.PRC Sorting.040210_CCB.Dec03AuditPack.GL.V2 2 2" xfId="2067"/>
    <cellStyle name="style 2 2 3 4" xfId="2068"/>
    <cellStyle name="_PRC Adjustments 030630_CCB.HO.New TB template.PRC Sorting.040210_CCB.Dec03AuditPack.GL.V2 2 3" xfId="2069"/>
    <cellStyle name="style 2 5 3 4 2" xfId="2070"/>
    <cellStyle name="_Shenhua PBC package 050530" xfId="2071"/>
    <cellStyle name="Heading1 5 6" xfId="2072"/>
    <cellStyle name="_Shenhua PBC package 050530_(中企华)审计评估联合申报明细表.V1" xfId="2073"/>
    <cellStyle name="Heading1 4 2 2 3" xfId="2074"/>
    <cellStyle name="注释 2 8 2 2" xfId="2075"/>
    <cellStyle name="_表5-1-1建筑物" xfId="2076"/>
    <cellStyle name="资产 2 3" xfId="2077"/>
    <cellStyle name="注释 2 8 2 2 2" xfId="2078"/>
    <cellStyle name="_表5-1-1建筑物 2" xfId="2079"/>
    <cellStyle name="资产 2 3 2" xfId="2080"/>
    <cellStyle name="_表5-1-1建筑物 2 3" xfId="2081"/>
    <cellStyle name="资产 2 3 2 3" xfId="2082"/>
    <cellStyle name="注释 2 8 2 2 3" xfId="2083"/>
    <cellStyle name="_表5-1-1建筑物 3" xfId="2084"/>
    <cellStyle name="资产 2 3 3" xfId="2085"/>
    <cellStyle name="_附件1：审计评估联合申报明细表" xfId="2086"/>
    <cellStyle name="_指令13附件1" xfId="2087"/>
    <cellStyle name="千位分隔 7" xfId="2088"/>
    <cellStyle name="_指令13附件1 2 2" xfId="2089"/>
    <cellStyle name="千位分隔 8" xfId="2090"/>
    <cellStyle name="_指令13附件1 2 3" xfId="2091"/>
    <cellStyle name="entry box 2 4 5 2" xfId="2092"/>
    <cellStyle name="_指令13附件1 3" xfId="2093"/>
    <cellStyle name="Hipervínculo visitado" xfId="2094"/>
    <cellStyle name="_资产负债表归属200712" xfId="2095"/>
    <cellStyle name="计算 2 12" xfId="2096"/>
    <cellStyle name="_资产负债表归属200712 2" xfId="2097"/>
    <cellStyle name="Hipervínculo visitado 2" xfId="2098"/>
    <cellStyle name="计算 2 12 2" xfId="2099"/>
    <cellStyle name="_资产负债表归属200712 2 2" xfId="2100"/>
    <cellStyle name="Hipervínculo visitado 2 2" xfId="2101"/>
    <cellStyle name="style 2 3 6 2" xfId="2102"/>
    <cellStyle name="style 2 5 6" xfId="2103"/>
    <cellStyle name="_资产评估明细表-财再" xfId="2104"/>
    <cellStyle name="Model 3 2" xfId="2105"/>
    <cellStyle name="Input Cells 5 3" xfId="2106"/>
    <cellStyle name="_资产评估明细表-财再 2 3" xfId="2107"/>
    <cellStyle name="Input Cells 6" xfId="2108"/>
    <cellStyle name="_资产评估明细表-财再 3" xfId="2109"/>
    <cellStyle name="Input [yellow] 2 6 2 3" xfId="2110"/>
    <cellStyle name="{Comma}" xfId="2111"/>
    <cellStyle name="{Comma} 2" xfId="2112"/>
    <cellStyle name="{Comma} 2 3" xfId="2113"/>
    <cellStyle name="{Date} 2" xfId="2114"/>
    <cellStyle name="Heading1 10" xfId="2115"/>
    <cellStyle name="Date" xfId="2116"/>
    <cellStyle name="{Date} 2 2" xfId="2117"/>
    <cellStyle name="Heading1 11" xfId="2118"/>
    <cellStyle name="{Date} 2 3" xfId="2119"/>
    <cellStyle name="Header2 5 3 4 2" xfId="2120"/>
    <cellStyle name="{Date} 3" xfId="2121"/>
    <cellStyle name="{Percent}" xfId="2122"/>
    <cellStyle name="{Percent} 2" xfId="2123"/>
    <cellStyle name="{Percent} 2 2" xfId="2124"/>
    <cellStyle name="{Percent} 3" xfId="2125"/>
    <cellStyle name="常规 2 4" xfId="2126"/>
    <cellStyle name="{Thousand [0]}" xfId="2127"/>
    <cellStyle name="常规 2 4 2" xfId="2128"/>
    <cellStyle name="输出 2 5 4" xfId="2129"/>
    <cellStyle name="{Thousand [0]} 2" xfId="2130"/>
    <cellStyle name="输出 2 2 2" xfId="2131"/>
    <cellStyle name="0.0% 2 2" xfId="2132"/>
    <cellStyle name="{Thousand [0]} 2 3" xfId="2133"/>
    <cellStyle name="常规 2 4 3" xfId="2134"/>
    <cellStyle name="输出 2 5 5" xfId="2135"/>
    <cellStyle name="40% - 强调文字颜色 2 2 2 2 2" xfId="2136"/>
    <cellStyle name="{Thousand [0]} 3" xfId="2137"/>
    <cellStyle name="{Thousand}" xfId="2138"/>
    <cellStyle name="{Thousand} 2" xfId="2139"/>
    <cellStyle name="Input [yellow] 2 2 3 3" xfId="2140"/>
    <cellStyle name="{Thousand} 2 2" xfId="2141"/>
    <cellStyle name="常规_基本情况" xfId="2142"/>
    <cellStyle name="Input [yellow] 2 2 3 4" xfId="2143"/>
    <cellStyle name="{Thousand} 2 3" xfId="2144"/>
    <cellStyle name="{Thousand} 3" xfId="2145"/>
    <cellStyle name="Percent [2]" xfId="2146"/>
    <cellStyle name="注释 2 2 6 3 2 2" xfId="2147"/>
    <cellStyle name="0% 2 2 2" xfId="2148"/>
    <cellStyle name="注释 2 2 6 3 2 3" xfId="2149"/>
    <cellStyle name="0% 2 2 3" xfId="2150"/>
    <cellStyle name="注释 2 2 6 3 4" xfId="2151"/>
    <cellStyle name="适中 2 2" xfId="2152"/>
    <cellStyle name="0% 2 4" xfId="2153"/>
    <cellStyle name="Heading1 5 3 5" xfId="2154"/>
    <cellStyle name="注释 2 2 6 6" xfId="2155"/>
    <cellStyle name="0% 5" xfId="2156"/>
    <cellStyle name="计算 2 10 2" xfId="2157"/>
    <cellStyle name="60% - 强调文字颜色 2 2 2 2" xfId="2158"/>
    <cellStyle name="0,0_x000d__x000a_NA_x000d__x000a_" xfId="2159"/>
    <cellStyle name="0,0_x000d__x000a_NA_x000d__x000a_ 2" xfId="2160"/>
    <cellStyle name="0,0_x000d__x000a_NA_x000d__x000a_ 2 3" xfId="2161"/>
    <cellStyle name="0,0_x000d__x000a_NA_x000d__x000a_ 2_2012年10月资金日报 2 2 2" xfId="2162"/>
    <cellStyle name="style 3 4 2 2" xfId="2163"/>
    <cellStyle name="0,0_x000d__x000a_NA_x000d__x000a_ 2_2012年10月资金日报 2 2 2 2 2 2 2 3_2014.1月资金日报" xfId="2164"/>
    <cellStyle name="0,0_x000d__x000a_NA_x000d__x000a_ 3" xfId="2165"/>
    <cellStyle name="Link Units (1) 2 2" xfId="2166"/>
    <cellStyle name="0.00%" xfId="2167"/>
    <cellStyle name="0.00% 2" xfId="2168"/>
    <cellStyle name="Hipervínculo 2 2" xfId="2169"/>
    <cellStyle name="0.00% 2 3" xfId="2170"/>
    <cellStyle name="0.00% 3" xfId="2171"/>
    <cellStyle name="20% - 强调文字颜色 1 2 2" xfId="2172"/>
    <cellStyle name="20% - 强调文字颜色 1 2 2 2" xfId="2173"/>
    <cellStyle name="20% - 强调文字颜色 1 2 2 2 2" xfId="2174"/>
    <cellStyle name="20% - 强调文字颜色 1 2 2 3" xfId="2175"/>
    <cellStyle name="20% - 强调文字颜色 2 2" xfId="2176"/>
    <cellStyle name="20% - 强调文字颜色 2 2 2 2" xfId="2177"/>
    <cellStyle name="注释 2 2 7 3 3" xfId="2178"/>
    <cellStyle name="20% - 强调文字颜色 2 2 2 2 2" xfId="2179"/>
    <cellStyle name="20% - 强调文字颜色 2 2 2 3" xfId="2180"/>
    <cellStyle name="20% - 强调文字颜色 2 2 3" xfId="2181"/>
    <cellStyle name="20% - 强调文字颜色 3 2 2" xfId="2182"/>
    <cellStyle name="20% - 强调文字颜色 3 2 2 2" xfId="2183"/>
    <cellStyle name="20% - 强调文字颜色 3 2 2 2 2" xfId="2184"/>
    <cellStyle name="20% - 强调文字颜色 3 2 2 3" xfId="2185"/>
    <cellStyle name="Header2 4 2 2 2" xfId="2186"/>
    <cellStyle name="20% - 强调文字颜色 3 2 3" xfId="2187"/>
    <cellStyle name="Header2 4 2 2 2 2" xfId="2188"/>
    <cellStyle name="20% - 强调文字颜色 3 2 3 2" xfId="2189"/>
    <cellStyle name="20% - 强调文字颜色 4 2 3 2" xfId="2190"/>
    <cellStyle name="20% - 强调文字颜色 5 2" xfId="2191"/>
    <cellStyle name="Prefilled 4 3" xfId="2192"/>
    <cellStyle name="汇总 2 6 4" xfId="2193"/>
    <cellStyle name="20% - 强调文字颜色 5 2 2" xfId="2194"/>
    <cellStyle name="Prefilled 4 3 2" xfId="2195"/>
    <cellStyle name="汇总 2 6 4 2" xfId="2196"/>
    <cellStyle name="20% - 强调文字颜色 5 2 2 2" xfId="2197"/>
    <cellStyle name="超链接 6" xfId="2198"/>
    <cellStyle name="20% - 强调文字颜色 5 2 2 2 2" xfId="2199"/>
    <cellStyle name="Prefilled 4 3 2 2" xfId="2200"/>
    <cellStyle name="Prefilled 4 3 3" xfId="2201"/>
    <cellStyle name="20% - 强调文字颜色 5 2 2 3" xfId="2202"/>
    <cellStyle name="Prefilled 4 4" xfId="2203"/>
    <cellStyle name="20% - 强调文字颜色 5 2 3" xfId="2204"/>
    <cellStyle name="Header2 4 4 2 2" xfId="2205"/>
    <cellStyle name="汇总 2 6 5" xfId="2206"/>
    <cellStyle name="20% - 强调文字颜色 5 2 3 2" xfId="2207"/>
    <cellStyle name="Prefilled 4 4 2" xfId="2208"/>
    <cellStyle name="20% - 强调文字颜色 6 2" xfId="2209"/>
    <cellStyle name="20% - 强调文字颜色 6 2 2" xfId="2210"/>
    <cellStyle name="20% - 强调文字颜色 6 2 2 2" xfId="2211"/>
    <cellStyle name="20% - 强调文字颜色 6 2 2 3" xfId="2212"/>
    <cellStyle name="Enter Currency (2) 2" xfId="2213"/>
    <cellStyle name="20% - 强调文字颜色 6 2 3" xfId="2214"/>
    <cellStyle name="Header2 4 5 2 2" xfId="2215"/>
    <cellStyle name="20% - 强调文字颜色 6 2 3 2" xfId="2216"/>
    <cellStyle name="³£¹æ_Conso.new4" xfId="2217"/>
    <cellStyle name="ff 4 2" xfId="2218"/>
    <cellStyle name="Currency [0]_ rislugp" xfId="2219"/>
    <cellStyle name="40% - 强调文字颜色 1 2 2" xfId="2220"/>
    <cellStyle name="Prefilled 2 7 4" xfId="2221"/>
    <cellStyle name="40% - 强调文字颜色 1 2 2 2" xfId="2222"/>
    <cellStyle name="40% - 强调文字颜色 1 2 2 2 2" xfId="2223"/>
    <cellStyle name="汇总 2 4" xfId="2224"/>
    <cellStyle name="40% - 强调文字颜色 1 2 2 3" xfId="2225"/>
    <cellStyle name="99/12/31" xfId="2226"/>
    <cellStyle name="常规_中航油评估明细表" xfId="2227"/>
    <cellStyle name="40% - 强调文字颜色 1 2 3" xfId="2228"/>
    <cellStyle name="40% - 强调文字颜色 1 2 3 2" xfId="2229"/>
    <cellStyle name="超链接 3" xfId="2230"/>
    <cellStyle name="注释 2 3 3 2 3" xfId="2231"/>
    <cellStyle name="40% - 强调文字颜色 2 2" xfId="2232"/>
    <cellStyle name="注释 2 3 3 2 3 2" xfId="2233"/>
    <cellStyle name="40% - 强调文字颜色 2 2 2" xfId="2234"/>
    <cellStyle name="40% - 强调文字颜色 2 2 2 2" xfId="2235"/>
    <cellStyle name="Input [yellow] 7" xfId="2236"/>
    <cellStyle name="pricing 3" xfId="2237"/>
    <cellStyle name="40% - 强调文字颜色 2 2 2 3" xfId="2238"/>
    <cellStyle name="40% - 强调文字颜色 2 2 3" xfId="2239"/>
    <cellStyle name="40% - 强调文字颜色 2 2 3 2" xfId="2240"/>
    <cellStyle name="注释 2 3 3 3 3" xfId="2241"/>
    <cellStyle name="40% - 强调文字颜色 3 2" xfId="2242"/>
    <cellStyle name="40% - 强调文字颜色 3 2 2" xfId="2243"/>
    <cellStyle name="40% - 强调文字颜色 3 2 2 2" xfId="2244"/>
    <cellStyle name="注释 2 2 2 3 3" xfId="2245"/>
    <cellStyle name="40% - 强调文字颜色 3 2 2 2 2" xfId="2246"/>
    <cellStyle name="Comma,1 4" xfId="2247"/>
    <cellStyle name="注释 2 2 5 8 2" xfId="2248"/>
    <cellStyle name="40% - 强调文字颜色 3 2 2 3" xfId="2249"/>
    <cellStyle name="40% - 强调文字颜色 3 2 3" xfId="2250"/>
    <cellStyle name="注释 2 3 3 4 3" xfId="2251"/>
    <cellStyle name="40% - 强调文字颜色 4 2" xfId="2252"/>
    <cellStyle name="注释 2 2 2 2 2 3 2" xfId="2253"/>
    <cellStyle name="Linked Cells 2 2 3" xfId="2254"/>
    <cellStyle name="40% - 强调文字颜色 4 2 2" xfId="2255"/>
    <cellStyle name="40% - 强调文字颜色 4 2 2 2" xfId="2256"/>
    <cellStyle name="输出 2 3 3 4" xfId="2257"/>
    <cellStyle name="40% - 强调文字颜色 4 2 2 2 2" xfId="2258"/>
    <cellStyle name="输出 2 3 3 4 2" xfId="2259"/>
    <cellStyle name="40% - 强调文字颜色 4 2 2 3" xfId="2260"/>
    <cellStyle name="输出 2 3 3 5" xfId="2261"/>
    <cellStyle name="40% - 强调文字颜色 4 2 3" xfId="2262"/>
    <cellStyle name="40% - 强调文字颜色 5 2" xfId="2263"/>
    <cellStyle name="entry box 3" xfId="2264"/>
    <cellStyle name="注释 2 2 2 2 2 4 2" xfId="2265"/>
    <cellStyle name="Linked Cells 2 3 3" xfId="2266"/>
    <cellStyle name="40% - 强调文字颜色 5 2 2 2" xfId="2267"/>
    <cellStyle name="entry box 3 2 2" xfId="2268"/>
    <cellStyle name="注释 2 2 3 7" xfId="2269"/>
    <cellStyle name="40% - 强调文字颜色 5 2 2 2 2" xfId="2270"/>
    <cellStyle name="entry box 3 2 2 2" xfId="2271"/>
    <cellStyle name="40% - 强调文字颜色 5 2 2 3" xfId="2272"/>
    <cellStyle name="entry box 3 2 3" xfId="2273"/>
    <cellStyle name="40% - 强调文字颜色 5 2 3" xfId="2274"/>
    <cellStyle name="entry box 3 3" xfId="2275"/>
    <cellStyle name="汇总 2 10" xfId="2276"/>
    <cellStyle name="40% - 强调文字颜色 5 2 3 2" xfId="2277"/>
    <cellStyle name="entry box 3 3 2" xfId="2278"/>
    <cellStyle name="汇总 2 10 2" xfId="2279"/>
    <cellStyle name="40% - 强调文字颜色 6 2" xfId="2280"/>
    <cellStyle name="Copied 3" xfId="2281"/>
    <cellStyle name="40% - 强调文字颜色 6 2 2 2" xfId="2282"/>
    <cellStyle name="常规 4 3 4" xfId="2283"/>
    <cellStyle name="40% - 强调文字颜色 6 2 2 2 2" xfId="2284"/>
    <cellStyle name="超链接 2 3 4" xfId="2285"/>
    <cellStyle name="40% - 强调文字颜色 6 2 2 3" xfId="2286"/>
    <cellStyle name="40% - 强调文字颜色 6 2 3" xfId="2287"/>
    <cellStyle name="40% - 强调文字颜色 6 2 3 2" xfId="2288"/>
    <cellStyle name="60% - 强调文字颜色 1 2" xfId="2289"/>
    <cellStyle name="60% - 强调文字颜色 1 2 2" xfId="2290"/>
    <cellStyle name="Calc Units (2) 2 3" xfId="2291"/>
    <cellStyle name="Input [yellow] 2 4 3 5" xfId="2292"/>
    <cellStyle name="style 5 4" xfId="2293"/>
    <cellStyle name="60% - 强调文字颜色 1 2 2 2" xfId="2294"/>
    <cellStyle name="注释 2 2 2 5 7" xfId="2295"/>
    <cellStyle name="style 5 4 2" xfId="2296"/>
    <cellStyle name="60% - 强调文字颜色 2 2" xfId="2297"/>
    <cellStyle name="Input [yellow] 2 5 3 5" xfId="2298"/>
    <cellStyle name="60% - 强调文字颜色 2 2 2" xfId="2299"/>
    <cellStyle name="计算 2 10" xfId="2300"/>
    <cellStyle name="60% - 强调文字颜色 3 2" xfId="2301"/>
    <cellStyle name="60% - 强调文字颜色 3 2 2" xfId="2302"/>
    <cellStyle name="60% - 强调文字颜色 3 2 2 2" xfId="2303"/>
    <cellStyle name="60% - 强调文字颜色 4 2" xfId="2304"/>
    <cellStyle name="60% - 强调文字颜色 4 2 2" xfId="2305"/>
    <cellStyle name="60% - 强调文字颜色 4 2 2 2" xfId="2306"/>
    <cellStyle name="60% - 强调文字颜色 5 2" xfId="2307"/>
    <cellStyle name="60% - 强调文字颜色 5 2 2" xfId="2308"/>
    <cellStyle name="60% - 强调文字颜色 5 2 2 2" xfId="2309"/>
    <cellStyle name="60% - 强调文字颜色 6 2" xfId="2310"/>
    <cellStyle name="60% - 强调文字颜色 6 2 2" xfId="2311"/>
    <cellStyle name="60% - 强调文字颜色 6 2 2 2" xfId="2312"/>
    <cellStyle name="99/12/31 3" xfId="2313"/>
    <cellStyle name="accounting" xfId="2314"/>
    <cellStyle name="accounting 2" xfId="2315"/>
    <cellStyle name="常规 4 6 3" xfId="2316"/>
    <cellStyle name="注释 2 2 11" xfId="2317"/>
    <cellStyle name="accounting 2 3" xfId="2318"/>
    <cellStyle name="accounting 3" xfId="2319"/>
    <cellStyle name="汇总 2 6 2 2" xfId="2320"/>
    <cellStyle name="args.style" xfId="2321"/>
    <cellStyle name="entry box 2 4 2 2 3" xfId="2322"/>
    <cellStyle name="args.style 2" xfId="2323"/>
    <cellStyle name="常规 3 3 4" xfId="2324"/>
    <cellStyle name="entry box 2 7" xfId="2325"/>
    <cellStyle name="args.style 2 2" xfId="2326"/>
    <cellStyle name="Normal - Style1 5 3" xfId="2327"/>
    <cellStyle name="args.style 2 3" xfId="2328"/>
    <cellStyle name="entry box 2 8" xfId="2329"/>
    <cellStyle name="entry box 5 3 4" xfId="2330"/>
    <cellStyle name="Calc Currency (0)" xfId="2331"/>
    <cellStyle name="汇总 2 3 8" xfId="2332"/>
    <cellStyle name="ColLevel_0" xfId="2333"/>
    <cellStyle name="Calc Currency (0) 2" xfId="2334"/>
    <cellStyle name="汇总 2 3 8 2" xfId="2335"/>
    <cellStyle name="Calc Currency (0) 2 2" xfId="2336"/>
    <cellStyle name="Calc Currency (0) 2 3" xfId="2337"/>
    <cellStyle name="Heading1 2 2 5 2" xfId="2338"/>
    <cellStyle name="Calc Currency (0) 4 2" xfId="2339"/>
    <cellStyle name="Calc Currency (0) 4 3" xfId="2340"/>
    <cellStyle name="Calc Currency (0) 5 2 2" xfId="2341"/>
    <cellStyle name="Calc Currency (0) 7" xfId="2342"/>
    <cellStyle name="Header2 2 2 5 2" xfId="2343"/>
    <cellStyle name="Calc Currency (0) 7 2" xfId="2344"/>
    <cellStyle name="Calc Currency (2)" xfId="2345"/>
    <cellStyle name="注释 2 6 4 2 2" xfId="2346"/>
    <cellStyle name="Calc Currency (2) 2 3" xfId="2347"/>
    <cellStyle name="Calc Percent (0)" xfId="2348"/>
    <cellStyle name="Prefilled 2 6 2 2 2" xfId="2349"/>
    <cellStyle name="Calc Percent (0) 2" xfId="2350"/>
    <cellStyle name="Calc Percent (0) 2 2" xfId="2351"/>
    <cellStyle name="Calc Percent (0) 2 3" xfId="2352"/>
    <cellStyle name="注释 2 2 6 2 2 2 2" xfId="2353"/>
    <cellStyle name="Calc Percent (0) 3" xfId="2354"/>
    <cellStyle name="Linked Cells 5 3 2" xfId="2355"/>
    <cellStyle name="Calc Percent (1) 2" xfId="2356"/>
    <cellStyle name="Calc Percent (1) 2 2" xfId="2357"/>
    <cellStyle name="Calc Percent (1) 2 3" xfId="2358"/>
    <cellStyle name="资产 2 7 3 2" xfId="2359"/>
    <cellStyle name="Calc Percent (1) 3" xfId="2360"/>
    <cellStyle name="Calc Percent (2) 2 2" xfId="2361"/>
    <cellStyle name="Calc Percent (2) 2 3" xfId="2362"/>
    <cellStyle name="Calc Percent (2) 3" xfId="2363"/>
    <cellStyle name="Calc Units (0)" xfId="2364"/>
    <cellStyle name="Calc Units (0) 2" xfId="2365"/>
    <cellStyle name="Calc Units (0) 2 2" xfId="2366"/>
    <cellStyle name="Grey" xfId="2367"/>
    <cellStyle name="Calc Units (0) 2 3" xfId="2368"/>
    <cellStyle name="Comma  - Style3 2" xfId="2369"/>
    <cellStyle name="Calc Units (0) 3" xfId="2370"/>
    <cellStyle name="Calc Units (1)" xfId="2371"/>
    <cellStyle name="输出 2 4 3 4 2" xfId="2372"/>
    <cellStyle name="Calc Units (1) 2" xfId="2373"/>
    <cellStyle name="汇总 2 2 5 3" xfId="2374"/>
    <cellStyle name="注释 2 2 8 6" xfId="2375"/>
    <cellStyle name="Calc Units (1) 2 2" xfId="2376"/>
    <cellStyle name="Calc Units (1) 2 3" xfId="2377"/>
    <cellStyle name="Calc Units (1) 3" xfId="2378"/>
    <cellStyle name="Calc Units (2)" xfId="2379"/>
    <cellStyle name="Calc Units (2) 2" xfId="2380"/>
    <cellStyle name="Prefilled 2 4 2 4" xfId="2381"/>
    <cellStyle name="Input [yellow] 2 4 3 4" xfId="2382"/>
    <cellStyle name="Calc Units (2) 2 2" xfId="2383"/>
    <cellStyle name="Prefilled 2 4 2 4 2" xfId="2384"/>
    <cellStyle name="style 5 3" xfId="2385"/>
    <cellStyle name="category 2" xfId="2386"/>
    <cellStyle name="Header2 7 2" xfId="2387"/>
    <cellStyle name="Input [yellow] 2 2 2 2 2 2" xfId="2388"/>
    <cellStyle name="category 2 2" xfId="2389"/>
    <cellStyle name="常规 11" xfId="2390"/>
    <cellStyle name="category 2 3" xfId="2391"/>
    <cellStyle name="常规 12" xfId="2392"/>
    <cellStyle name="category 3" xfId="2393"/>
    <cellStyle name="Euro 2" xfId="2394"/>
    <cellStyle name="输出 2 6 2" xfId="2395"/>
    <cellStyle name="Col Heads" xfId="2396"/>
    <cellStyle name="计算 2 7 4 2" xfId="2397"/>
    <cellStyle name="注释 2 2 6 9" xfId="2398"/>
    <cellStyle name="输出 2 6 2 2" xfId="2399"/>
    <cellStyle name="Col Heads 2" xfId="2400"/>
    <cellStyle name="输出 2 6 2 3" xfId="2401"/>
    <cellStyle name="Col Heads 3" xfId="2402"/>
    <cellStyle name="Collegamento ipertestuale" xfId="2403"/>
    <cellStyle name="Input [yellow] 2 2 3 4 2" xfId="2404"/>
    <cellStyle name="Collegamento ipertestuale 2" xfId="2405"/>
    <cellStyle name="Collegamento ipertestuale 2 2" xfId="2406"/>
    <cellStyle name="Collegamento ipertestuale 2 3" xfId="2407"/>
    <cellStyle name="Column Headings 2" xfId="2408"/>
    <cellStyle name="entry box 2 4 4" xfId="2409"/>
    <cellStyle name="Column Headings 2 2" xfId="2410"/>
    <cellStyle name="常规_申报正式表格" xfId="2411"/>
    <cellStyle name="Column Headings 2 3" xfId="2412"/>
    <cellStyle name="entry box 2 4 5" xfId="2413"/>
    <cellStyle name="Column Headings 3" xfId="2414"/>
    <cellStyle name="Column$Headings" xfId="2415"/>
    <cellStyle name="COST1 3" xfId="2416"/>
    <cellStyle name="Model" xfId="2417"/>
    <cellStyle name="Model 2" xfId="2418"/>
    <cellStyle name="Column$Headings 2" xfId="2419"/>
    <cellStyle name="style 2 3 5" xfId="2420"/>
    <cellStyle name="Column$Headings 2 2" xfId="2421"/>
    <cellStyle name="style 2 3 5 2" xfId="2422"/>
    <cellStyle name="Model 2 2" xfId="2423"/>
    <cellStyle name="style 2 4 6" xfId="2424"/>
    <cellStyle name="Column$Headings 2 3" xfId="2425"/>
    <cellStyle name="Model 2 3" xfId="2426"/>
    <cellStyle name="style 2 4 7" xfId="2427"/>
    <cellStyle name="Model 3" xfId="2428"/>
    <cellStyle name="style 2 3 4 2" xfId="2429"/>
    <cellStyle name="Column$Headings 3" xfId="2430"/>
    <cellStyle name="style 2 3 6" xfId="2431"/>
    <cellStyle name="Column_Title" xfId="2432"/>
    <cellStyle name="资产 2 2 8" xfId="2433"/>
    <cellStyle name="标题 2 2" xfId="2434"/>
    <cellStyle name="Comma  - Style1 2" xfId="2435"/>
    <cellStyle name="Comma  - Style1 2 2" xfId="2436"/>
    <cellStyle name="Comma  - Style1 2 3" xfId="2437"/>
    <cellStyle name="Comma  - Style1 3" xfId="2438"/>
    <cellStyle name="Comma  - Style2" xfId="2439"/>
    <cellStyle name="Comma  - Style2 2" xfId="2440"/>
    <cellStyle name="Comma  - Style2 2 2" xfId="2441"/>
    <cellStyle name="Enter Units (0) 3" xfId="2442"/>
    <cellStyle name="Comma  - Style2 2 3" xfId="2443"/>
    <cellStyle name="常规 64 2 2" xfId="2444"/>
    <cellStyle name="Comma  - Style2 3" xfId="2445"/>
    <cellStyle name="Comma  - Style3" xfId="2446"/>
    <cellStyle name="Comma  - Style3 2 2" xfId="2447"/>
    <cellStyle name="Comma  - Style3 2 3" xfId="2448"/>
    <cellStyle name="Comma  - Style3 3" xfId="2449"/>
    <cellStyle name="Comma  - Style4" xfId="2450"/>
    <cellStyle name="Comma  - Style4 2" xfId="2451"/>
    <cellStyle name="Comma  - Style4 2 2" xfId="2452"/>
    <cellStyle name="Normal - Style1 3" xfId="2453"/>
    <cellStyle name="Comma  - Style4 2 3" xfId="2454"/>
    <cellStyle name="Normal - Style1 4" xfId="2455"/>
    <cellStyle name="Comma  - Style4 3" xfId="2456"/>
    <cellStyle name="Comma  - Style5" xfId="2457"/>
    <cellStyle name="Date 2 2 2 2 2" xfId="2458"/>
    <cellStyle name="Comma  - Style5 2" xfId="2459"/>
    <cellStyle name="Comma  - Style5 2 2" xfId="2460"/>
    <cellStyle name="Heading1 7" xfId="2461"/>
    <cellStyle name="Comma  - Style5 2 3" xfId="2462"/>
    <cellStyle name="Heading1 8" xfId="2463"/>
    <cellStyle name="Comma  - Style5 3" xfId="2464"/>
    <cellStyle name="style 4 2 2 2" xfId="2465"/>
    <cellStyle name="Comma  - Style6" xfId="2466"/>
    <cellStyle name="Date 2 2 2 2 3" xfId="2467"/>
    <cellStyle name="Comma  - Style6 2" xfId="2468"/>
    <cellStyle name="注释 2 3 6" xfId="2469"/>
    <cellStyle name="Comma  - Style6 2 2" xfId="2470"/>
    <cellStyle name="注释 2 3 7" xfId="2471"/>
    <cellStyle name="Comma  - Style6 2 3" xfId="2472"/>
    <cellStyle name="Comma  - Style6 3" xfId="2473"/>
    <cellStyle name="Comma  - Style7 2" xfId="2474"/>
    <cellStyle name="Comma  - Style7 2 2" xfId="2475"/>
    <cellStyle name="Comma  - Style7 3" xfId="2476"/>
    <cellStyle name="注释 2 4 2 3" xfId="2477"/>
    <cellStyle name="Comma  - Style8 2" xfId="2478"/>
    <cellStyle name="常规_Sheet1" xfId="2479"/>
    <cellStyle name="注释 2 4 2 3 2" xfId="2480"/>
    <cellStyle name="Comma  - Style8 2 2" xfId="2481"/>
    <cellStyle name="style 6" xfId="2482"/>
    <cellStyle name="注释 2 4 2 3 3" xfId="2483"/>
    <cellStyle name="Comma  - Style8 2 3" xfId="2484"/>
    <cellStyle name="Comma,1 2 2 2" xfId="2485"/>
    <cellStyle name="style 7" xfId="2486"/>
    <cellStyle name="注释 2 4 2 4" xfId="2487"/>
    <cellStyle name="Comma  - Style8 3" xfId="2488"/>
    <cellStyle name="Comma [00]" xfId="2489"/>
    <cellStyle name="Comma [00] 2" xfId="2490"/>
    <cellStyle name="Comma [00] 2 2" xfId="2491"/>
    <cellStyle name="Comma [00] 3" xfId="2492"/>
    <cellStyle name="Comma,0 2 2" xfId="2493"/>
    <cellStyle name="Comma,0 3" xfId="2494"/>
    <cellStyle name="Comma,1 2 2" xfId="2495"/>
    <cellStyle name="PrePop Units (0) 2 2" xfId="2496"/>
    <cellStyle name="Comma,1 2 4" xfId="2497"/>
    <cellStyle name="Comma,1 3 2" xfId="2498"/>
    <cellStyle name="Comma,1 3 3" xfId="2499"/>
    <cellStyle name="Comma,2 3" xfId="2500"/>
    <cellStyle name="常规_(东材)底稿测算" xfId="2501"/>
    <cellStyle name="Comma[2]" xfId="2502"/>
    <cellStyle name="Header2 5 3 2 2" xfId="2503"/>
    <cellStyle name="Comma[2] 2" xfId="2504"/>
    <cellStyle name="Comma[2] 3" xfId="2505"/>
    <cellStyle name="Input [yellow] 2 4 2 2" xfId="2506"/>
    <cellStyle name="Comma_!!!GO" xfId="2507"/>
    <cellStyle name="Heading1 2 2 8" xfId="2508"/>
    <cellStyle name="注释 2 6" xfId="2509"/>
    <cellStyle name="comma-d" xfId="2510"/>
    <cellStyle name="ff 2 2 2" xfId="2511"/>
    <cellStyle name="注释 2 6 3" xfId="2512"/>
    <cellStyle name="comma-d 3" xfId="2513"/>
    <cellStyle name="注释 2 6 3 2" xfId="2514"/>
    <cellStyle name="comma-d 3 2" xfId="2515"/>
    <cellStyle name="计算 2 9" xfId="2516"/>
    <cellStyle name="注释 2 6 3 3" xfId="2517"/>
    <cellStyle name="comma-d 3 3" xfId="2518"/>
    <cellStyle name="注释 2 6 3 4" xfId="2519"/>
    <cellStyle name="comma-d 3 4" xfId="2520"/>
    <cellStyle name="注释 2 6 4" xfId="2521"/>
    <cellStyle name="comma-d 4" xfId="2522"/>
    <cellStyle name="Copied" xfId="2523"/>
    <cellStyle name="Copied 2" xfId="2524"/>
    <cellStyle name="常规 4 3 3" xfId="2525"/>
    <cellStyle name="Copied 2 2" xfId="2526"/>
    <cellStyle name="Copied 2 3" xfId="2527"/>
    <cellStyle name="COST1" xfId="2528"/>
    <cellStyle name="COST1 2 2" xfId="2529"/>
    <cellStyle name="PrePop Currency (2) 2" xfId="2530"/>
    <cellStyle name="style 2 2 5" xfId="2531"/>
    <cellStyle name="注释 2 2 2 7 4 2 2" xfId="2532"/>
    <cellStyle name="Currency [00]" xfId="2533"/>
    <cellStyle name="资产 5 4 3" xfId="2534"/>
    <cellStyle name="汇总 2 2 3 2" xfId="2535"/>
    <cellStyle name="Currency [00] 2" xfId="2536"/>
    <cellStyle name="汇总 2 2 3 2 2" xfId="2537"/>
    <cellStyle name="Currency [00] 2 3" xfId="2538"/>
    <cellStyle name="Currency [00] 3" xfId="2539"/>
    <cellStyle name="Header2 2 10" xfId="2540"/>
    <cellStyle name="汇总 2 2 3 2 3" xfId="2541"/>
    <cellStyle name="注释 2 2 2 3 3 5" xfId="2542"/>
    <cellStyle name="Currency$[0]" xfId="2543"/>
    <cellStyle name="注释 2 2 2 3 3 5 2" xfId="2544"/>
    <cellStyle name="Currency$[0] 2" xfId="2545"/>
    <cellStyle name="百分比 5" xfId="2546"/>
    <cellStyle name="Currency$[0] 2 2" xfId="2547"/>
    <cellStyle name="输出 2 4 8" xfId="2548"/>
    <cellStyle name="Currency$[0] 2 3" xfId="2549"/>
    <cellStyle name="输出 2 4 9" xfId="2550"/>
    <cellStyle name="注释 2 3 2 2 2" xfId="2551"/>
    <cellStyle name="Currency$[2]" xfId="2552"/>
    <cellStyle name="注释 2 3 2 2 2 2" xfId="2553"/>
    <cellStyle name="Currency$[2] 2" xfId="2554"/>
    <cellStyle name="注释 2 3 2 2 2 2 2" xfId="2555"/>
    <cellStyle name="Currency$[2] 2 2" xfId="2556"/>
    <cellStyle name="Currency$[2] 2 3" xfId="2557"/>
    <cellStyle name="注释 2 3 2 2 2 3" xfId="2558"/>
    <cellStyle name="Currency$[2] 3" xfId="2559"/>
    <cellStyle name="Currency,0" xfId="2560"/>
    <cellStyle name="ff 7" xfId="2561"/>
    <cellStyle name="汇总 2 5 2 4" xfId="2562"/>
    <cellStyle name="Currency,0 2 3" xfId="2563"/>
    <cellStyle name="Currency,0 3" xfId="2564"/>
    <cellStyle name="Currency,2" xfId="2565"/>
    <cellStyle name="Currency,2 2" xfId="2566"/>
    <cellStyle name="PSChar 3 3" xfId="2567"/>
    <cellStyle name="Currency,2 2 2" xfId="2568"/>
    <cellStyle name="Currency,2 3" xfId="2569"/>
    <cellStyle name="PSChar 3 4" xfId="2570"/>
    <cellStyle name="Currency\[0] 2" xfId="2571"/>
    <cellStyle name="Currency\[0] 2 2" xfId="2572"/>
    <cellStyle name="Currency\[0] 2 3" xfId="2573"/>
    <cellStyle name="Currency\[0] 3" xfId="2574"/>
    <cellStyle name="Date 2" xfId="2575"/>
    <cellStyle name="Heading1 10 2" xfId="2576"/>
    <cellStyle name="Heading1 2 6 3" xfId="2577"/>
    <cellStyle name="Date 2 2" xfId="2578"/>
    <cellStyle name="Date 2 2 2" xfId="2579"/>
    <cellStyle name="Date 2 2 3" xfId="2580"/>
    <cellStyle name="Date 2 4" xfId="2581"/>
    <cellStyle name="Date 3" xfId="2582"/>
    <cellStyle name="Date 3 2" xfId="2583"/>
    <cellStyle name="Date 3 2 2" xfId="2584"/>
    <cellStyle name="Date 3 2 2 2" xfId="2585"/>
    <cellStyle name="Date 3 2 2 3" xfId="2586"/>
    <cellStyle name="Date 3 3" xfId="2587"/>
    <cellStyle name="Heading1 4 9 2" xfId="2588"/>
    <cellStyle name="entry box 2 3 2 4 2" xfId="2589"/>
    <cellStyle name="KPMG Normal 2 2" xfId="2590"/>
    <cellStyle name="Date 4" xfId="2591"/>
    <cellStyle name="Date 4 2" xfId="2592"/>
    <cellStyle name="Date 4 2 2" xfId="2593"/>
    <cellStyle name="Input [yellow] 2 2 6" xfId="2594"/>
    <cellStyle name="Date 4 2 3" xfId="2595"/>
    <cellStyle name="Input [yellow] 2 2 7" xfId="2596"/>
    <cellStyle name="Date 5" xfId="2597"/>
    <cellStyle name="超级链接" xfId="2598"/>
    <cellStyle name="Date Short" xfId="2599"/>
    <cellStyle name="Date Short 2 3" xfId="2600"/>
    <cellStyle name="Date Short 3" xfId="2601"/>
    <cellStyle name="E&amp;Y House" xfId="2602"/>
    <cellStyle name="E&amp;Y House 2" xfId="2603"/>
    <cellStyle name="E&amp;Y House 2 2" xfId="2604"/>
    <cellStyle name="注释 2 2 2 4 2 3 2 2" xfId="2605"/>
    <cellStyle name="E&amp;Y House 2 3" xfId="2606"/>
    <cellStyle name="Input [yellow] 2 5 2" xfId="2607"/>
    <cellStyle name="E&amp;Y House 3" xfId="2608"/>
    <cellStyle name="Enter Currency (0)" xfId="2609"/>
    <cellStyle name="Enter Currency (0) 2" xfId="2610"/>
    <cellStyle name="Enter Currency (0) 2 3" xfId="2611"/>
    <cellStyle name="注释 2 2 2 5 4 2 2" xfId="2612"/>
    <cellStyle name="Enter Currency (0) 3" xfId="2613"/>
    <cellStyle name="Header2 5 7 2" xfId="2614"/>
    <cellStyle name="注释 2 2 4 2 2 2 2 2" xfId="2615"/>
    <cellStyle name="Enter Currency (2)" xfId="2616"/>
    <cellStyle name="Enter Currency (2) 2 2" xfId="2617"/>
    <cellStyle name="Enter Units (2)" xfId="2618"/>
    <cellStyle name="Enter Currency (2) 2 3" xfId="2619"/>
    <cellStyle name="Enter Currency (2) 3" xfId="2620"/>
    <cellStyle name="Enter Units (0)" xfId="2621"/>
    <cellStyle name="Prefilled 2 3 2 4" xfId="2622"/>
    <cellStyle name="Enter Units (0) 2" xfId="2623"/>
    <cellStyle name="Prefilled 2 3 2 4 2" xfId="2624"/>
    <cellStyle name="Enter Units (0) 2 2" xfId="2625"/>
    <cellStyle name="注释 2 2 3 2 4 2 2" xfId="2626"/>
    <cellStyle name="Enter Units (0) 2 3" xfId="2627"/>
    <cellStyle name="Enter Units (1) 2" xfId="2628"/>
    <cellStyle name="Enter Units (1) 2 2" xfId="2629"/>
    <cellStyle name="Enter Units (1) 2 3" xfId="2630"/>
    <cellStyle name="Enter Units (2) 2 2" xfId="2631"/>
    <cellStyle name="Header2 4 2 6 2" xfId="2632"/>
    <cellStyle name="Enter Units (2) 2 3" xfId="2633"/>
    <cellStyle name="常规_往来核对附表" xfId="2634"/>
    <cellStyle name="Enter Units (2) 3" xfId="2635"/>
    <cellStyle name="Input Cells 2 2 4" xfId="2636"/>
    <cellStyle name="Entered" xfId="2637"/>
    <cellStyle name="Linked Cells 5" xfId="2638"/>
    <cellStyle name="style 2 5 2 5" xfId="2639"/>
    <cellStyle name="Entered 2" xfId="2640"/>
    <cellStyle name="Linked Cells 5 2" xfId="2641"/>
    <cellStyle name="Entered 2 2" xfId="2642"/>
    <cellStyle name="Linked Cells 5 2 2" xfId="2643"/>
    <cellStyle name="Entered 2 3" xfId="2644"/>
    <cellStyle name="Linked Cells 5 2 3" xfId="2645"/>
    <cellStyle name="Entered 3" xfId="2646"/>
    <cellStyle name="Linked Cells 5 3" xfId="2647"/>
    <cellStyle name="Linked Cells 2 3" xfId="2648"/>
    <cellStyle name="entry box" xfId="2649"/>
    <cellStyle name="注释 2 3 3 5" xfId="2650"/>
    <cellStyle name="Input [yellow] 2 7 2" xfId="2651"/>
    <cellStyle name="style 2 5 2 2 3" xfId="2652"/>
    <cellStyle name="好 2" xfId="2653"/>
    <cellStyle name="Linked Cells 2 3 2" xfId="2654"/>
    <cellStyle name="entry box 2" xfId="2655"/>
    <cellStyle name="注释 2 3 3 5 2" xfId="2656"/>
    <cellStyle name="Input [yellow] 2 7 2 2" xfId="2657"/>
    <cellStyle name="好 2 2" xfId="2658"/>
    <cellStyle name="entry box 2 2" xfId="2659"/>
    <cellStyle name="好 2 2 2" xfId="2660"/>
    <cellStyle name="entry box 2 2 2" xfId="2661"/>
    <cellStyle name="entry box 2 2 2 2" xfId="2662"/>
    <cellStyle name="entry box 2 2 2 2 2" xfId="2663"/>
    <cellStyle name="PSChar" xfId="2664"/>
    <cellStyle name="entry box 2 2 2 2 2 2" xfId="2665"/>
    <cellStyle name="PSChar 2" xfId="2666"/>
    <cellStyle name="entry box 2 2 2 2 3" xfId="2667"/>
    <cellStyle name="Input [yellow] 2 5 3 2 2" xfId="2668"/>
    <cellStyle name="entry box 2 2 2 3" xfId="2669"/>
    <cellStyle name="entry box 2 2 3" xfId="2670"/>
    <cellStyle name="entry box 2 2 3 2" xfId="2671"/>
    <cellStyle name="entry box 2 2 3 2 2" xfId="2672"/>
    <cellStyle name="entry box 2 2 3 3" xfId="2673"/>
    <cellStyle name="entry box 2 2 4" xfId="2674"/>
    <cellStyle name="entry box 2 2 4 2" xfId="2675"/>
    <cellStyle name="entry box 2 2 5" xfId="2676"/>
    <cellStyle name="分级显示行_1_4附件二凯旋评估表" xfId="2677"/>
    <cellStyle name="entry box 2 2 5 2" xfId="2678"/>
    <cellStyle name="entry box 2 2 8" xfId="2679"/>
    <cellStyle name="entry box 2 3" xfId="2680"/>
    <cellStyle name="ff 4 2 2" xfId="2681"/>
    <cellStyle name="entry box 2 3 2" xfId="2682"/>
    <cellStyle name="entry box 2 3 2 2" xfId="2683"/>
    <cellStyle name="Heading1 4 7" xfId="2684"/>
    <cellStyle name="entry box 2 3 2 2 2" xfId="2685"/>
    <cellStyle name="Heading1 4 7 2" xfId="2686"/>
    <cellStyle name="entry box 2 3 2 2 2 2" xfId="2687"/>
    <cellStyle name="常规 8" xfId="2688"/>
    <cellStyle name="entry box 2 3 2 2 3" xfId="2689"/>
    <cellStyle name="entry box 2 3 2 3" xfId="2690"/>
    <cellStyle name="Heading1 4 8" xfId="2691"/>
    <cellStyle name="Heading1 4 9" xfId="2692"/>
    <cellStyle name="注释 2 7 2 3 2" xfId="2693"/>
    <cellStyle name="entry box 2 3 2 4" xfId="2694"/>
    <cellStyle name="KPMG Normal 2" xfId="2695"/>
    <cellStyle name="entry box 2 3 2 5" xfId="2696"/>
    <cellStyle name="KPMG Normal 3" xfId="2697"/>
    <cellStyle name="entry box 2 3 3 2" xfId="2698"/>
    <cellStyle name="Heading1 5 7" xfId="2699"/>
    <cellStyle name="entry box 2 3 3 2 2" xfId="2700"/>
    <cellStyle name="Heading1 5 7 2" xfId="2701"/>
    <cellStyle name="entry box 2 3 3 3" xfId="2702"/>
    <cellStyle name="Heading1 5 8" xfId="2703"/>
    <cellStyle name="entry box 2 3 3 3 2" xfId="2704"/>
    <cellStyle name="Heading1 5 8 2" xfId="2705"/>
    <cellStyle name="entry box 2 3 3 4" xfId="2706"/>
    <cellStyle name="Heading1 5 9" xfId="2707"/>
    <cellStyle name="Input Cells 4 2 2" xfId="2708"/>
    <cellStyle name="entry box 2 3 3 4 2" xfId="2709"/>
    <cellStyle name="Input Cells 4 2 2 2" xfId="2710"/>
    <cellStyle name="entry box 2 3 3 5" xfId="2711"/>
    <cellStyle name="Input Cells 4 2 3" xfId="2712"/>
    <cellStyle name="entry box 2 3 4" xfId="2713"/>
    <cellStyle name="entry box 2 3 4 2" xfId="2714"/>
    <cellStyle name="entry box 2 3 5" xfId="2715"/>
    <cellStyle name="注释 2 2 5 2 2 4" xfId="2716"/>
    <cellStyle name="entry box 2 3 5 2" xfId="2717"/>
    <cellStyle name="Header2 3 2 2 2 2" xfId="2718"/>
    <cellStyle name="entry box 2 3 6" xfId="2719"/>
    <cellStyle name="计算 2 5 3 2 2" xfId="2720"/>
    <cellStyle name="entry box 2 3 7" xfId="2721"/>
    <cellStyle name="entry box 2 3 8" xfId="2722"/>
    <cellStyle name="entry box 2 4" xfId="2723"/>
    <cellStyle name="entry box 2 4 2" xfId="2724"/>
    <cellStyle name="输入 2 2 9" xfId="2725"/>
    <cellStyle name="entry box 2 4 2 2" xfId="2726"/>
    <cellStyle name="entry box 2 4 2 2 2" xfId="2727"/>
    <cellStyle name="entry box 2 4 2 2 2 2" xfId="2728"/>
    <cellStyle name="entry box 2 4 2 4" xfId="2729"/>
    <cellStyle name="entry box 2 4 2 4 2" xfId="2730"/>
    <cellStyle name="entry box 2 4 2 5" xfId="2731"/>
    <cellStyle name="entry box 2 4 3" xfId="2732"/>
    <cellStyle name="输入 2 3 9" xfId="2733"/>
    <cellStyle name="entry box 2 4 3 2" xfId="2734"/>
    <cellStyle name="entry box 2 4 3 2 2" xfId="2735"/>
    <cellStyle name="entry box 2 4 3 3" xfId="2736"/>
    <cellStyle name="entry box 2 4 3 4" xfId="2737"/>
    <cellStyle name="Input Cells 5 2 2" xfId="2738"/>
    <cellStyle name="entry box 2 4 3 4 2" xfId="2739"/>
    <cellStyle name="Input [yellow] 2 8" xfId="2740"/>
    <cellStyle name="Input Cells 5 2 2 2" xfId="2741"/>
    <cellStyle name="entry box 2 4 3 5" xfId="2742"/>
    <cellStyle name="注释 2 2 2 6 2 3 2" xfId="2743"/>
    <cellStyle name="Input Cells 5 2 3" xfId="2744"/>
    <cellStyle name="entry box 2 4 6" xfId="2745"/>
    <cellStyle name="计算 2 5 3 3 2" xfId="2746"/>
    <cellStyle name="entry box 2 4 6 2" xfId="2747"/>
    <cellStyle name="entry box 2 4 7" xfId="2748"/>
    <cellStyle name="entry box 2 4 7 2" xfId="2749"/>
    <cellStyle name="entry box 2 4 8" xfId="2750"/>
    <cellStyle name="entry box 2 5" xfId="2751"/>
    <cellStyle name="entry box 2 5 2 2" xfId="2752"/>
    <cellStyle name="输入 2 11" xfId="2753"/>
    <cellStyle name="entry box 2 5 2 2 2" xfId="2754"/>
    <cellStyle name="entry box 2 5 2 2 2 2" xfId="2755"/>
    <cellStyle name="Normal_ rislugp" xfId="2756"/>
    <cellStyle name="输入 2 12" xfId="2757"/>
    <cellStyle name="entry box 2 5 2 2 3" xfId="2758"/>
    <cellStyle name="entry box 2 5 2 5" xfId="2759"/>
    <cellStyle name="entry box 2 5 3" xfId="2760"/>
    <cellStyle name="entry box 2 5 3 2" xfId="2761"/>
    <cellStyle name="entry box 2 5 3 2 2" xfId="2762"/>
    <cellStyle name="常规 9" xfId="2763"/>
    <cellStyle name="entry box 2 5 3 3" xfId="2764"/>
    <cellStyle name="Text Indent A 2 2" xfId="2765"/>
    <cellStyle name="entry box 2 5 3 3 2" xfId="2766"/>
    <cellStyle name="超链接 2 4" xfId="2767"/>
    <cellStyle name="Input Cells 6 2 2" xfId="2768"/>
    <cellStyle name="entry box 2 5 3 4" xfId="2769"/>
    <cellStyle name="Text Indent A 2 3" xfId="2770"/>
    <cellStyle name="entry box 2 5 3 5" xfId="2771"/>
    <cellStyle name="Input Cells 6 2 3" xfId="2772"/>
    <cellStyle name="entry box 2 5 4" xfId="2773"/>
    <cellStyle name="entry box 2 5 6" xfId="2774"/>
    <cellStyle name="计算 2 5 3 4 2" xfId="2775"/>
    <cellStyle name="entry box 2 5 6 2" xfId="2776"/>
    <cellStyle name="entry box 2 6" xfId="2777"/>
    <cellStyle name="Normal - Style1 5 2" xfId="2778"/>
    <cellStyle name="entry box 2 6 2" xfId="2779"/>
    <cellStyle name="Normal - Style1 5 2 2" xfId="2780"/>
    <cellStyle name="entry box 2 6 2 2" xfId="2781"/>
    <cellStyle name="entry box 2 6 2 2 2" xfId="2782"/>
    <cellStyle name="entry box 2 6 2 3" xfId="2783"/>
    <cellStyle name="entry box 2 6 3" xfId="2784"/>
    <cellStyle name="entry box 2 6 3 2" xfId="2785"/>
    <cellStyle name="常规_资产评估(最新fangwu)1" xfId="2786"/>
    <cellStyle name="entry box 2 6 5" xfId="2787"/>
    <cellStyle name="注释 2 2 2 2 8" xfId="2788"/>
    <cellStyle name="entry box 2 7 2" xfId="2789"/>
    <cellStyle name="注释 2 2 2 2 8 2" xfId="2790"/>
    <cellStyle name="entry box 2 7 2 2" xfId="2791"/>
    <cellStyle name="注释 2 2 2 2 9" xfId="2792"/>
    <cellStyle name="entry box 2 7 3" xfId="2793"/>
    <cellStyle name="注释 2 2 2 2 9 2" xfId="2794"/>
    <cellStyle name="entry box 2 7 3 2" xfId="2795"/>
    <cellStyle name="KPMG Normal Text" xfId="2796"/>
    <cellStyle name="注释 2 2 2 3 8" xfId="2797"/>
    <cellStyle name="entry box 2 8 2" xfId="2798"/>
    <cellStyle name="style 5 2 3" xfId="2799"/>
    <cellStyle name="注释 2 2 2 3 9" xfId="2800"/>
    <cellStyle name="entry box 2 8 3" xfId="2801"/>
    <cellStyle name="注释 2 2 4 2 4 2" xfId="2802"/>
    <cellStyle name="entry box 2 9" xfId="2803"/>
    <cellStyle name="entry box 4 5 2" xfId="2804"/>
    <cellStyle name="entry box 3 2 4" xfId="2805"/>
    <cellStyle name="entry box 3 3 2 2" xfId="2806"/>
    <cellStyle name="Input [yellow] 2 7 4" xfId="2807"/>
    <cellStyle name="Linked Cells 2 5" xfId="2808"/>
    <cellStyle name="entry box 3 3 3" xfId="2809"/>
    <cellStyle name="entry box 3 3 4" xfId="2810"/>
    <cellStyle name="entry box 3 4" xfId="2811"/>
    <cellStyle name="汇总 2 11" xfId="2812"/>
    <cellStyle name="entry box 3 4 2" xfId="2813"/>
    <cellStyle name="entry box 3 4 2 2" xfId="2814"/>
    <cellStyle name="百分比 2 4 4" xfId="2815"/>
    <cellStyle name="entry box 3 4 3" xfId="2816"/>
    <cellStyle name="entry box 3 5 2" xfId="2817"/>
    <cellStyle name="汇总 2 12 2" xfId="2818"/>
    <cellStyle name="entry box 4 2 2 2" xfId="2819"/>
    <cellStyle name="style 2 3 3" xfId="2820"/>
    <cellStyle name="entry box 4 2 3" xfId="2821"/>
    <cellStyle name="entry box 4 2 4" xfId="2822"/>
    <cellStyle name="entry box 4 3" xfId="2823"/>
    <cellStyle name="entry box 4 3 2" xfId="2824"/>
    <cellStyle name="entry box 4 3 2 2" xfId="2825"/>
    <cellStyle name="注释 2 2 4 2 2 2 2" xfId="2826"/>
    <cellStyle name="style 3 3 3" xfId="2827"/>
    <cellStyle name="entry box 4 3 3" xfId="2828"/>
    <cellStyle name="entry box 4 4 4" xfId="2829"/>
    <cellStyle name="Input Cells" xfId="2830"/>
    <cellStyle name="计算 2 5 2 2 2 2" xfId="2831"/>
    <cellStyle name="entry box 4 5" xfId="2832"/>
    <cellStyle name="entry box 4 5 2 2" xfId="2833"/>
    <cellStyle name="注释 2 2 4 2 4 2 2" xfId="2834"/>
    <cellStyle name="注释 2 2 2 4 8" xfId="2835"/>
    <cellStyle name="style 5 3 3" xfId="2836"/>
    <cellStyle name="entry box 4 5 3" xfId="2837"/>
    <cellStyle name="注释 2 2 4 2 4 3" xfId="2838"/>
    <cellStyle name="Heading1 2 2 2" xfId="2839"/>
    <cellStyle name="entry box 4 5 4" xfId="2840"/>
    <cellStyle name="Heading1 2 2 3" xfId="2841"/>
    <cellStyle name="entry box 4 6" xfId="2842"/>
    <cellStyle name="Thousands" xfId="2843"/>
    <cellStyle name="entry box 4 6 2" xfId="2844"/>
    <cellStyle name="Thousands 2" xfId="2845"/>
    <cellStyle name="entry box 4 6 2 2" xfId="2846"/>
    <cellStyle name="Thousands 2 2" xfId="2847"/>
    <cellStyle name="Heading1 2 3 2" xfId="2848"/>
    <cellStyle name="entry box 4 6 3" xfId="2849"/>
    <cellStyle name="Thousands 3" xfId="2850"/>
    <cellStyle name="entry box 4 7" xfId="2851"/>
    <cellStyle name="entry box 4 7 2" xfId="2852"/>
    <cellStyle name="entry box 4 9" xfId="2853"/>
    <cellStyle name="entry box 4 8" xfId="2854"/>
    <cellStyle name="Header2 4 3 3 2" xfId="2855"/>
    <cellStyle name="entry box 5 2 2" xfId="2856"/>
    <cellStyle name="汇总 2 2 6" xfId="2857"/>
    <cellStyle name="entry box 5 2 2 2" xfId="2858"/>
    <cellStyle name="汇总 2 2 6 2" xfId="2859"/>
    <cellStyle name="entry box 5 2 3" xfId="2860"/>
    <cellStyle name="汇总 2 2 7" xfId="2861"/>
    <cellStyle name="entry box 5 3 2" xfId="2862"/>
    <cellStyle name="注释 2 2 4 3 2 2" xfId="2863"/>
    <cellStyle name="汇总 2 3 6" xfId="2864"/>
    <cellStyle name="entry box 5 3 2 2" xfId="2865"/>
    <cellStyle name="注释 2 2 4 3 2 2 2" xfId="2866"/>
    <cellStyle name="style 3 7" xfId="2867"/>
    <cellStyle name="汇总 2 3 6 2" xfId="2868"/>
    <cellStyle name="entry box 5 3 3" xfId="2869"/>
    <cellStyle name="注释 2 2 4 3 2 3" xfId="2870"/>
    <cellStyle name="汇总 2 3 7" xfId="2871"/>
    <cellStyle name="entry box 5 4" xfId="2872"/>
    <cellStyle name="entry box 5 4 2" xfId="2873"/>
    <cellStyle name="Prefilled 2 5" xfId="2874"/>
    <cellStyle name="注释 2 2 4 3 3 2" xfId="2875"/>
    <cellStyle name="汇总 2 4 6" xfId="2876"/>
    <cellStyle name="entry box 5 4 2 2" xfId="2877"/>
    <cellStyle name="Prefilled 2 5 2" xfId="2878"/>
    <cellStyle name="注释 2 2 4 3 3 2 2" xfId="2879"/>
    <cellStyle name="汇总 2 4 6 2" xfId="2880"/>
    <cellStyle name="entry box 5 4 3" xfId="2881"/>
    <cellStyle name="Prefilled 2 6" xfId="2882"/>
    <cellStyle name="注释 2 2 4 3 3 3" xfId="2883"/>
    <cellStyle name="汇总 2 4 7" xfId="2884"/>
    <cellStyle name="entry box 5 6" xfId="2885"/>
    <cellStyle name="Euro" xfId="2886"/>
    <cellStyle name="Euro 3" xfId="2887"/>
    <cellStyle name="Euro 3 2" xfId="2888"/>
    <cellStyle name="Special 3" xfId="2889"/>
    <cellStyle name="Euro 3 3" xfId="2890"/>
    <cellStyle name="Euro 3 4" xfId="2891"/>
    <cellStyle name="Euro 4" xfId="2892"/>
    <cellStyle name="汇总 2 3 2 4 2" xfId="2893"/>
    <cellStyle name="e鯪9Y_x000b_" xfId="2894"/>
    <cellStyle name="Header2 5 9" xfId="2895"/>
    <cellStyle name="ff" xfId="2896"/>
    <cellStyle name="Header2 4 2 5 2" xfId="2897"/>
    <cellStyle name="Input Cells 2 2 2 3" xfId="2898"/>
    <cellStyle name="ff 2" xfId="2899"/>
    <cellStyle name="ff 2 2" xfId="2900"/>
    <cellStyle name="ff 2 3" xfId="2901"/>
    <cellStyle name="ff 3" xfId="2902"/>
    <cellStyle name="ff 3 2" xfId="2903"/>
    <cellStyle name="Hipervínculo 2 3" xfId="2904"/>
    <cellStyle name="ff 3 2 2" xfId="2905"/>
    <cellStyle name="Linked Cells 2 2 2 3" xfId="2906"/>
    <cellStyle name="ff 4" xfId="2907"/>
    <cellStyle name="ff 4 3" xfId="2908"/>
    <cellStyle name="ff 5" xfId="2909"/>
    <cellStyle name="汇总 2 5 2 2" xfId="2910"/>
    <cellStyle name="ff 6" xfId="2911"/>
    <cellStyle name="汇总 2 5 2 3" xfId="2912"/>
    <cellStyle name="ff 6 2" xfId="2913"/>
    <cellStyle name="汇总 2 5 2 3 2" xfId="2914"/>
    <cellStyle name="gcd" xfId="2915"/>
    <cellStyle name="输入 2 5 3 3" xfId="2916"/>
    <cellStyle name="Grey 2" xfId="2917"/>
    <cellStyle name="输入 2 5 3 3 2" xfId="2918"/>
    <cellStyle name="Grey 2 2" xfId="2919"/>
    <cellStyle name="输入 2 5 3 4" xfId="2920"/>
    <cellStyle name="Grey 3" xfId="2921"/>
    <cellStyle name="HEADER" xfId="2922"/>
    <cellStyle name="HEADER 2" xfId="2923"/>
    <cellStyle name="HEADER 2 2" xfId="2924"/>
    <cellStyle name="style 2 6 4" xfId="2925"/>
    <cellStyle name="HEADER 2 3" xfId="2926"/>
    <cellStyle name="style 2 6 5" xfId="2927"/>
    <cellStyle name="Header1 2 2" xfId="2928"/>
    <cellStyle name="Header1 2 2 2" xfId="2929"/>
    <cellStyle name="Header1 3 2" xfId="2930"/>
    <cellStyle name="汇总 2 6 2 3" xfId="2931"/>
    <cellStyle name="Header1 4" xfId="2932"/>
    <cellStyle name="no dec 3 2" xfId="2933"/>
    <cellStyle name="Header2 10" xfId="2934"/>
    <cellStyle name="Input [yellow] 2 3 2 2 3" xfId="2935"/>
    <cellStyle name="Header2 10 2" xfId="2936"/>
    <cellStyle name="资产 2 4 6 2" xfId="2937"/>
    <cellStyle name="Header2 11" xfId="2938"/>
    <cellStyle name="Header2 12" xfId="2939"/>
    <cellStyle name="Header2 2 10 2" xfId="2940"/>
    <cellStyle name="Header2 2 11" xfId="2941"/>
    <cellStyle name="Header2 2 11 2" xfId="2942"/>
    <cellStyle name="注释 2 2 3 3 4 2 2" xfId="2943"/>
    <cellStyle name="Header2 2 12" xfId="2944"/>
    <cellStyle name="输出 2 4 3 2" xfId="2945"/>
    <cellStyle name="style 2 2 2 4 2" xfId="2946"/>
    <cellStyle name="Header2 2 13" xfId="2947"/>
    <cellStyle name="输出 2 4 3 3" xfId="2948"/>
    <cellStyle name="Header2 2 2 2" xfId="2949"/>
    <cellStyle name="Header2 2 2 2 2" xfId="2950"/>
    <cellStyle name="Header2 2 2 2 2 2" xfId="2951"/>
    <cellStyle name="注释 2 2 2 4 8 2 2" xfId="2952"/>
    <cellStyle name="Header2 2 2 2 3" xfId="2953"/>
    <cellStyle name="Header2 2 2 3" xfId="2954"/>
    <cellStyle name="Input [yellow] 2 2 4 2" xfId="2955"/>
    <cellStyle name="Header2 2 2 3 2" xfId="2956"/>
    <cellStyle name="Header2 2 2 4" xfId="2957"/>
    <cellStyle name="Header2 2 2 8" xfId="2958"/>
    <cellStyle name="输入 2 3 2" xfId="2959"/>
    <cellStyle name="Input [yellow] 2 5 2 2 2 2" xfId="2960"/>
    <cellStyle name="Header2 2 3 2" xfId="2961"/>
    <cellStyle name="Header2 2 3 2 2" xfId="2962"/>
    <cellStyle name="Prefilled 2 4 7" xfId="2963"/>
    <cellStyle name="资产 2 3 3 2 2" xfId="2964"/>
    <cellStyle name="Header2 2 3 3" xfId="2965"/>
    <cellStyle name="Input [yellow] 2 2 5 2" xfId="2966"/>
    <cellStyle name="Header2 2 3 3 2" xfId="2967"/>
    <cellStyle name="Prefilled 2 5 7" xfId="2968"/>
    <cellStyle name="Header2 2 3 4" xfId="2969"/>
    <cellStyle name="Header2 2 3 4 2" xfId="2970"/>
    <cellStyle name="Header2 2 3 5" xfId="2971"/>
    <cellStyle name="Header2 2 3 5 2" xfId="2972"/>
    <cellStyle name="Header2 2 3 8" xfId="2973"/>
    <cellStyle name="Prefilled 2 3 2 2" xfId="2974"/>
    <cellStyle name="输入 2 4 2" xfId="2975"/>
    <cellStyle name="千位分隔[0] 2 2 2" xfId="2976"/>
    <cellStyle name="Header2 2 4" xfId="2977"/>
    <cellStyle name="Header2 2 4 2" xfId="2978"/>
    <cellStyle name="Header2 2 4 4" xfId="2979"/>
    <cellStyle name="Header2 2 5" xfId="2980"/>
    <cellStyle name="Header2 2 5 2" xfId="2981"/>
    <cellStyle name="Header2 2 5 2 2" xfId="2982"/>
    <cellStyle name="资产 2 3 3 4 2" xfId="2983"/>
    <cellStyle name="输入 2 2 3 2 2 2" xfId="2984"/>
    <cellStyle name="Header2 2 5 3" xfId="2985"/>
    <cellStyle name="Input [yellow] 2 2 7 2" xfId="2986"/>
    <cellStyle name="Header2 2 5 4" xfId="2987"/>
    <cellStyle name="Header2 2 6" xfId="2988"/>
    <cellStyle name="Header2 2 6 2" xfId="2989"/>
    <cellStyle name="Header2 2 6 2 2" xfId="2990"/>
    <cellStyle name="Header2 2 6 3" xfId="2991"/>
    <cellStyle name="Header2 2 7" xfId="2992"/>
    <cellStyle name="Link Currency (2)" xfId="2993"/>
    <cellStyle name="Header2 2 7 2" xfId="2994"/>
    <cellStyle name="注释 2 6 2 3 3" xfId="2995"/>
    <cellStyle name="Link Currency (2) 2" xfId="2996"/>
    <cellStyle name="Header2 2 8" xfId="2997"/>
    <cellStyle name="Header2 2 9" xfId="2998"/>
    <cellStyle name="Header2 2 9 2" xfId="2999"/>
    <cellStyle name="Header2 3 3 3 2" xfId="3000"/>
    <cellStyle name="Header2 3 13" xfId="3001"/>
    <cellStyle name="Input Cells 3 4" xfId="3002"/>
    <cellStyle name="计算 2 6 4 2" xfId="3003"/>
    <cellStyle name="Header2 3 2" xfId="3004"/>
    <cellStyle name="汇总 2 7 2 3" xfId="3005"/>
    <cellStyle name="Header2 3 2 2" xfId="3006"/>
    <cellStyle name="计算 2 5 3" xfId="3007"/>
    <cellStyle name="Header2 3 2 2 2" xfId="3008"/>
    <cellStyle name="Input [yellow] 5 4 3" xfId="3009"/>
    <cellStyle name="计算 2 5 3 2" xfId="3010"/>
    <cellStyle name="Header2 3 2 2 3" xfId="3011"/>
    <cellStyle name="计算 2 5 3 3" xfId="3012"/>
    <cellStyle name="Header2 3 2 2 4" xfId="3013"/>
    <cellStyle name="Heading1 4 10" xfId="3014"/>
    <cellStyle name="计算 2 5 3 4" xfId="3015"/>
    <cellStyle name="Header2 3 2 3" xfId="3016"/>
    <cellStyle name="计算 2 2 2 3 2" xfId="3017"/>
    <cellStyle name="Input [yellow] 2 3 4 2" xfId="3018"/>
    <cellStyle name="计算 2 5 4" xfId="3019"/>
    <cellStyle name="Header2 3 2 3 2" xfId="3020"/>
    <cellStyle name="计算 2 5 4 2" xfId="3021"/>
    <cellStyle name="注释 2 4 2 2 2 2" xfId="3022"/>
    <cellStyle name="Header2 3 2 4" xfId="3023"/>
    <cellStyle name="计算 2 5 5" xfId="3024"/>
    <cellStyle name="注释 2 6 2 6" xfId="3025"/>
    <cellStyle name="注释 2 4 2 2 2 2 2" xfId="3026"/>
    <cellStyle name="Header2 3 2 4 2" xfId="3027"/>
    <cellStyle name="计算 2 5 5 2" xfId="3028"/>
    <cellStyle name="注释 2 4 2 2 2 3" xfId="3029"/>
    <cellStyle name="Header2 3 2 5" xfId="3030"/>
    <cellStyle name="常规 7 2 2 2" xfId="3031"/>
    <cellStyle name="计算 2 5 6" xfId="3032"/>
    <cellStyle name="注释 2 6 3 6" xfId="3033"/>
    <cellStyle name="Header2 3 2 5 2" xfId="3034"/>
    <cellStyle name="计算 2 5 6 2" xfId="3035"/>
    <cellStyle name="Header2 3 2 6" xfId="3036"/>
    <cellStyle name="计算 2 5 7" xfId="3037"/>
    <cellStyle name="Header2 3 2 7" xfId="3038"/>
    <cellStyle name="Header2 3 2 8" xfId="3039"/>
    <cellStyle name="注释 2 4 2 2 3 2" xfId="3040"/>
    <cellStyle name="Header2 3 3 4" xfId="3041"/>
    <cellStyle name="计算 2 6 5" xfId="3042"/>
    <cellStyle name="Header2 3 3 4 2" xfId="3043"/>
    <cellStyle name="Input Cells 4 4" xfId="3044"/>
    <cellStyle name="计算 2 6 5 2" xfId="3045"/>
    <cellStyle name="Header2 3 3 6 2" xfId="3046"/>
    <cellStyle name="输出 2 2 2 2 2 2" xfId="3047"/>
    <cellStyle name="Header2 3 3 7" xfId="3048"/>
    <cellStyle name="输出 2 2 2 2 3" xfId="3049"/>
    <cellStyle name="Header2 3 3 8" xfId="3050"/>
    <cellStyle name="Prefilled 2 4 2 2" xfId="3051"/>
    <cellStyle name="Header2 3 4" xfId="3052"/>
    <cellStyle name="计算 2 7 3" xfId="3053"/>
    <cellStyle name="Header2 3 4 2" xfId="3054"/>
    <cellStyle name="输出 2 5" xfId="3055"/>
    <cellStyle name="输出 2 5 2" xfId="3056"/>
    <cellStyle name="Header2 3 4 2 2" xfId="3057"/>
    <cellStyle name="计算 2 7 3 2" xfId="3058"/>
    <cellStyle name="输出 2 6" xfId="3059"/>
    <cellStyle name="Header2 3 4 3" xfId="3060"/>
    <cellStyle name="Input [yellow] 2 3 6 2" xfId="3061"/>
    <cellStyle name="计算 2 7 4" xfId="3062"/>
    <cellStyle name="输出 2 7" xfId="3063"/>
    <cellStyle name="Header2 3 4 4" xfId="3064"/>
    <cellStyle name="计算 2 7 5" xfId="3065"/>
    <cellStyle name="Header2 3 5" xfId="3066"/>
    <cellStyle name="Header2 3 5 2" xfId="3067"/>
    <cellStyle name="计算 2 8 3" xfId="3068"/>
    <cellStyle name="Header2 3 5 2 2" xfId="3069"/>
    <cellStyle name="Header2 3 5 3" xfId="3070"/>
    <cellStyle name="Input [yellow] 2 3 7 2" xfId="3071"/>
    <cellStyle name="Header2 3 5 4" xfId="3072"/>
    <cellStyle name="Header2 3 6" xfId="3073"/>
    <cellStyle name="Percent [2] 3 2" xfId="3074"/>
    <cellStyle name="Header2 3 6 2" xfId="3075"/>
    <cellStyle name="常规 6" xfId="3076"/>
    <cellStyle name="Header2 3 6 2 2" xfId="3077"/>
    <cellStyle name="常规 6 2" xfId="3078"/>
    <cellStyle name="Header2 3 6 3" xfId="3079"/>
    <cellStyle name="常规 7" xfId="3080"/>
    <cellStyle name="注释 2 2 2 5 2 2 2" xfId="3081"/>
    <cellStyle name="Header2 3 7 2" xfId="3082"/>
    <cellStyle name="注释 2 2 2 5 2 3 2" xfId="3083"/>
    <cellStyle name="Header2 3 8 2" xfId="3084"/>
    <cellStyle name="注释 2 2 2 5 2 4" xfId="3085"/>
    <cellStyle name="Header2 3 9" xfId="3086"/>
    <cellStyle name="注释 2 2 2 5 2 4 2" xfId="3087"/>
    <cellStyle name="Header2 3 9 2" xfId="3088"/>
    <cellStyle name="Header2 4" xfId="3089"/>
    <cellStyle name="Header2 4 10" xfId="3090"/>
    <cellStyle name="Header2 4 11" xfId="3091"/>
    <cellStyle name="Header2 4 2 2" xfId="3092"/>
    <cellStyle name="Header2 4 2 2 3" xfId="3093"/>
    <cellStyle name="Input [yellow] 2 4 4 2" xfId="3094"/>
    <cellStyle name="Header2 4 2 3" xfId="3095"/>
    <cellStyle name="计算 2 2 3 3 2" xfId="3096"/>
    <cellStyle name="Header2 4 2 3 2" xfId="3097"/>
    <cellStyle name="注释 2 4 2 3 2 2" xfId="3098"/>
    <cellStyle name="Header2 4 2 4" xfId="3099"/>
    <cellStyle name="Header2 4 2 4 2" xfId="3100"/>
    <cellStyle name="Header2 4 2 5" xfId="3101"/>
    <cellStyle name="常规 7 3 2 2" xfId="3102"/>
    <cellStyle name="Header2 4 3" xfId="3103"/>
    <cellStyle name="Header2 4 3 4" xfId="3104"/>
    <cellStyle name="Header2 4 3 4 2" xfId="3105"/>
    <cellStyle name="Header2 4 3 6" xfId="3106"/>
    <cellStyle name="霓付 [0]_97MBO" xfId="3107"/>
    <cellStyle name="输出 2 2 3 2 2" xfId="3108"/>
    <cellStyle name="注释 2 2 8" xfId="3109"/>
    <cellStyle name="Header2 4 3 6 2" xfId="3110"/>
    <cellStyle name="输出 2 2 3 2 2 2" xfId="3111"/>
    <cellStyle name="注释 2 2 8 2 3 2" xfId="3112"/>
    <cellStyle name="Header2 4 3 7" xfId="3113"/>
    <cellStyle name="输出 2 2 3 2 3" xfId="3114"/>
    <cellStyle name="Header2 4 4" xfId="3115"/>
    <cellStyle name="Header2 4 4 2" xfId="3116"/>
    <cellStyle name="Header2 4 4 3" xfId="3117"/>
    <cellStyle name="Input [yellow] 2 4 6 2" xfId="3118"/>
    <cellStyle name="Header2 4 5" xfId="3119"/>
    <cellStyle name="Header2 4 5 2" xfId="3120"/>
    <cellStyle name="Header2 4 5 3" xfId="3121"/>
    <cellStyle name="Input [yellow] 2 4 7 2" xfId="3122"/>
    <cellStyle name="Header2 4 6" xfId="3123"/>
    <cellStyle name="Header2 4 6 2" xfId="3124"/>
    <cellStyle name="注释 2 2 2 5 3 2" xfId="3125"/>
    <cellStyle name="Header2 4 7" xfId="3126"/>
    <cellStyle name="注释 2 2 2 5 3 2 2" xfId="3127"/>
    <cellStyle name="Header2 4 7 2" xfId="3128"/>
    <cellStyle name="注释 2 2 2 5 3 3" xfId="3129"/>
    <cellStyle name="Header2 4 8" xfId="3130"/>
    <cellStyle name="注释 2 2 2 5 3 3 2" xfId="3131"/>
    <cellStyle name="Header2 4 8 2" xfId="3132"/>
    <cellStyle name="注释 2 2 2 5 3 4" xfId="3133"/>
    <cellStyle name="Header2 4 9" xfId="3134"/>
    <cellStyle name="强调文字颜色 3 2 2" xfId="3135"/>
    <cellStyle name="Header2 5" xfId="3136"/>
    <cellStyle name="Header2 5 2" xfId="3137"/>
    <cellStyle name="Prefilled 5 3 3" xfId="3138"/>
    <cellStyle name="Header2 5 2 2" xfId="3139"/>
    <cellStyle name="Header2 5 2 2 2" xfId="3140"/>
    <cellStyle name="Input [yellow] 2 5 4 2" xfId="3141"/>
    <cellStyle name="Header2 5 2 3" xfId="3142"/>
    <cellStyle name="计算 2 2 4 3 2" xfId="3143"/>
    <cellStyle name="Header2 5 2 3 2" xfId="3144"/>
    <cellStyle name="注释 2 4 2 4 2 2" xfId="3145"/>
    <cellStyle name="Header2 5 2 4" xfId="3146"/>
    <cellStyle name="Header2 5 2 4 2" xfId="3147"/>
    <cellStyle name="Header2 5 2 5" xfId="3148"/>
    <cellStyle name="Header2 5 3" xfId="3149"/>
    <cellStyle name="Prefilled 5 3 4" xfId="3150"/>
    <cellStyle name="Header2 5 3 2" xfId="3151"/>
    <cellStyle name="Header2 5 3 3" xfId="3152"/>
    <cellStyle name="Input [yellow] 2 5 5 2" xfId="3153"/>
    <cellStyle name="Header2 5 3 3 2" xfId="3154"/>
    <cellStyle name="Header2 5 4" xfId="3155"/>
    <cellStyle name="Header2 5 5" xfId="3156"/>
    <cellStyle name="汇总 2 3 2 2 2" xfId="3157"/>
    <cellStyle name="Header2 5 5 2" xfId="3158"/>
    <cellStyle name="汇总 2 3 2 2 2 2" xfId="3159"/>
    <cellStyle name="Header2 5 6" xfId="3160"/>
    <cellStyle name="注释 2 6 2 2 2 2" xfId="3161"/>
    <cellStyle name="汇总 2 3 2 2 3" xfId="3162"/>
    <cellStyle name="Header2 5 6 2" xfId="3163"/>
    <cellStyle name="注释 2 2 2 5 4 2" xfId="3164"/>
    <cellStyle name="Header2 5 7" xfId="3165"/>
    <cellStyle name="注释 2 2 2 5 4 3" xfId="3166"/>
    <cellStyle name="Header2 5 8" xfId="3167"/>
    <cellStyle name="Header2 5 8 2" xfId="3168"/>
    <cellStyle name="Header2 6 2 2" xfId="3169"/>
    <cellStyle name="注释 2 2 9 4" xfId="3170"/>
    <cellStyle name="Header2 6 2 2 2" xfId="3171"/>
    <cellStyle name="Header2 6 2 3" xfId="3172"/>
    <cellStyle name="Input [yellow] 2 6 4 2" xfId="3173"/>
    <cellStyle name="Header2 6 4" xfId="3174"/>
    <cellStyle name="Header2 6 4 2" xfId="3175"/>
    <cellStyle name="Header2 6 5" xfId="3176"/>
    <cellStyle name="汇总 2 3 2 3 2" xfId="3177"/>
    <cellStyle name="Header2 8" xfId="3178"/>
    <cellStyle name="Input [yellow] 2 2 2 2 3" xfId="3179"/>
    <cellStyle name="Header2 8 2" xfId="3180"/>
    <cellStyle name="Header2 9" xfId="3181"/>
    <cellStyle name="Header2 9 2" xfId="3182"/>
    <cellStyle name="Heading" xfId="3183"/>
    <cellStyle name="style 2 2 2 3 2" xfId="3184"/>
    <cellStyle name="输出 2 4 2 3" xfId="3185"/>
    <cellStyle name="Heading 2 2" xfId="3186"/>
    <cellStyle name="Heading 2 3" xfId="3187"/>
    <cellStyle name="Heading1" xfId="3188"/>
    <cellStyle name="Heading1 2" xfId="3189"/>
    <cellStyle name="注释 2 3 5 2 2" xfId="3190"/>
    <cellStyle name="Heading1 2 10" xfId="3191"/>
    <cellStyle name="汇总 2 8" xfId="3192"/>
    <cellStyle name="注释 2 2 5 3 4" xfId="3193"/>
    <cellStyle name="注释 2 3 5 2 2 2" xfId="3194"/>
    <cellStyle name="Heading1 2 10 2" xfId="3195"/>
    <cellStyle name="汇总 2 8 2" xfId="3196"/>
    <cellStyle name="注释 2 3 5 2 3" xfId="3197"/>
    <cellStyle name="Heading1 2 11" xfId="3198"/>
    <cellStyle name="Prefilled 2 3 7 2" xfId="3199"/>
    <cellStyle name="输入 2 9 2" xfId="3200"/>
    <cellStyle name="汇总 2 9" xfId="3201"/>
    <cellStyle name="Heading1 2 11 2" xfId="3202"/>
    <cellStyle name="汇总 2 9 2" xfId="3203"/>
    <cellStyle name="Heading1 2 12" xfId="3204"/>
    <cellStyle name="Heading1 2 13" xfId="3205"/>
    <cellStyle name="注释 2 2 2 5 8" xfId="3206"/>
    <cellStyle name="Heading1 2 2 2 2" xfId="3207"/>
    <cellStyle name="style 5 4 3" xfId="3208"/>
    <cellStyle name="注释 2 2 2 5 8 2" xfId="3209"/>
    <cellStyle name="Heading1 2 2 2 2 2" xfId="3210"/>
    <cellStyle name="注释 2 2 2 5 9" xfId="3211"/>
    <cellStyle name="Heading1 2 2 2 3" xfId="3212"/>
    <cellStyle name="Heading1 2 2 3 2" xfId="3213"/>
    <cellStyle name="Normal - Style1 6" xfId="3214"/>
    <cellStyle name="Heading1 2 2 4" xfId="3215"/>
    <cellStyle name="常规 10 2 2" xfId="3216"/>
    <cellStyle name="Heading1 2 2 4 2" xfId="3217"/>
    <cellStyle name="Prefilled 4" xfId="3218"/>
    <cellStyle name="Heading1 2 2 5" xfId="3219"/>
    <cellStyle name="Heading1 2 2 6" xfId="3220"/>
    <cellStyle name="Heading1 2 2 7" xfId="3221"/>
    <cellStyle name="Heading1 2 3" xfId="3222"/>
    <cellStyle name="Heading1 2 3 2 2" xfId="3223"/>
    <cellStyle name="常规_评估空白套表1" xfId="3224"/>
    <cellStyle name="Heading1 2 3 3" xfId="3225"/>
    <cellStyle name="Heading1 2 3 3 2" xfId="3226"/>
    <cellStyle name="Heading1 2 3 4" xfId="3227"/>
    <cellStyle name="Heading1 2 3 4 2" xfId="3228"/>
    <cellStyle name="资产 5 3 2 2" xfId="3229"/>
    <cellStyle name="Heading1 2 3 5" xfId="3230"/>
    <cellStyle name="Heading1 2 3 5 2" xfId="3231"/>
    <cellStyle name="Heading1 2 3 6" xfId="3232"/>
    <cellStyle name="Heading1 2 3 6 2" xfId="3233"/>
    <cellStyle name="Percent [0%]" xfId="3234"/>
    <cellStyle name="Heading1 2 3 7" xfId="3235"/>
    <cellStyle name="Heading1 2 4" xfId="3236"/>
    <cellStyle name="Heading1 2 4 2" xfId="3237"/>
    <cellStyle name="Heading1 2 4 2 2" xfId="3238"/>
    <cellStyle name="Heading1 2 4 3" xfId="3239"/>
    <cellStyle name="Heading1 2 5" xfId="3240"/>
    <cellStyle name="Heading1 2 5 2" xfId="3241"/>
    <cellStyle name="Heading1 2 5 2 2" xfId="3242"/>
    <cellStyle name="Heading1 2 5 3" xfId="3243"/>
    <cellStyle name="Heading1 2 5 4" xfId="3244"/>
    <cellStyle name="Heading1 2 6" xfId="3245"/>
    <cellStyle name="Heading1 2 6 2" xfId="3246"/>
    <cellStyle name="Heading1 2 6 2 2" xfId="3247"/>
    <cellStyle name="Heading1 2 7" xfId="3248"/>
    <cellStyle name="PrePop Units (2) 2" xfId="3249"/>
    <cellStyle name="Heading1 2 7 2" xfId="3250"/>
    <cellStyle name="PrePop Units (2) 2 2" xfId="3251"/>
    <cellStyle name="Heading1 2 8" xfId="3252"/>
    <cellStyle name="PrePop Units (2) 3" xfId="3253"/>
    <cellStyle name="Heading1 2 8 2" xfId="3254"/>
    <cellStyle name="Heading1 3" xfId="3255"/>
    <cellStyle name="Prefilled 4 5 2 2" xfId="3256"/>
    <cellStyle name="Heading1 3 10" xfId="3257"/>
    <cellStyle name="输出 2 3 2 5" xfId="3258"/>
    <cellStyle name="Heading1 3 10 2" xfId="3259"/>
    <cellStyle name="Heading1 3 11" xfId="3260"/>
    <cellStyle name="oft Excel]_x000d__x000a_Comment=open=/f ‚ðw’è‚·‚é‚ÆAƒ†[ƒU[’è‹`ŠÖ”‚ðŠÖ”“\‚è•t‚¯‚Ìˆê——‚É“o˜^‚·‚é‚±‚Æ‚ª‚Å‚«‚Ü‚·B_x000d__x000a_Maximized 2 2" xfId="3261"/>
    <cellStyle name="Heading1 3 11 2" xfId="3262"/>
    <cellStyle name="Heading1 3 13" xfId="3263"/>
    <cellStyle name="Heading1 3 2" xfId="3264"/>
    <cellStyle name="Heading1 3 2 2 2" xfId="3265"/>
    <cellStyle name="汇总 2 5 7 2" xfId="3266"/>
    <cellStyle name="Heading1 3 2 2 2 2" xfId="3267"/>
    <cellStyle name="통화_BOILER-CO1" xfId="3268"/>
    <cellStyle name="Prefilled 3 7" xfId="3269"/>
    <cellStyle name="Heading1 3 2 3" xfId="3270"/>
    <cellStyle name="汇总 2 5 8" xfId="3271"/>
    <cellStyle name="Heading1 3 2 3 2" xfId="3272"/>
    <cellStyle name="Heading1 3 2 5" xfId="3273"/>
    <cellStyle name="Heading1 3 2 6" xfId="3274"/>
    <cellStyle name="PSHeading 3 2" xfId="3275"/>
    <cellStyle name="Heading1 3 2 6 2" xfId="3276"/>
    <cellStyle name="Heading1 3 2 7" xfId="3277"/>
    <cellStyle name="PSHeading 3 3" xfId="3278"/>
    <cellStyle name="Heading1 3 2 8" xfId="3279"/>
    <cellStyle name="Heading1 3 3" xfId="3280"/>
    <cellStyle name="Heading1 3 3 2" xfId="3281"/>
    <cellStyle name="Prefilled 4 6" xfId="3282"/>
    <cellStyle name="注释 2 3" xfId="3283"/>
    <cellStyle name="Heading1 3 3 2 2" xfId="3284"/>
    <cellStyle name="Prefilled 4 6 2" xfId="3285"/>
    <cellStyle name="Heading1 3 3 3" xfId="3286"/>
    <cellStyle name="Prefilled 4 7" xfId="3287"/>
    <cellStyle name="Heading1 3 3 3 2" xfId="3288"/>
    <cellStyle name="InputArea 3" xfId="3289"/>
    <cellStyle name="Prefilled 4 7 2" xfId="3290"/>
    <cellStyle name="Heading1 3 3 4" xfId="3291"/>
    <cellStyle name="Prefilled 4 8" xfId="3292"/>
    <cellStyle name="Heading1 3 3 4 2" xfId="3293"/>
    <cellStyle name="style" xfId="3294"/>
    <cellStyle name="资产 5 4 2 2" xfId="3295"/>
    <cellStyle name="Heading1 3 3 5" xfId="3296"/>
    <cellStyle name="Prefilled 4 9" xfId="3297"/>
    <cellStyle name="Heading1 3 3 5 2" xfId="3298"/>
    <cellStyle name="Heading1 3 3 6" xfId="3299"/>
    <cellStyle name="Heading1 3 3 7" xfId="3300"/>
    <cellStyle name="Heading1 3 3 8" xfId="3301"/>
    <cellStyle name="计算 2 7 2 2 2" xfId="3302"/>
    <cellStyle name="输出 2 4 2 2" xfId="3303"/>
    <cellStyle name="Heading1 3 4" xfId="3304"/>
    <cellStyle name="Heading1 3 4 2" xfId="3305"/>
    <cellStyle name="Prefilled 5 6" xfId="3306"/>
    <cellStyle name="Heading1 3 4 2 2" xfId="3307"/>
    <cellStyle name="Heading1 3 4 3" xfId="3308"/>
    <cellStyle name="解释性文本 2 2" xfId="3309"/>
    <cellStyle name="Heading1 3 4 4" xfId="3310"/>
    <cellStyle name="Heading1 3 5" xfId="3311"/>
    <cellStyle name="Heading1 3 5 2" xfId="3312"/>
    <cellStyle name="Heading1 3 5 2 2" xfId="3313"/>
    <cellStyle name="Heading1 3 5 3" xfId="3314"/>
    <cellStyle name="Heading1 3 6" xfId="3315"/>
    <cellStyle name="Heading1 3 6 2" xfId="3316"/>
    <cellStyle name="Heading1 3 6 3" xfId="3317"/>
    <cellStyle name="Heading1 3 7" xfId="3318"/>
    <cellStyle name="Heading1 3 7 2" xfId="3319"/>
    <cellStyle name="Heading1 3 8" xfId="3320"/>
    <cellStyle name="Heading1 3 8 2" xfId="3321"/>
    <cellStyle name="Heading1 3 9 2" xfId="3322"/>
    <cellStyle name="注释 2 2 3 6 2" xfId="3323"/>
    <cellStyle name="Heading1 4" xfId="3324"/>
    <cellStyle name="Heading1 4 11" xfId="3325"/>
    <cellStyle name="计算 2 5 3 5" xfId="3326"/>
    <cellStyle name="资产" xfId="3327"/>
    <cellStyle name="注释 2 2 3 6 2 2" xfId="3328"/>
    <cellStyle name="Heading1 4 2" xfId="3329"/>
    <cellStyle name="资产 2" xfId="3330"/>
    <cellStyle name="Heading1 4 2 2" xfId="3331"/>
    <cellStyle name="资产 2 2" xfId="3332"/>
    <cellStyle name="Heading1 4 2 2 2" xfId="3333"/>
    <cellStyle name="资产 2 2 2" xfId="3334"/>
    <cellStyle name="Heading1 4 2 2 2 2" xfId="3335"/>
    <cellStyle name="Input [yellow] 2 5 6" xfId="3336"/>
    <cellStyle name="资产 3" xfId="3337"/>
    <cellStyle name="Heading1 4 2 3" xfId="3338"/>
    <cellStyle name="资产 3 2" xfId="3339"/>
    <cellStyle name="Heading1 4 2 3 2" xfId="3340"/>
    <cellStyle name="Heading1 4 2 4" xfId="3341"/>
    <cellStyle name="资产 4" xfId="3342"/>
    <cellStyle name="常规 12 2 2" xfId="3343"/>
    <cellStyle name="资产 4 2" xfId="3344"/>
    <cellStyle name="Heading1 4 2 4 2" xfId="3345"/>
    <cellStyle name="资产 5" xfId="3346"/>
    <cellStyle name="Heading1 4 2 5" xfId="3347"/>
    <cellStyle name="资产 5 2" xfId="3348"/>
    <cellStyle name="Heading1 4 2 5 2" xfId="3349"/>
    <cellStyle name="Heading1 4 3" xfId="3350"/>
    <cellStyle name="汇总 2 4 2 2 2 2" xfId="3351"/>
    <cellStyle name="Heading1 4 3 3" xfId="3352"/>
    <cellStyle name="New Times Roman 2" xfId="3353"/>
    <cellStyle name="Heading1 4 3 3 2" xfId="3354"/>
    <cellStyle name="New Times Roman 2 2" xfId="3355"/>
    <cellStyle name="Heading1 4 3 4" xfId="3356"/>
    <cellStyle name="New Times Roman 3" xfId="3357"/>
    <cellStyle name="Heading1 4 3 4 2" xfId="3358"/>
    <cellStyle name="Heading1 4 3 5" xfId="3359"/>
    <cellStyle name="Heading1 4 3 6" xfId="3360"/>
    <cellStyle name="Heading1 4 3 6 2" xfId="3361"/>
    <cellStyle name="Heading1 4 4 2 2" xfId="3362"/>
    <cellStyle name="链接单元格 2" xfId="3363"/>
    <cellStyle name="Heading1 4 4 3" xfId="3364"/>
    <cellStyle name="Heading1 4 5" xfId="3365"/>
    <cellStyle name="style 2 4 2 2 3" xfId="3366"/>
    <cellStyle name="Heading1 4 5 3" xfId="3367"/>
    <cellStyle name="Heading1 4 6" xfId="3368"/>
    <cellStyle name="Heading1 4 6 2" xfId="3369"/>
    <cellStyle name="注释 2 2 3 6 3" xfId="3370"/>
    <cellStyle name="Heading1 5" xfId="3371"/>
    <cellStyle name="Heading1 5 2" xfId="3372"/>
    <cellStyle name="Heading1 5 2 2" xfId="3373"/>
    <cellStyle name="Heading1 5 2 2 3" xfId="3374"/>
    <cellStyle name="Heading1 5 2 3" xfId="3375"/>
    <cellStyle name="Heading1 5 2 3 2" xfId="3376"/>
    <cellStyle name="Heading1 5 2 5" xfId="3377"/>
    <cellStyle name="常规 13 2 3" xfId="3378"/>
    <cellStyle name="Heading1 5 3 4 2" xfId="3379"/>
    <cellStyle name="Heading1 5 4" xfId="3380"/>
    <cellStyle name="style 2 4 2 3 2" xfId="3381"/>
    <cellStyle name="Heading1 5 4 2" xfId="3382"/>
    <cellStyle name="Heading1 5 5" xfId="3383"/>
    <cellStyle name="Heading1 5 5 2" xfId="3384"/>
    <cellStyle name="Heading1 5 6 2" xfId="3385"/>
    <cellStyle name="Heading1 6" xfId="3386"/>
    <cellStyle name="Heading1 6 2" xfId="3387"/>
    <cellStyle name="Prefilled 2 2 2 4" xfId="3388"/>
    <cellStyle name="Heading1 6 2 2 2" xfId="3389"/>
    <cellStyle name="注释 2 3 5 3 2" xfId="3390"/>
    <cellStyle name="适中 2" xfId="3391"/>
    <cellStyle name="Heading1 6 2 3" xfId="3392"/>
    <cellStyle name="Linked Cells 4 2" xfId="3393"/>
    <cellStyle name="注释 2 3 5 4" xfId="3394"/>
    <cellStyle name="style 2 5 2 4 2" xfId="3395"/>
    <cellStyle name="Heading1 6 3" xfId="3396"/>
    <cellStyle name="Prefilled 2 2 2 5" xfId="3397"/>
    <cellStyle name="常规 5 3 2" xfId="3398"/>
    <cellStyle name="Heading1 6 3 2" xfId="3399"/>
    <cellStyle name="Heading1 6 4" xfId="3400"/>
    <cellStyle name="Prefilled 2 2 2 6" xfId="3401"/>
    <cellStyle name="style 2 4 2 4 2" xfId="3402"/>
    <cellStyle name="Heading1 6 5" xfId="3403"/>
    <cellStyle name="注释 2 2 2 5 2 2 2 3" xfId="3404"/>
    <cellStyle name="Heading1 7 2" xfId="3405"/>
    <cellStyle name="Prefilled 2 2 3 4" xfId="3406"/>
    <cellStyle name="Heading1 8 2" xfId="3407"/>
    <cellStyle name="超链接 2 2 3" xfId="3408"/>
    <cellStyle name="Heading1 9" xfId="3409"/>
    <cellStyle name="Heading1 9 2" xfId="3410"/>
    <cellStyle name="超链接 2 3 3" xfId="3411"/>
    <cellStyle name="Hipervínculo" xfId="3412"/>
    <cellStyle name="Input [yellow] 3 2 3" xfId="3413"/>
    <cellStyle name="Hipervínculo 2" xfId="3414"/>
    <cellStyle name="Hipervínculo 3" xfId="3415"/>
    <cellStyle name="Hipervínculo_固定资产清单" xfId="3416"/>
    <cellStyle name="imexp" xfId="3417"/>
    <cellStyle name="imexp 2" xfId="3418"/>
    <cellStyle name="Input [yellow] 2 4 2 5" xfId="3419"/>
    <cellStyle name="style 4 4" xfId="3420"/>
    <cellStyle name="输入 2 5 3 5" xfId="3421"/>
    <cellStyle name="imexp 2 2" xfId="3422"/>
    <cellStyle name="style 4 4 2" xfId="3423"/>
    <cellStyle name="imexp 2 3" xfId="3424"/>
    <cellStyle name="style 4 4 3" xfId="3425"/>
    <cellStyle name="imexp 3" xfId="3426"/>
    <cellStyle name="style 4 5" xfId="3427"/>
    <cellStyle name="imexp 3 2" xfId="3428"/>
    <cellStyle name="style 4 5 2" xfId="3429"/>
    <cellStyle name="imexp 3 2 2" xfId="3430"/>
    <cellStyle name="style 4 5 2 2" xfId="3431"/>
    <cellStyle name="imexp 4 2" xfId="3432"/>
    <cellStyle name="style 4 6 2" xfId="3433"/>
    <cellStyle name="imexp 4 2 2" xfId="3434"/>
    <cellStyle name="style 4 6 2 2" xfId="3435"/>
    <cellStyle name="imexp 4 3" xfId="3436"/>
    <cellStyle name="style 4 6 3" xfId="3437"/>
    <cellStyle name="imexp 6" xfId="3438"/>
    <cellStyle name="style 4 8" xfId="3439"/>
    <cellStyle name="imexp 6 2" xfId="3440"/>
    <cellStyle name="imexp 7" xfId="3441"/>
    <cellStyle name="style 4 9" xfId="3442"/>
    <cellStyle name="Input [yellow]" xfId="3443"/>
    <cellStyle name="千位分隔 2 4" xfId="3444"/>
    <cellStyle name="Input [yellow] 2" xfId="3445"/>
    <cellStyle name="千位分隔 2 4 2" xfId="3446"/>
    <cellStyle name="Input [yellow] 2 2" xfId="3447"/>
    <cellStyle name="Input [yellow] 2 2 2" xfId="3448"/>
    <cellStyle name="Input [yellow] 2 2 2 2" xfId="3449"/>
    <cellStyle name="Input [yellow] 2 2 2 3" xfId="3450"/>
    <cellStyle name="Input [yellow] 2 2 2 3 2" xfId="3451"/>
    <cellStyle name="Input [yellow] 2 2 2 4" xfId="3452"/>
    <cellStyle name="Input [yellow] 2 2 2 4 2" xfId="3453"/>
    <cellStyle name="Input [yellow] 2 2 2 5" xfId="3454"/>
    <cellStyle name="Input [yellow] 2 2 3" xfId="3455"/>
    <cellStyle name="Input [yellow] 2 2 3 2" xfId="3456"/>
    <cellStyle name="Input [yellow] 2 2 3 2 2" xfId="3457"/>
    <cellStyle name="Input [yellow] 2 2 3 3 2" xfId="3458"/>
    <cellStyle name="Input [yellow] 2 2 4" xfId="3459"/>
    <cellStyle name="Input [yellow] 2 2 5" xfId="3460"/>
    <cellStyle name="Input [yellow] 2 2 8" xfId="3461"/>
    <cellStyle name="Input [yellow] 2 3" xfId="3462"/>
    <cellStyle name="Input [yellow] 2 3 2" xfId="3463"/>
    <cellStyle name="Input [yellow] 2 3 2 2 2" xfId="3464"/>
    <cellStyle name="计算 2 3 4 2" xfId="3465"/>
    <cellStyle name="Input [yellow] 2 3 2 2 2 2" xfId="3466"/>
    <cellStyle name="Input [yellow] 2 3 2 3 2" xfId="3467"/>
    <cellStyle name="百分比 2 3 3" xfId="3468"/>
    <cellStyle name="计算 2 3 5 2" xfId="3469"/>
    <cellStyle name="Input [yellow] 2 3 2 4 2" xfId="3470"/>
    <cellStyle name="百分比 2 4 3" xfId="3471"/>
    <cellStyle name="计算 2 3 6 2" xfId="3472"/>
    <cellStyle name="Input [yellow] 2 3 3" xfId="3473"/>
    <cellStyle name="注释 2 6 6 2 2" xfId="3474"/>
    <cellStyle name="计算 2 2 2 2" xfId="3475"/>
    <cellStyle name="KPMG Heading 3" xfId="3476"/>
    <cellStyle name="计算 2 2 2 2 2" xfId="3477"/>
    <cellStyle name="Input [yellow] 2 3 3 2" xfId="3478"/>
    <cellStyle name="计算 2 4 4" xfId="3479"/>
    <cellStyle name="KPMG Heading 4" xfId="3480"/>
    <cellStyle name="计算 2 2 2 2 3" xfId="3481"/>
    <cellStyle name="Input [yellow] 2 3 3 3" xfId="3482"/>
    <cellStyle name="计算 2 4 5" xfId="3483"/>
    <cellStyle name="注释 2 5 2 6" xfId="3484"/>
    <cellStyle name="Input [yellow] 4 6 3" xfId="3485"/>
    <cellStyle name="KPMG Heading 4 2" xfId="3486"/>
    <cellStyle name="Input [yellow] 2 3 3 3 2" xfId="3487"/>
    <cellStyle name="计算 2 4 5 2" xfId="3488"/>
    <cellStyle name="Input [yellow] 2 3 4" xfId="3489"/>
    <cellStyle name="计算 2 2 2 3" xfId="3490"/>
    <cellStyle name="Input [yellow] 2 3 5" xfId="3491"/>
    <cellStyle name="资产 2 3 4 2" xfId="3492"/>
    <cellStyle name="计算 2 2 2 4" xfId="3493"/>
    <cellStyle name="Input [yellow] 2 3 6" xfId="3494"/>
    <cellStyle name="计算 2 2 2 5" xfId="3495"/>
    <cellStyle name="Input [yellow] 2 3 7" xfId="3496"/>
    <cellStyle name="Input [yellow] 2 3 8" xfId="3497"/>
    <cellStyle name="Input [yellow] 2 4" xfId="3498"/>
    <cellStyle name="Input [yellow] 2 4 2" xfId="3499"/>
    <cellStyle name="Input [yellow] 2 4 2 2 2" xfId="3500"/>
    <cellStyle name="Input [yellow] 2 4 2 2 2 2" xfId="3501"/>
    <cellStyle name="Input [yellow] 2 4 2 2 3" xfId="3502"/>
    <cellStyle name="Input [yellow] 2 4 2 3" xfId="3503"/>
    <cellStyle name="style 4 2" xfId="3504"/>
    <cellStyle name="Input [yellow] 2 4 2 3 2" xfId="3505"/>
    <cellStyle name="style 4 2 2" xfId="3506"/>
    <cellStyle name="Input [yellow] 2 4 2 4" xfId="3507"/>
    <cellStyle name="Prefilled 2 4 2 3 2" xfId="3508"/>
    <cellStyle name="style 4 3" xfId="3509"/>
    <cellStyle name="Input [yellow] 2 4 2 4 2" xfId="3510"/>
    <cellStyle name="style 4 3 2" xfId="3511"/>
    <cellStyle name="Input [yellow] 2 4 3" xfId="3512"/>
    <cellStyle name="计算 2 2 3 2" xfId="3513"/>
    <cellStyle name="注释 2 2 2 2 7" xfId="3514"/>
    <cellStyle name="Input [yellow] 2 4 3 2 2" xfId="3515"/>
    <cellStyle name="计算 2 2 3 2 2 2" xfId="3516"/>
    <cellStyle name="Input [yellow] 2 4 3 3" xfId="3517"/>
    <cellStyle name="style 5 2" xfId="3518"/>
    <cellStyle name="计算 2 2 3 2 3" xfId="3519"/>
    <cellStyle name="注释 2 2 2 3 7" xfId="3520"/>
    <cellStyle name="Input [yellow] 2 4 3 3 2" xfId="3521"/>
    <cellStyle name="style 5 2 2" xfId="3522"/>
    <cellStyle name="注释 2 2 2 4 7" xfId="3523"/>
    <cellStyle name="Input [yellow] 2 4 3 4 2" xfId="3524"/>
    <cellStyle name="style 5 3 2" xfId="3525"/>
    <cellStyle name="注释 2 2 2 5 5 2 2" xfId="3526"/>
    <cellStyle name="Input [yellow] 2 4 4" xfId="3527"/>
    <cellStyle name="计算 2 2 3 3" xfId="3528"/>
    <cellStyle name="Input [yellow] 2 4 5" xfId="3529"/>
    <cellStyle name="资产 2 3 5 2" xfId="3530"/>
    <cellStyle name="计算 2 2 3 4" xfId="3531"/>
    <cellStyle name="Input [yellow] 2 4 6" xfId="3532"/>
    <cellStyle name="计算 2 2 3 5" xfId="3533"/>
    <cellStyle name="Input [yellow] 2 4 7" xfId="3534"/>
    <cellStyle name="Input [yellow] 2 4 8" xfId="3535"/>
    <cellStyle name="注释 2 2 2 4 2 3 2" xfId="3536"/>
    <cellStyle name="Input [yellow] 2 5" xfId="3537"/>
    <cellStyle name="Input [yellow] 2 5 2 2" xfId="3538"/>
    <cellStyle name="Prefilled 2 3 2" xfId="3539"/>
    <cellStyle name="输入 2 4" xfId="3540"/>
    <cellStyle name="Input [yellow] 2 5 2 2 3" xfId="3541"/>
    <cellStyle name="汇总 2 4 4 2" xfId="3542"/>
    <cellStyle name="千位分隔[0] 2 2" xfId="3543"/>
    <cellStyle name="Input [yellow] 2 5 2 3" xfId="3544"/>
    <cellStyle name="Input [yellow] 2 5 2 3 2" xfId="3545"/>
    <cellStyle name="钎霖_laroux" xfId="3546"/>
    <cellStyle name="Input [yellow] 2 5 2 4" xfId="3547"/>
    <cellStyle name="Prefilled 2 4 3 3 2" xfId="3548"/>
    <cellStyle name="Input [yellow] 2 5 2 4 2" xfId="3549"/>
    <cellStyle name="Input [yellow] 2 5 2 5" xfId="3550"/>
    <cellStyle name="Input [yellow] 2 5 3" xfId="3551"/>
    <cellStyle name="计算 2 2 4 2" xfId="3552"/>
    <cellStyle name="Input [yellow] 2 5 3 2" xfId="3553"/>
    <cellStyle name="计算 2 2 4 2 2" xfId="3554"/>
    <cellStyle name="Input [yellow] 2 5 3 3" xfId="3555"/>
    <cellStyle name="Input [yellow] 2 5 3 4" xfId="3556"/>
    <cellStyle name="Prefilled 2 4 3 4 2" xfId="3557"/>
    <cellStyle name="Input [yellow] 2 5 4" xfId="3558"/>
    <cellStyle name="计算 2 2 4 3" xfId="3559"/>
    <cellStyle name="Input [yellow] 2 5 5" xfId="3560"/>
    <cellStyle name="资产 2 3 6 2" xfId="3561"/>
    <cellStyle name="计算 2 2 4 4" xfId="3562"/>
    <cellStyle name="资产 2 2 2 2" xfId="3563"/>
    <cellStyle name="Input [yellow] 2 5 6 2" xfId="3564"/>
    <cellStyle name="资产 2 2 3" xfId="3565"/>
    <cellStyle name="Input [yellow] 2 5 7" xfId="3566"/>
    <cellStyle name="资产 2 2 3 2" xfId="3567"/>
    <cellStyle name="Input [yellow] 2 5 7 2" xfId="3568"/>
    <cellStyle name="资产 2 2 4" xfId="3569"/>
    <cellStyle name="Input [yellow] 2 5 8" xfId="3570"/>
    <cellStyle name="注释 2 2 2 4 2 3 3" xfId="3571"/>
    <cellStyle name="Input [yellow] 2 6" xfId="3572"/>
    <cellStyle name="注释 2 3 2 5 2" xfId="3573"/>
    <cellStyle name="Input [yellow] 2 6 2 2" xfId="3574"/>
    <cellStyle name="差 2" xfId="3575"/>
    <cellStyle name="注释 2 3 2 6" xfId="3576"/>
    <cellStyle name="Input [yellow] 2 6 3" xfId="3577"/>
    <cellStyle name="计算 2 2 5 2" xfId="3578"/>
    <cellStyle name="Input [yellow] 2 6 3 2" xfId="3579"/>
    <cellStyle name="计算 2 2 5 2 2" xfId="3580"/>
    <cellStyle name="Input [yellow] 2 6 4" xfId="3581"/>
    <cellStyle name="计算 2 2 5 3" xfId="3582"/>
    <cellStyle name="Input [yellow] 2 6 5" xfId="3583"/>
    <cellStyle name="注释 2 3 3 6" xfId="3584"/>
    <cellStyle name="Input [yellow] 2 7 3" xfId="3585"/>
    <cellStyle name="Linked Cells 2 4" xfId="3586"/>
    <cellStyle name="计算 2 2 6 2" xfId="3587"/>
    <cellStyle name="Input [yellow] 2 7 3 2" xfId="3588"/>
    <cellStyle name="注释 2 3 4 5" xfId="3589"/>
    <cellStyle name="Input [yellow] 2 8 2" xfId="3590"/>
    <cellStyle name="Linked Cells 3 3" xfId="3591"/>
    <cellStyle name="Percent [0.00%]" xfId="3592"/>
    <cellStyle name="Input [yellow] 2 8 3" xfId="3593"/>
    <cellStyle name="Linked Cells 3 4" xfId="3594"/>
    <cellStyle name="RevList 4 2 2" xfId="3595"/>
    <cellStyle name="计算 2 2 7 2" xfId="3596"/>
    <cellStyle name="Input [yellow] 2 9" xfId="3597"/>
    <cellStyle name="Input Cells 5 2 2 3" xfId="3598"/>
    <cellStyle name="Input [yellow] 3" xfId="3599"/>
    <cellStyle name="Input [yellow] 3 2" xfId="3600"/>
    <cellStyle name="Input [yellow] 3 2 2" xfId="3601"/>
    <cellStyle name="Input [yellow] 3 2 4" xfId="3602"/>
    <cellStyle name="Input [yellow] 3 3" xfId="3603"/>
    <cellStyle name="Input [yellow] 3 3 2" xfId="3604"/>
    <cellStyle name="Input [yellow] 3 3 2 2" xfId="3605"/>
    <cellStyle name="Input [yellow] 3 3 3" xfId="3606"/>
    <cellStyle name="注释 2 6 7 2 2" xfId="3607"/>
    <cellStyle name="计算 2 3 2 2" xfId="3608"/>
    <cellStyle name="Input [yellow] 3 3 4" xfId="3609"/>
    <cellStyle name="计算 2 3 2 3" xfId="3610"/>
    <cellStyle name="Input [yellow] 3 4" xfId="3611"/>
    <cellStyle name="Input [yellow] 3 4 2" xfId="3612"/>
    <cellStyle name="Input [yellow] 3 4 3" xfId="3613"/>
    <cellStyle name="计算 2" xfId="3614"/>
    <cellStyle name="计算 2 3 3 2" xfId="3615"/>
    <cellStyle name="注释 2 2 2 4 2 4 2" xfId="3616"/>
    <cellStyle name="Input [yellow] 3 5" xfId="3617"/>
    <cellStyle name="百分比 2 2" xfId="3618"/>
    <cellStyle name="注释 2 2 2 4 2 4 2 2" xfId="3619"/>
    <cellStyle name="Input [yellow] 3 5 2" xfId="3620"/>
    <cellStyle name="注释 2 2 2 4 2 4 3" xfId="3621"/>
    <cellStyle name="Input [yellow] 3 6" xfId="3622"/>
    <cellStyle name="百分比 2 3" xfId="3623"/>
    <cellStyle name="Input [yellow] 3 7" xfId="3624"/>
    <cellStyle name="百分比 2 4" xfId="3625"/>
    <cellStyle name="Input [yellow] 4" xfId="3626"/>
    <cellStyle name="Input [yellow] 4 2" xfId="3627"/>
    <cellStyle name="输出 2 2 5" xfId="3628"/>
    <cellStyle name="Input [yellow] 4 2 2" xfId="3629"/>
    <cellStyle name="输出 2 2 5 2" xfId="3630"/>
    <cellStyle name="Input [yellow] 4 2 2 2" xfId="3631"/>
    <cellStyle name="输出 2 2 5 2 2" xfId="3632"/>
    <cellStyle name="Input [yellow] 4 3 2" xfId="3633"/>
    <cellStyle name="输出 2 2 6 2" xfId="3634"/>
    <cellStyle name="Input [yellow] 4 3 2 2" xfId="3635"/>
    <cellStyle name="Input [yellow] 4 3 3" xfId="3636"/>
    <cellStyle name="KPMG Heading 1 2" xfId="3637"/>
    <cellStyle name="计算 2 4 2 2" xfId="3638"/>
    <cellStyle name="Input [yellow] 4 3 4" xfId="3639"/>
    <cellStyle name="KPMG Heading 1 3" xfId="3640"/>
    <cellStyle name="计算 2 4 2 3" xfId="3641"/>
    <cellStyle name="Input [yellow] 4 4 2" xfId="3642"/>
    <cellStyle name="输出 2 2 7 2" xfId="3643"/>
    <cellStyle name="Input [yellow] 4 4 2 2" xfId="3644"/>
    <cellStyle name="Input [yellow] 4 4 3" xfId="3645"/>
    <cellStyle name="KPMG Heading 2 2" xfId="3646"/>
    <cellStyle name="计算 2 4 3 2" xfId="3647"/>
    <cellStyle name="注释 2 2 2 5 7 2 2" xfId="3648"/>
    <cellStyle name="Input [yellow] 4 4 4" xfId="3649"/>
    <cellStyle name="KPMG Heading 2 3" xfId="3650"/>
    <cellStyle name="计算 2 4 3 3" xfId="3651"/>
    <cellStyle name="Input [yellow] 4 5 4" xfId="3652"/>
    <cellStyle name="KPMG Heading 3 3" xfId="3653"/>
    <cellStyle name="公司标准表" xfId="3654"/>
    <cellStyle name="Input [yellow] 4 6" xfId="3655"/>
    <cellStyle name="注释 2 5 2 5" xfId="3656"/>
    <cellStyle name="Input [yellow] 4 6 2" xfId="3657"/>
    <cellStyle name="Input [yellow] 4 7" xfId="3658"/>
    <cellStyle name="注释 2 5 3 5" xfId="3659"/>
    <cellStyle name="Input [yellow] 4 7 2" xfId="3660"/>
    <cellStyle name="Input [yellow] 5" xfId="3661"/>
    <cellStyle name="Input [yellow] 5 2" xfId="3662"/>
    <cellStyle name="常规 2 2 3" xfId="3663"/>
    <cellStyle name="输出 2 3 5" xfId="3664"/>
    <cellStyle name="Input [yellow] 5 2 2" xfId="3665"/>
    <cellStyle name="输出 2 3 5 2" xfId="3666"/>
    <cellStyle name="Input [yellow] 5 2 2 2" xfId="3667"/>
    <cellStyle name="Input [yellow] 5 2 3" xfId="3668"/>
    <cellStyle name="Input [yellow] 5 3" xfId="3669"/>
    <cellStyle name="输出 2 3 6" xfId="3670"/>
    <cellStyle name="Input [yellow] 5 3 2" xfId="3671"/>
    <cellStyle name="输出 2 3 6 2" xfId="3672"/>
    <cellStyle name="Input [yellow] 5 3 3" xfId="3673"/>
    <cellStyle name="计算 2 5 2 2" xfId="3674"/>
    <cellStyle name="Input [yellow] 5 3 4" xfId="3675"/>
    <cellStyle name="计算 2 5 2 3" xfId="3676"/>
    <cellStyle name="Input [yellow] 5 4" xfId="3677"/>
    <cellStyle name="输出 2 3 7" xfId="3678"/>
    <cellStyle name="Input [yellow] 5 5" xfId="3679"/>
    <cellStyle name="输出 2 3 8" xfId="3680"/>
    <cellStyle name="Input [yellow] 5 5 2" xfId="3681"/>
    <cellStyle name="输出 2 3 8 2" xfId="3682"/>
    <cellStyle name="Input [yellow] 6" xfId="3683"/>
    <cellStyle name="pricing 2" xfId="3684"/>
    <cellStyle name="Input Cells 2 2 2 2" xfId="3685"/>
    <cellStyle name="Input Cells 2 3 2" xfId="3686"/>
    <cellStyle name="Input Cells 2 3 3" xfId="3687"/>
    <cellStyle name="Input Cells 3 2 2 3" xfId="3688"/>
    <cellStyle name="Input Cells 3 2 4" xfId="3689"/>
    <cellStyle name="Input Cells 3 3 2" xfId="3690"/>
    <cellStyle name="Input Cells 3 3 3" xfId="3691"/>
    <cellStyle name="Input Cells 3 5" xfId="3692"/>
    <cellStyle name="Input Cells 4 2 2 3" xfId="3693"/>
    <cellStyle name="Input Cells 4 2 4" xfId="3694"/>
    <cellStyle name="Input Cells 4 3 2" xfId="3695"/>
    <cellStyle name="Input Cells 4 3 3" xfId="3696"/>
    <cellStyle name="Input Cells 4 5" xfId="3697"/>
    <cellStyle name="Input Cells 5 2 3 2" xfId="3698"/>
    <cellStyle name="百分比 2 5" xfId="3699"/>
    <cellStyle name="Input Cells 5 2 3 3" xfId="3700"/>
    <cellStyle name="Input Cells 6 2" xfId="3701"/>
    <cellStyle name="Input Cells 6 3" xfId="3702"/>
    <cellStyle name="Input Cells 6 3 2" xfId="3703"/>
    <cellStyle name="Input Cells 6 3 3" xfId="3704"/>
    <cellStyle name="强调文字颜色 4 2 2 2" xfId="3705"/>
    <cellStyle name="注释 2 2 8 3 2 2" xfId="3706"/>
    <cellStyle name="InputArea" xfId="3707"/>
    <cellStyle name="InputArea 2" xfId="3708"/>
    <cellStyle name="InputArea 3 2" xfId="3709"/>
    <cellStyle name="注释 2 2 5 6 2" xfId="3710"/>
    <cellStyle name="InputArea 3 3" xfId="3711"/>
    <cellStyle name="注释 2 2 5 6 3" xfId="3712"/>
    <cellStyle name="InputArea 3 4" xfId="3713"/>
    <cellStyle name="KPMG Heading 1 2 2" xfId="3714"/>
    <cellStyle name="资产 2 4 2 5" xfId="3715"/>
    <cellStyle name="计算 2 4 2 2 2" xfId="3716"/>
    <cellStyle name="KPMG Heading 2" xfId="3717"/>
    <cellStyle name="汇总 2 7 2 2 2" xfId="3718"/>
    <cellStyle name="注释 2 2 5 2 4 2 2" xfId="3719"/>
    <cellStyle name="计算 2 4 3" xfId="3720"/>
    <cellStyle name="KPMG Heading 2 2 2" xfId="3721"/>
    <cellStyle name="资产 2 5 2 5" xfId="3722"/>
    <cellStyle name="计算 2 4 3 2 2" xfId="3723"/>
    <cellStyle name="KPMG Heading 2 2 3" xfId="3724"/>
    <cellStyle name="KPMG Heading 4 2 2" xfId="3725"/>
    <cellStyle name="KPMG Heading 4 2 3" xfId="3726"/>
    <cellStyle name="KPMG Heading 4 3" xfId="3727"/>
    <cellStyle name="KPMG Normal 2 3" xfId="3728"/>
    <cellStyle name="KPMG Normal Text 2" xfId="3729"/>
    <cellStyle name="千位分隔 2 7" xfId="3730"/>
    <cellStyle name="KPMG Normal Text 2 2" xfId="3731"/>
    <cellStyle name="KPMG Normal Text 3" xfId="3732"/>
    <cellStyle name="Lines Fill" xfId="3733"/>
    <cellStyle name="Lines Fill 2" xfId="3734"/>
    <cellStyle name="普通_附19_minxi98114" xfId="3735"/>
    <cellStyle name="Lines Fill 3" xfId="3736"/>
    <cellStyle name="Prefilled 2 4 6 2" xfId="3737"/>
    <cellStyle name="Lines Fill 3 2" xfId="3738"/>
    <cellStyle name="注释 2 2 2 2 3 3 3" xfId="3739"/>
    <cellStyle name="Linked Cells 3 2 4" xfId="3740"/>
    <cellStyle name="Lines Fill 3 3" xfId="3741"/>
    <cellStyle name="Lines Fill 3 4" xfId="3742"/>
    <cellStyle name="Lines Fill 4" xfId="3743"/>
    <cellStyle name="Link Currency (0)" xfId="3744"/>
    <cellStyle name="超链接 2 2 2" xfId="3745"/>
    <cellStyle name="注释 2 5 4 3" xfId="3746"/>
    <cellStyle name="Link Currency (0) 2" xfId="3747"/>
    <cellStyle name="超链接 2 2 2 2" xfId="3748"/>
    <cellStyle name="注释 2 5 2 2 2 3" xfId="3749"/>
    <cellStyle name="Link Currency (0) 2 2" xfId="3750"/>
    <cellStyle name="표준_0N-HANDLING " xfId="3751"/>
    <cellStyle name="Link Currency (0) 2 3" xfId="3752"/>
    <cellStyle name="Text Indent B 2" xfId="3753"/>
    <cellStyle name="Link Currency (0) 3" xfId="3754"/>
    <cellStyle name="Link Currency (2) 2 2" xfId="3755"/>
    <cellStyle name="Link Currency (2) 2 3" xfId="3756"/>
    <cellStyle name="Normal - Style1 3 2" xfId="3757"/>
    <cellStyle name="Link Currency (2) 3" xfId="3758"/>
    <cellStyle name="Link Units (0) 2" xfId="3759"/>
    <cellStyle name="Link Units (0) 2 2" xfId="3760"/>
    <cellStyle name="Link Units (0) 3" xfId="3761"/>
    <cellStyle name="注释 2 2 5 3 5 2" xfId="3762"/>
    <cellStyle name="Normal_0105第二套审计报表定稿" xfId="3763"/>
    <cellStyle name="资产 2 2 2 6" xfId="3764"/>
    <cellStyle name="Link Units (1)" xfId="3765"/>
    <cellStyle name="Link Units (1) 3" xfId="3766"/>
    <cellStyle name="Link Units (2) 2" xfId="3767"/>
    <cellStyle name="Link Units (2) 2 2" xfId="3768"/>
    <cellStyle name="Link Units (2) 2 3" xfId="3769"/>
    <cellStyle name="Link Units (2) 3" xfId="3770"/>
    <cellStyle name="Linked Cells 2" xfId="3771"/>
    <cellStyle name="style 2 5 2 2" xfId="3772"/>
    <cellStyle name="Linked Cells 2 2" xfId="3773"/>
    <cellStyle name="Prefilled 2 2 2 2 3" xfId="3774"/>
    <cellStyle name="注释 2 3 3 4" xfId="3775"/>
    <cellStyle name="style 2 5 2 2 2" xfId="3776"/>
    <cellStyle name="Linked Cells 2 2 2" xfId="3777"/>
    <cellStyle name="注释 2 3 3 4 2" xfId="3778"/>
    <cellStyle name="style 2 5 2 2 2 2" xfId="3779"/>
    <cellStyle name="Linked Cells 2 2 2 2" xfId="3780"/>
    <cellStyle name="Linked Cells 3" xfId="3781"/>
    <cellStyle name="style 2 5 2 3" xfId="3782"/>
    <cellStyle name="Linked Cells 3 2" xfId="3783"/>
    <cellStyle name="注释 2 3 4 4" xfId="3784"/>
    <cellStyle name="style 2 5 2 3 2" xfId="3785"/>
    <cellStyle name="Linked Cells 3 2 2" xfId="3786"/>
    <cellStyle name="Linked Cells 3 2 2 2" xfId="3787"/>
    <cellStyle name="Linked Cells 3 2 2 3" xfId="3788"/>
    <cellStyle name="注释 2 2 2 2 3 3 2" xfId="3789"/>
    <cellStyle name="Linked Cells 3 2 3" xfId="3790"/>
    <cellStyle name="Linked Cells 3 3 2" xfId="3791"/>
    <cellStyle name="Percent [0.00%] 2" xfId="3792"/>
    <cellStyle name="注释 2 2 2 2 3 4 2" xfId="3793"/>
    <cellStyle name="Linked Cells 3 3 3" xfId="3794"/>
    <cellStyle name="Percent [0.00%] 3" xfId="3795"/>
    <cellStyle name="Linked Cells 3 5" xfId="3796"/>
    <cellStyle name="Linked Cells 4" xfId="3797"/>
    <cellStyle name="style 2 5 2 4" xfId="3798"/>
    <cellStyle name="Linked Cells 4 2 2" xfId="3799"/>
    <cellStyle name="Percent[0] 2 3" xfId="3800"/>
    <cellStyle name="Linked Cells 4 2 2 2" xfId="3801"/>
    <cellStyle name="Linked Cells 4 2 2 3" xfId="3802"/>
    <cellStyle name="Linked Cells 4 2 3" xfId="3803"/>
    <cellStyle name="Linked Cells 4 2 4" xfId="3804"/>
    <cellStyle name="Linked Cells 4 3" xfId="3805"/>
    <cellStyle name="Linked Cells 4 3 2" xfId="3806"/>
    <cellStyle name="Linked Cells 4 3 3" xfId="3807"/>
    <cellStyle name="Linked Cells 4 4" xfId="3808"/>
    <cellStyle name="计算 2 2 8 2" xfId="3809"/>
    <cellStyle name="Linked Cells 4 5" xfId="3810"/>
    <cellStyle name="Linked Cells 5 2 2 2" xfId="3811"/>
    <cellStyle name="Linked Cells 5 2 2 3" xfId="3812"/>
    <cellStyle name="Linked Cells 5 2 3 2" xfId="3813"/>
    <cellStyle name="Linked Cells 5 2 3 3" xfId="3814"/>
    <cellStyle name="Linked Cells 5 4" xfId="3815"/>
    <cellStyle name="Linked Cells 6" xfId="3816"/>
    <cellStyle name="Linked Cells 6 2 3" xfId="3817"/>
    <cellStyle name="Linked Cells 6 3 2" xfId="3818"/>
    <cellStyle name="Linked Cells 7" xfId="3819"/>
    <cellStyle name="资产 3 3 2 2" xfId="3820"/>
    <cellStyle name="Milliers [0]_!!!GO" xfId="3821"/>
    <cellStyle name="Milliers_!!!GO" xfId="3822"/>
    <cellStyle name="Model 2 2 2" xfId="3823"/>
    <cellStyle name="style 2 4 6 2" xfId="3824"/>
    <cellStyle name="Model 2 2 3" xfId="3825"/>
    <cellStyle name="公司标准表 5 2" xfId="3826"/>
    <cellStyle name="Model 2 4" xfId="3827"/>
    <cellStyle name="style 2 4 8" xfId="3828"/>
    <cellStyle name="Model 3 3" xfId="3829"/>
    <cellStyle name="style 2 5 7" xfId="3830"/>
    <cellStyle name="Model 4" xfId="3831"/>
    <cellStyle name="style 2 3 7" xfId="3832"/>
    <cellStyle name="强调文字颜色 6 2" xfId="3833"/>
    <cellStyle name="Model 5" xfId="3834"/>
    <cellStyle name="style 2 3 8" xfId="3835"/>
    <cellStyle name="Monétaire [0]_!!!GO" xfId="3836"/>
    <cellStyle name="注释 2 3 4 3 2" xfId="3837"/>
    <cellStyle name="Monétaire_!!!GO" xfId="3838"/>
    <cellStyle name="New Times Roman" xfId="3839"/>
    <cellStyle name="注释 2 9 3 2" xfId="3840"/>
    <cellStyle name="New Times Roman 2 3" xfId="3841"/>
    <cellStyle name="no dec" xfId="3842"/>
    <cellStyle name="no dec 2 2" xfId="3843"/>
    <cellStyle name="Percent[2] 2" xfId="3844"/>
    <cellStyle name="style2 2" xfId="3845"/>
    <cellStyle name="no dec 2 2 2" xfId="3846"/>
    <cellStyle name="Prefilled 3 2 3" xfId="3847"/>
    <cellStyle name="Percent[2] 2 2" xfId="3848"/>
    <cellStyle name="style2 2 2" xfId="3849"/>
    <cellStyle name="汇总 2 5 3 3" xfId="3850"/>
    <cellStyle name="no dec 3" xfId="3851"/>
    <cellStyle name="no dec 4" xfId="3852"/>
    <cellStyle name="输入 2 6 4" xfId="3853"/>
    <cellStyle name="Normal - Style1" xfId="3854"/>
    <cellStyle name="输入 2 6 4 2" xfId="3855"/>
    <cellStyle name="Normal - Style1 2" xfId="3856"/>
    <cellStyle name="Normal - Style1 2 2" xfId="3857"/>
    <cellStyle name="Normal - Style1 2 2 2" xfId="3858"/>
    <cellStyle name="Normal - Style1 2 3" xfId="3859"/>
    <cellStyle name="Normal - Style1 3 2 2" xfId="3860"/>
    <cellStyle name="Normal - Style1 3 3" xfId="3861"/>
    <cellStyle name="宋体繁体潒慭n_x0002_" xfId="3862"/>
    <cellStyle name="Normal - Style1 4 3" xfId="3863"/>
    <cellStyle name="Normal - Style1 5" xfId="3864"/>
    <cellStyle name="注释 2 2 2 6 7" xfId="3865"/>
    <cellStyle name="style 5 5 2" xfId="3866"/>
    <cellStyle name="Normal_Sheet1_Valuer report" xfId="3867"/>
    <cellStyle name="Percent [0%] 3" xfId="3868"/>
    <cellStyle name="Percent [0.00%] 2 2" xfId="3869"/>
    <cellStyle name="Percent [0.00%] 2 3" xfId="3870"/>
    <cellStyle name="Percent [0]" xfId="3871"/>
    <cellStyle name="Percent [0] 2" xfId="3872"/>
    <cellStyle name="Percent [0] 2 2" xfId="3873"/>
    <cellStyle name="注释 2 5 5 3" xfId="3874"/>
    <cellStyle name="Percent [00]" xfId="3875"/>
    <cellStyle name="Percent [00] 2" xfId="3876"/>
    <cellStyle name="Percent [00] 2 2" xfId="3877"/>
    <cellStyle name="资产 5 4 2" xfId="3878"/>
    <cellStyle name="Percent [00] 2 3" xfId="3879"/>
    <cellStyle name="Percent [00] 3" xfId="3880"/>
    <cellStyle name="注释 2 2 6 3 2 2 2" xfId="3881"/>
    <cellStyle name="Percent [2] 2" xfId="3882"/>
    <cellStyle name="Percent_PICC package Sept2002 (V120021005)1" xfId="3883"/>
    <cellStyle name="Prefilled 2 4 7 2" xfId="3884"/>
    <cellStyle name="样式 1" xfId="3885"/>
    <cellStyle name="Prefilled" xfId="3886"/>
    <cellStyle name="注释 2 2 2 7 6" xfId="3887"/>
    <cellStyle name="样式 1 2" xfId="3888"/>
    <cellStyle name="Prefilled 2" xfId="3889"/>
    <cellStyle name="样式 1 2 2" xfId="3890"/>
    <cellStyle name="Prefilled 2 2" xfId="3891"/>
    <cellStyle name="汇总 2 4 3" xfId="3892"/>
    <cellStyle name="Prefilled 2 2 2" xfId="3893"/>
    <cellStyle name="常规 2 7 4" xfId="3894"/>
    <cellStyle name="汇总 2 4 3 2" xfId="3895"/>
    <cellStyle name="Prefilled 2 2 2 2" xfId="3896"/>
    <cellStyle name="汇总 2 4 3 2 2" xfId="3897"/>
    <cellStyle name="Prefilled 2 2 2 2 2" xfId="3898"/>
    <cellStyle name="Prefilled 2 2 2 2 2 2" xfId="3899"/>
    <cellStyle name="Prefilled 2 2 2 3" xfId="3900"/>
    <cellStyle name="Prefilled 2 2 2 3 2" xfId="3901"/>
    <cellStyle name="Prefilled 2 2 3" xfId="3902"/>
    <cellStyle name="style1 2 2" xfId="3903"/>
    <cellStyle name="汇总 2 4 3 3" xfId="3904"/>
    <cellStyle name="Prefilled 2 2 3 2 2" xfId="3905"/>
    <cellStyle name="注释 2 2 2 5 2 2 2 2" xfId="3906"/>
    <cellStyle name="Prefilled 2 2 3 3" xfId="3907"/>
    <cellStyle name="注释 2 2 2 5 2 2 2 2 2" xfId="3908"/>
    <cellStyle name="Prefilled 2 2 3 3 2" xfId="3909"/>
    <cellStyle name="Prefilled 2 2 3 4 2" xfId="3910"/>
    <cellStyle name="Prefilled 2 2 3 5" xfId="3911"/>
    <cellStyle name="输出 2 11 2" xfId="3912"/>
    <cellStyle name="Prefilled 2 2 4" xfId="3913"/>
    <cellStyle name="style1 2 3" xfId="3914"/>
    <cellStyle name="汇总 2 4 3 4" xfId="3915"/>
    <cellStyle name="Prefilled 2 2 4 2" xfId="3916"/>
    <cellStyle name="汇总 2 4 3 4 2" xfId="3917"/>
    <cellStyle name="Prefilled 2 2 5" xfId="3918"/>
    <cellStyle name="常规 64 2 2 2" xfId="3919"/>
    <cellStyle name="汇总 2 4 3 5" xfId="3920"/>
    <cellStyle name="Prefilled 2 2 5 2" xfId="3921"/>
    <cellStyle name="Prefilled 2 2 7" xfId="3922"/>
    <cellStyle name="Prefilled 2 2 8" xfId="3923"/>
    <cellStyle name="样式 1 2 3" xfId="3924"/>
    <cellStyle name="Prefilled 2 3" xfId="3925"/>
    <cellStyle name="汇总 2 4 4" xfId="3926"/>
    <cellStyle name="千位分隔[0] 2" xfId="3927"/>
    <cellStyle name="Prefilled 2 3 2 2 2" xfId="3928"/>
    <cellStyle name="Prefilled 2 3 2 2 3" xfId="3929"/>
    <cellStyle name="输入 2 4 2 3" xfId="3930"/>
    <cellStyle name="style 2 6 2 2 2" xfId="3931"/>
    <cellStyle name="Prefilled 2 3 2 3" xfId="3932"/>
    <cellStyle name="Prefilled 2 3 2 3 2" xfId="3933"/>
    <cellStyle name="Prefilled 2 3 2 5" xfId="3934"/>
    <cellStyle name="常规 6 3 2" xfId="3935"/>
    <cellStyle name="Prefilled 2 3 3" xfId="3936"/>
    <cellStyle name="注释 2 2 2 5 2 3 2 2" xfId="3937"/>
    <cellStyle name="Prefilled 2 3 3 3" xfId="3938"/>
    <cellStyle name="Prefilled 2 3 3 3 2" xfId="3939"/>
    <cellStyle name="Prefilled 2 3 3 4" xfId="3940"/>
    <cellStyle name="Prefilled 2 3 3 4 2" xfId="3941"/>
    <cellStyle name="Prefilled 2 3 3 5" xfId="3942"/>
    <cellStyle name="Prefilled 2 3 4" xfId="3943"/>
    <cellStyle name="Prefilled 2 3 4 2" xfId="3944"/>
    <cellStyle name="Prefilled 2 3 5" xfId="3945"/>
    <cellStyle name="Prefilled 2 3 5 2" xfId="3946"/>
    <cellStyle name="Prefilled 2 3 6" xfId="3947"/>
    <cellStyle name="Prefilled 2 3 6 2" xfId="3948"/>
    <cellStyle name="Prefilled 2 3 7" xfId="3949"/>
    <cellStyle name="Prefilled 2 3 8" xfId="3950"/>
    <cellStyle name="Prefilled 2 4" xfId="3951"/>
    <cellStyle name="汇总 2 4 5" xfId="3952"/>
    <cellStyle name="Prefilled 2 4 2 2 2 2" xfId="3953"/>
    <cellStyle name="style 3 3 2" xfId="3954"/>
    <cellStyle name="Prefilled 2 4 2 2 3" xfId="3955"/>
    <cellStyle name="style 3 4" xfId="3956"/>
    <cellStyle name="Prefilled 2 4 2 3" xfId="3957"/>
    <cellStyle name="Prefilled 2 4 3" xfId="3958"/>
    <cellStyle name="Prefilled 2 4 3 2" xfId="3959"/>
    <cellStyle name="Prefilled 2 4 3 2 2" xfId="3960"/>
    <cellStyle name="注释 2 2 2 5 2 4 2 2" xfId="3961"/>
    <cellStyle name="Prefilled 2 4 3 3" xfId="3962"/>
    <cellStyle name="Prefilled 2 4 3 4" xfId="3963"/>
    <cellStyle name="Prefilled 2 4 4" xfId="3964"/>
    <cellStyle name="Prefilled 2 4 4 2" xfId="3965"/>
    <cellStyle name="Prefilled 2 4 8" xfId="3966"/>
    <cellStyle name="Prefilled 2 5 2 2" xfId="3967"/>
    <cellStyle name="注释 2 4 8" xfId="3968"/>
    <cellStyle name="Prefilled 2 5 2 2 2" xfId="3969"/>
    <cellStyle name="Prefilled 2 5 2 3" xfId="3970"/>
    <cellStyle name="注释 2 5 8" xfId="3971"/>
    <cellStyle name="Prefilled 2 5 2 3 2" xfId="3972"/>
    <cellStyle name="Prefilled 2 5 2 4" xfId="3973"/>
    <cellStyle name="Prefilled 2 5 2 5" xfId="3974"/>
    <cellStyle name="Prefilled 2 5 3" xfId="3975"/>
    <cellStyle name="Prefilled 2 5 3 2" xfId="3976"/>
    <cellStyle name="Prefilled 2 5 3 2 2" xfId="3977"/>
    <cellStyle name="PrePop Currency (0) 3" xfId="3978"/>
    <cellStyle name="Prefilled 2 5 3 3" xfId="3979"/>
    <cellStyle name="Unprotect" xfId="3980"/>
    <cellStyle name="Subtotal" xfId="3981"/>
    <cellStyle name="Prefilled 2 5 3 3 2" xfId="3982"/>
    <cellStyle name="Unprotect 2" xfId="3983"/>
    <cellStyle name="Prefilled 2 5 3 4" xfId="3984"/>
    <cellStyle name="计算 2 3 2 2 2 2" xfId="3985"/>
    <cellStyle name="Prefilled 2 5 3 4 2" xfId="3986"/>
    <cellStyle name="Prefilled 2 5 3 5" xfId="3987"/>
    <cellStyle name="Prefilled 2 5 4" xfId="3988"/>
    <cellStyle name="Prefilled 2 5 5" xfId="3989"/>
    <cellStyle name="Prefilled 2 5 6" xfId="3990"/>
    <cellStyle name="Prefilled 2 5 8" xfId="3991"/>
    <cellStyle name="注释 2 2 2 2 6 2" xfId="3992"/>
    <cellStyle name="常规_存货" xfId="3993"/>
    <cellStyle name="Prefilled 2 6 2" xfId="3994"/>
    <cellStyle name="汇总 2 4 7 2" xfId="3995"/>
    <cellStyle name="Prefilled 2 6 4 2" xfId="3996"/>
    <cellStyle name="Prefilled 2 6 5" xfId="3997"/>
    <cellStyle name="Prefilled 2 7 3 2" xfId="3998"/>
    <cellStyle name="Prefilled 2 8" xfId="3999"/>
    <cellStyle name="Prefilled 2 8 2" xfId="4000"/>
    <cellStyle name="Prefilled 2 8 3" xfId="4001"/>
    <cellStyle name="样式 1 3" xfId="4002"/>
    <cellStyle name="Prefilled 3" xfId="4003"/>
    <cellStyle name="Prefilled 3 2 2" xfId="4004"/>
    <cellStyle name="汇总 2 5 3 2" xfId="4005"/>
    <cellStyle name="Prefilled 3 2 2 2" xfId="4006"/>
    <cellStyle name="汇总 2 5 3 2 2" xfId="4007"/>
    <cellStyle name="Prefilled 3 4" xfId="4008"/>
    <cellStyle name="汇总 2 5 5" xfId="4009"/>
    <cellStyle name="Prefilled 4 2" xfId="4010"/>
    <cellStyle name="汇总 2 6 3" xfId="4011"/>
    <cellStyle name="Prefilled 4 2 3" xfId="4012"/>
    <cellStyle name="Prefilled 4 2 4" xfId="4013"/>
    <cellStyle name="Prefilled 4 3 4" xfId="4014"/>
    <cellStyle name="Prefilled 4 4 2 2" xfId="4015"/>
    <cellStyle name="Prefilled 4 5" xfId="4016"/>
    <cellStyle name="Prefilled 4 5 2" xfId="4017"/>
    <cellStyle name="Prefilled 4 5 3" xfId="4018"/>
    <cellStyle name="Prefilled 4 5 4" xfId="4019"/>
    <cellStyle name="Prefilled 4 6 2 2" xfId="4020"/>
    <cellStyle name="Prefilled 4 6 3" xfId="4021"/>
    <cellStyle name="Prefilled 5" xfId="4022"/>
    <cellStyle name="注释 2 2 5 2 6" xfId="4023"/>
    <cellStyle name="Prefilled 5 3" xfId="4024"/>
    <cellStyle name="汇总 2 7 4" xfId="4025"/>
    <cellStyle name="Prefilled 5 3 2" xfId="4026"/>
    <cellStyle name="汇总 2 7 4 2" xfId="4027"/>
    <cellStyle name="Prefilled 5 3 2 2" xfId="4028"/>
    <cellStyle name="Prefilled 5 4" xfId="4029"/>
    <cellStyle name="汇总 2 7 5" xfId="4030"/>
    <cellStyle name="Prefilled 5 4 2" xfId="4031"/>
    <cellStyle name="Prefilled 5 4 2 2" xfId="4032"/>
    <cellStyle name="Prefilled 5 5" xfId="4033"/>
    <cellStyle name="Prefilled 5 5 2" xfId="4034"/>
    <cellStyle name="Prefilled 6" xfId="4035"/>
    <cellStyle name="Prefilled 7" xfId="4036"/>
    <cellStyle name="PrePop Currency (0) 2" xfId="4037"/>
    <cellStyle name="常规_房屋建筑物_东漆（新）12.31" xfId="4038"/>
    <cellStyle name="PrePop Currency (0) 2 2" xfId="4039"/>
    <cellStyle name="输入 2 5 6 2" xfId="4040"/>
    <cellStyle name="PrePop Currency (0) 2 3" xfId="4041"/>
    <cellStyle name="PrePop Currency (2) 2 2" xfId="4042"/>
    <cellStyle name="style 2 2 5 2" xfId="4043"/>
    <cellStyle name="PrePop Currency (2) 2 3" xfId="4044"/>
    <cellStyle name="PrePop Units (1) 2" xfId="4045"/>
    <cellStyle name="PrePop Units (1) 2 2" xfId="4046"/>
    <cellStyle name="style 2 4 4" xfId="4047"/>
    <cellStyle name="PrePop Units (1) 2 3" xfId="4048"/>
    <cellStyle name="style 2 4 5" xfId="4049"/>
    <cellStyle name="PrePop Units (1) 3" xfId="4050"/>
    <cellStyle name="PrePop Units (2) 2 3" xfId="4051"/>
    <cellStyle name="注释 2 3 2 4 2 2" xfId="4052"/>
    <cellStyle name="千位[0]_ 应交税金审定表" xfId="4053"/>
    <cellStyle name="pricing" xfId="4054"/>
    <cellStyle name="pricing 2 2" xfId="4055"/>
    <cellStyle name="常规 2 3 3" xfId="4056"/>
    <cellStyle name="输出 2 4 5" xfId="4057"/>
    <cellStyle name="pricing 2 3" xfId="4058"/>
    <cellStyle name="输出 2 4 6" xfId="4059"/>
    <cellStyle name="PSChar 3" xfId="4060"/>
    <cellStyle name="PSChar 3 2" xfId="4061"/>
    <cellStyle name="注释 2 4 3 2" xfId="4062"/>
    <cellStyle name="PSChar 4" xfId="4063"/>
    <cellStyle name="PSHeading" xfId="4064"/>
    <cellStyle name="计算 2 3 8 2" xfId="4065"/>
    <cellStyle name="PSHeading 2" xfId="4066"/>
    <cellStyle name="PSHeading 2 2" xfId="4067"/>
    <cellStyle name="PSHeading 2 2 3" xfId="4068"/>
    <cellStyle name="PSHeading 2 3" xfId="4069"/>
    <cellStyle name="超链接 6 2" xfId="4070"/>
    <cellStyle name="PSHeading 2 4" xfId="4071"/>
    <cellStyle name="PSHeading 2 5" xfId="4072"/>
    <cellStyle name="PSHeading 3" xfId="4073"/>
    <cellStyle name="PSHeading 4" xfId="4074"/>
    <cellStyle name="PSHeading 5" xfId="4075"/>
    <cellStyle name="RevList" xfId="4076"/>
    <cellStyle name="RevList 2" xfId="4077"/>
    <cellStyle name="RevList 2 2" xfId="4078"/>
    <cellStyle name="RevList 2 2 2" xfId="4079"/>
    <cellStyle name="RevList 2 3" xfId="4080"/>
    <cellStyle name="RevList 3" xfId="4081"/>
    <cellStyle name="RevList 3 2" xfId="4082"/>
    <cellStyle name="RevList 3 2 2" xfId="4083"/>
    <cellStyle name="RevList 3 3" xfId="4084"/>
    <cellStyle name="RevList 4" xfId="4085"/>
    <cellStyle name="RevList 4 2" xfId="4086"/>
    <cellStyle name="计算 2 2 7" xfId="4087"/>
    <cellStyle name="RevList 4 3" xfId="4088"/>
    <cellStyle name="计算 2 2 8" xfId="4089"/>
    <cellStyle name="RevList 5" xfId="4090"/>
    <cellStyle name="RevList 5 2 2" xfId="4091"/>
    <cellStyle name="计算 2 3 7 2" xfId="4092"/>
    <cellStyle name="RevList 6" xfId="4093"/>
    <cellStyle name="资产 2 5 5" xfId="4094"/>
    <cellStyle name="RowLevel_0" xfId="4095"/>
    <cellStyle name="Sheet Head" xfId="4096"/>
    <cellStyle name="Sheet Head 2" xfId="4097"/>
    <cellStyle name="Sheet Head 2 2" xfId="4098"/>
    <cellStyle name="Sheet Head 2 3" xfId="4099"/>
    <cellStyle name="Special" xfId="4100"/>
    <cellStyle name="Special 2" xfId="4101"/>
    <cellStyle name="Special 2 3" xfId="4102"/>
    <cellStyle name="style 2" xfId="4103"/>
    <cellStyle name="style 2 2" xfId="4104"/>
    <cellStyle name="style 2 2 2" xfId="4105"/>
    <cellStyle name="style 2 2 2 2" xfId="4106"/>
    <cellStyle name="style 2 2 2 2 2" xfId="4107"/>
    <cellStyle name="style 2 2 2 2 2 2" xfId="4108"/>
    <cellStyle name="style 2 2 2 2 3" xfId="4109"/>
    <cellStyle name="style 2 2 2 3" xfId="4110"/>
    <cellStyle name="style 2 2 2 4" xfId="4111"/>
    <cellStyle name="注释 2 4 7 2 2" xfId="4112"/>
    <cellStyle name="style 2 2 3" xfId="4113"/>
    <cellStyle name="style 2 2 3 2" xfId="4114"/>
    <cellStyle name="style 2 2 3 2 2" xfId="4115"/>
    <cellStyle name="style 2 2 3 3 2" xfId="4116"/>
    <cellStyle name="style 2 2 3 4 2" xfId="4117"/>
    <cellStyle name="注释 2 2 2 11" xfId="4118"/>
    <cellStyle name="style 2 2 4" xfId="4119"/>
    <cellStyle name="style 2 2 4 2" xfId="4120"/>
    <cellStyle name="style 2 3 3 4" xfId="4121"/>
    <cellStyle name="注释 2 2 5 2 2 2 2 2" xfId="4122"/>
    <cellStyle name="style 2 2 8" xfId="4123"/>
    <cellStyle name="style 2 3" xfId="4124"/>
    <cellStyle name="style 2 3 2" xfId="4125"/>
    <cellStyle name="强调文字颜色 4 2" xfId="4126"/>
    <cellStyle name="style 2 3 2 3" xfId="4127"/>
    <cellStyle name="强调文字颜色 4 2 2" xfId="4128"/>
    <cellStyle name="style 2 3 2 3 2" xfId="4129"/>
    <cellStyle name="汇总 2 2 5" xfId="4130"/>
    <cellStyle name="style 2 3 3 4 2" xfId="4131"/>
    <cellStyle name="style 2 3 3 5" xfId="4132"/>
    <cellStyle name="style 2 3 4" xfId="4133"/>
    <cellStyle name="强调文字颜色 6 2 2" xfId="4134"/>
    <cellStyle name="style 2 3 7 2" xfId="4135"/>
    <cellStyle name="style 2 4" xfId="4136"/>
    <cellStyle name="style 2 4 2" xfId="4137"/>
    <cellStyle name="style 2 4 2 3" xfId="4138"/>
    <cellStyle name="style 2 4 2 4" xfId="4139"/>
    <cellStyle name="style 2 4 2 5" xfId="4140"/>
    <cellStyle name="style 2 4 3" xfId="4141"/>
    <cellStyle name="style 2 4 3 2" xfId="4142"/>
    <cellStyle name="style 2 4 3 2 2" xfId="4143"/>
    <cellStyle name="输入 2 2 6" xfId="4144"/>
    <cellStyle name="公司标准表 2 2" xfId="4145"/>
    <cellStyle name="style 2 4 3 3" xfId="4146"/>
    <cellStyle name="公司标准表 2 2 2" xfId="4147"/>
    <cellStyle name="常规 6 2 3" xfId="4148"/>
    <cellStyle name="style 2 4 3 3 2" xfId="4149"/>
    <cellStyle name="输入 2 3 6" xfId="4150"/>
    <cellStyle name="style 2 4 3 4 2" xfId="4151"/>
    <cellStyle name="输入 2 4 6" xfId="4152"/>
    <cellStyle name="style 2 4 4 2" xfId="4153"/>
    <cellStyle name="style 2 4 7 2" xfId="4154"/>
    <cellStyle name="style 2 5 3 2" xfId="4155"/>
    <cellStyle name="style 2 5 3 2 2" xfId="4156"/>
    <cellStyle name="注释 2 4 3 4" xfId="4157"/>
    <cellStyle name="style 2 5 3 3" xfId="4158"/>
    <cellStyle name="style 2 5 3 3 2" xfId="4159"/>
    <cellStyle name="style 2 5 3 4" xfId="4160"/>
    <cellStyle name="style 2 5 3 5" xfId="4161"/>
    <cellStyle name="style 2 5 4" xfId="4162"/>
    <cellStyle name="style 2 5 4 2" xfId="4163"/>
    <cellStyle name="style 2 5 5" xfId="4164"/>
    <cellStyle name="style 2 5 7 2" xfId="4165"/>
    <cellStyle name="style 2 5 8" xfId="4166"/>
    <cellStyle name="style 2 6 2" xfId="4167"/>
    <cellStyle name="style 2 6 2 2" xfId="4168"/>
    <cellStyle name="style 2 6 2 3" xfId="4169"/>
    <cellStyle name="style 2 6 3" xfId="4170"/>
    <cellStyle name="style 2 6 3 2" xfId="4171"/>
    <cellStyle name="style 2 6 4 2" xfId="4172"/>
    <cellStyle name="汇总 2 3 5 2" xfId="4173"/>
    <cellStyle name="style 2 7" xfId="4174"/>
    <cellStyle name="style 2 7 2" xfId="4175"/>
    <cellStyle name="style 2 7 2 2" xfId="4176"/>
    <cellStyle name="style 2 7 3" xfId="4177"/>
    <cellStyle name="style 2 8" xfId="4178"/>
    <cellStyle name="style 2 8 3" xfId="4179"/>
    <cellStyle name="style 2 9" xfId="4180"/>
    <cellStyle name="style 3 2 4" xfId="4181"/>
    <cellStyle name="style 3 3 2 2" xfId="4182"/>
    <cellStyle name="style 3 4 3" xfId="4183"/>
    <cellStyle name="注释 2 2 4 2 2 3 2" xfId="4184"/>
    <cellStyle name="style 3 5" xfId="4185"/>
    <cellStyle name="style 3 5 2" xfId="4186"/>
    <cellStyle name="style 3 6" xfId="4187"/>
    <cellStyle name="style 4" xfId="4188"/>
    <cellStyle name="注释 2 2 6 6 3" xfId="4189"/>
    <cellStyle name="style 4 3 2 2" xfId="4190"/>
    <cellStyle name="style 4 4 4" xfId="4191"/>
    <cellStyle name="style 5" xfId="4192"/>
    <cellStyle name="style 5 2 2 2" xfId="4193"/>
    <cellStyle name="注释 2 2 2 3 7 2" xfId="4194"/>
    <cellStyle name="style 5 3 2 2" xfId="4195"/>
    <cellStyle name="注释 2 2 2 4 7 2" xfId="4196"/>
    <cellStyle name="注释 2 9" xfId="4197"/>
    <cellStyle name="style 5 4 2 2" xfId="4198"/>
    <cellStyle name="注释 2 2 2 5 7 2" xfId="4199"/>
    <cellStyle name="style 5 5" xfId="4200"/>
    <cellStyle name="style 5 6" xfId="4201"/>
    <cellStyle name="style1" xfId="4202"/>
    <cellStyle name="style1 2" xfId="4203"/>
    <cellStyle name="style1 3" xfId="4204"/>
    <cellStyle name="subhead 2" xfId="4205"/>
    <cellStyle name="资产 2 3 2 2 2" xfId="4206"/>
    <cellStyle name="subhead 2 2" xfId="4207"/>
    <cellStyle name="资产 2 3 2 2 2 2" xfId="4208"/>
    <cellStyle name="subhead 2 3" xfId="4209"/>
    <cellStyle name="Unprotect 2 2" xfId="4210"/>
    <cellStyle name="Subtotal 2" xfId="4211"/>
    <cellStyle name="Subtotal 2 2" xfId="4212"/>
    <cellStyle name="Subtotal 2 3" xfId="4213"/>
    <cellStyle name="Unprotect 2 3" xfId="4214"/>
    <cellStyle name="注释 2 2 5 3 3 2 2" xfId="4215"/>
    <cellStyle name="Subtotal 3" xfId="4216"/>
    <cellStyle name="Text Indent A 2" xfId="4217"/>
    <cellStyle name="Text Indent A 3" xfId="4218"/>
    <cellStyle name="Text Indent B" xfId="4219"/>
    <cellStyle name="Text Indent B 2 2" xfId="4220"/>
    <cellStyle name="Text Indent B 2 3" xfId="4221"/>
    <cellStyle name="Text Indent C" xfId="4222"/>
    <cellStyle name="Text Indent C 2" xfId="4223"/>
    <cellStyle name="Text Indent C 2 2" xfId="4224"/>
    <cellStyle name="Text Indent C 2 3" xfId="4225"/>
    <cellStyle name="Text Indent C 3" xfId="4226"/>
    <cellStyle name="Thousands 2 3" xfId="4227"/>
    <cellStyle name="Unprotect 3" xfId="4228"/>
    <cellStyle name="百分比 2" xfId="4229"/>
    <cellStyle name="百分比 2 3 2" xfId="4230"/>
    <cellStyle name="百分比 2 3 4" xfId="4231"/>
    <cellStyle name="百分比 2 4 2" xfId="4232"/>
    <cellStyle name="百分比 3" xfId="4233"/>
    <cellStyle name="百分比 4" xfId="4234"/>
    <cellStyle name="标题 1 2 2 2" xfId="4235"/>
    <cellStyle name="标题 2 2 2" xfId="4236"/>
    <cellStyle name="标题 2 2 2 2" xfId="4237"/>
    <cellStyle name="标题 3 2" xfId="4238"/>
    <cellStyle name="资产 2 3 8" xfId="4239"/>
    <cellStyle name="标题 3 2 2" xfId="4240"/>
    <cellStyle name="千位分隔 3 2" xfId="4241"/>
    <cellStyle name="标题 4 2 2" xfId="4242"/>
    <cellStyle name="标题 4 2 2 2" xfId="4243"/>
    <cellStyle name="标题 5" xfId="4244"/>
    <cellStyle name="标题 5 2" xfId="4245"/>
    <cellStyle name="资产 2 5 8" xfId="4246"/>
    <cellStyle name="标题 5 2 2" xfId="4247"/>
    <cellStyle name="常规 10" xfId="4248"/>
    <cellStyle name="常规 10 2" xfId="4249"/>
    <cellStyle name="常规 12 2" xfId="4250"/>
    <cellStyle name="常规 12 3" xfId="4251"/>
    <cellStyle name="常规 13" xfId="4252"/>
    <cellStyle name="常规 13 2" xfId="4253"/>
    <cellStyle name="常规 2" xfId="4254"/>
    <cellStyle name="注释 2 2 6 3 3 2 2" xfId="4255"/>
    <cellStyle name="常规 2 2" xfId="4256"/>
    <cellStyle name="常规 2 3" xfId="4257"/>
    <cellStyle name="输出 2 4 4" xfId="4258"/>
    <cellStyle name="常规 2 3 2" xfId="4259"/>
    <cellStyle name="注释 2 2 3 3 4 3" xfId="4260"/>
    <cellStyle name="输出 2 4 4 2" xfId="4261"/>
    <cellStyle name="常规 2 3 2 2" xfId="4262"/>
    <cellStyle name="常规 2 5" xfId="4263"/>
    <cellStyle name="常规 2 5 2" xfId="4264"/>
    <cellStyle name="输出 2 6 4" xfId="4265"/>
    <cellStyle name="常规 2 5 2 2" xfId="4266"/>
    <cellStyle name="输出 2 6 4 2" xfId="4267"/>
    <cellStyle name="常规 2 5 3" xfId="4268"/>
    <cellStyle name="输出 2 6 5" xfId="4269"/>
    <cellStyle name="常规 2 6" xfId="4270"/>
    <cellStyle name="常规 2 6 2" xfId="4271"/>
    <cellStyle name="输出 2 7 4" xfId="4272"/>
    <cellStyle name="资产 2 9" xfId="4273"/>
    <cellStyle name="常规 2 6 3" xfId="4274"/>
    <cellStyle name="输出 2 7 5" xfId="4275"/>
    <cellStyle name="汇总 2 4 2 2" xfId="4276"/>
    <cellStyle name="常规 2 6 4" xfId="4277"/>
    <cellStyle name="常规 2 7" xfId="4278"/>
    <cellStyle name="常规 2 7 3" xfId="4279"/>
    <cellStyle name="常规 3" xfId="4280"/>
    <cellStyle name="常规 3 2" xfId="4281"/>
    <cellStyle name="常规 3 3" xfId="4282"/>
    <cellStyle name="注释 2 2 3 5 2 2" xfId="4283"/>
    <cellStyle name="常规 3 3 2" xfId="4284"/>
    <cellStyle name="烹拳 [0]_97MBO" xfId="4285"/>
    <cellStyle name="常规 3 3 3" xfId="4286"/>
    <cellStyle name="常规 3 4 2" xfId="4287"/>
    <cellStyle name="常规 3 4 4" xfId="4288"/>
    <cellStyle name="常规 3 5" xfId="4289"/>
    <cellStyle name="常规 4" xfId="4290"/>
    <cellStyle name="常规 4 2" xfId="4291"/>
    <cellStyle name="常规 4 4" xfId="4292"/>
    <cellStyle name="常规 4 2 2" xfId="4293"/>
    <cellStyle name="常规 4 4 2" xfId="4294"/>
    <cellStyle name="常规 4 2 2 2" xfId="4295"/>
    <cellStyle name="常规 4 5" xfId="4296"/>
    <cellStyle name="常规 4 2 3" xfId="4297"/>
    <cellStyle name="常规 4 3" xfId="4298"/>
    <cellStyle name="输出 2 11" xfId="4299"/>
    <cellStyle name="常规 4 3 2" xfId="4300"/>
    <cellStyle name="常规 4 6 2" xfId="4301"/>
    <cellStyle name="计算 2 9 2" xfId="4302"/>
    <cellStyle name="注释 2 6 3 2 2" xfId="4303"/>
    <cellStyle name="常规 5" xfId="4304"/>
    <cellStyle name="汇总 2 4 2 2 3" xfId="4305"/>
    <cellStyle name="注释 2 6 3 2 2 2" xfId="4306"/>
    <cellStyle name="常规 5 2" xfId="4307"/>
    <cellStyle name="输出 2 10" xfId="4308"/>
    <cellStyle name="常规 5 3" xfId="4309"/>
    <cellStyle name="常规 6 2 2" xfId="4310"/>
    <cellStyle name="常规 6 2 2 2" xfId="4311"/>
    <cellStyle name="常规 6 2 2 3" xfId="4312"/>
    <cellStyle name="常规 6 2 4" xfId="4313"/>
    <cellStyle name="常规 6 3" xfId="4314"/>
    <cellStyle name="常规 64" xfId="4315"/>
    <cellStyle name="常规 64 3" xfId="4316"/>
    <cellStyle name="常规 7 2" xfId="4317"/>
    <cellStyle name="常规 7 2 2" xfId="4318"/>
    <cellStyle name="常规 7 3" xfId="4319"/>
    <cellStyle name="常规 7 3 3" xfId="4320"/>
    <cellStyle name="常规 7 4" xfId="4321"/>
    <cellStyle name="常规 8 2" xfId="4322"/>
    <cellStyle name="常规 8 2 2" xfId="4323"/>
    <cellStyle name="常规_Book1" xfId="4324"/>
    <cellStyle name="常规_机场货运站设备测算底稿" xfId="4325"/>
    <cellStyle name="常规_评估明细表（申报）" xfId="4326"/>
    <cellStyle name="常规_评估明细表太原12-11" xfId="4327"/>
    <cellStyle name="常规_上市房屋明细表" xfId="4328"/>
    <cellStyle name="常规_四川圣达能源股份有限公司" xfId="4329"/>
    <cellStyle name="常规_一立资产评估申报表29A" xfId="4330"/>
    <cellStyle name="超级链接 2" xfId="4331"/>
    <cellStyle name="超级链接 2 2" xfId="4332"/>
    <cellStyle name="资产 2 4 3 3" xfId="4333"/>
    <cellStyle name="超级链接 2 3" xfId="4334"/>
    <cellStyle name="输入 2 2 4 2 2" xfId="4335"/>
    <cellStyle name="资产 2 4 3 4" xfId="4336"/>
    <cellStyle name="超级链接 3" xfId="4337"/>
    <cellStyle name="超链接 2" xfId="4338"/>
    <cellStyle name="超链接 2 2" xfId="4339"/>
    <cellStyle name="超链接 2 3" xfId="4340"/>
    <cellStyle name="超链接 2 3 2" xfId="4341"/>
    <cellStyle name="超链接 3 2" xfId="4342"/>
    <cellStyle name="超链接 3 2 2" xfId="4343"/>
    <cellStyle name="输入 2 6 3" xfId="4344"/>
    <cellStyle name="超链接 3 3" xfId="4345"/>
    <cellStyle name="超链接 4" xfId="4346"/>
    <cellStyle name="超链接 4 2" xfId="4347"/>
    <cellStyle name="超链接 4 2 2" xfId="4348"/>
    <cellStyle name="超链接 4 3" xfId="4349"/>
    <cellStyle name="超链接 5" xfId="4350"/>
    <cellStyle name="超链接 5 2" xfId="4351"/>
    <cellStyle name="超链接 5 2 2" xfId="4352"/>
    <cellStyle name="超链接 5 3" xfId="4353"/>
    <cellStyle name="分级显示列_1_Book1" xfId="4354"/>
    <cellStyle name="公司标准表 2" xfId="4355"/>
    <cellStyle name="公司标准表 3" xfId="4356"/>
    <cellStyle name="公司标准表 3 2" xfId="4357"/>
    <cellStyle name="公司标准表 3 3" xfId="4358"/>
    <cellStyle name="公司标准表 4" xfId="4359"/>
    <cellStyle name="公司标准表 4 2" xfId="4360"/>
    <cellStyle name="公司标准表 4 2 2" xfId="4361"/>
    <cellStyle name="公司标准表 4 3" xfId="4362"/>
    <cellStyle name="公司标准表 5" xfId="4363"/>
    <cellStyle name="后继超级链接" xfId="4364"/>
    <cellStyle name="后继超级链接 2" xfId="4365"/>
    <cellStyle name="后继超级链接 2 2" xfId="4366"/>
    <cellStyle name="后继超级链接 3" xfId="4367"/>
    <cellStyle name="汇总 2 2 2" xfId="4368"/>
    <cellStyle name="注释 2 6 2 4 2 2" xfId="4369"/>
    <cellStyle name="汇总 2 2 2 2" xfId="4370"/>
    <cellStyle name="资产 5 3 3" xfId="4371"/>
    <cellStyle name="汇总 2 2 2 2 2 2" xfId="4372"/>
    <cellStyle name="汇总 2 2 2 2 3" xfId="4373"/>
    <cellStyle name="汇总 2 2 2 3" xfId="4374"/>
    <cellStyle name="资产 5 3 4" xfId="4375"/>
    <cellStyle name="汇总 2 2 2 3 2" xfId="4376"/>
    <cellStyle name="汇总 2 2 2 4" xfId="4377"/>
    <cellStyle name="警告文本 2 2 2" xfId="4378"/>
    <cellStyle name="注释 2 2 2 7 4 2" xfId="4379"/>
    <cellStyle name="汇总 2 2 3" xfId="4380"/>
    <cellStyle name="汇总 2 2 3 3" xfId="4381"/>
    <cellStyle name="汇总 2 2 3 4" xfId="4382"/>
    <cellStyle name="汇总 2 2 3 4 2" xfId="4383"/>
    <cellStyle name="汇总 2 2 3 5" xfId="4384"/>
    <cellStyle name="输入 2 4 2 4 2" xfId="4385"/>
    <cellStyle name="汇总 2 2 4" xfId="4386"/>
    <cellStyle name="汇总 2 2 4 2" xfId="4387"/>
    <cellStyle name="汇总 2 2 4 2 2" xfId="4388"/>
    <cellStyle name="汇总 2 2 4 3" xfId="4389"/>
    <cellStyle name="汇总 2 2 4 3 2" xfId="4390"/>
    <cellStyle name="汇总 2 2 4 4" xfId="4391"/>
    <cellStyle name="汇总 2 2 5 2" xfId="4392"/>
    <cellStyle name="汇总 2 2 5 2 2" xfId="4393"/>
    <cellStyle name="汇总 2 2 8" xfId="4394"/>
    <cellStyle name="汇总 2 2 8 2" xfId="4395"/>
    <cellStyle name="汇总 2 3 2" xfId="4396"/>
    <cellStyle name="汇总 2 3 2 2" xfId="4397"/>
    <cellStyle name="汇总 2 3 2 3" xfId="4398"/>
    <cellStyle name="汇总 2 3 2 4" xfId="4399"/>
    <cellStyle name="汇总 2 3 2 5" xfId="4400"/>
    <cellStyle name="输入 2 4 3 3 2" xfId="4401"/>
    <cellStyle name="汇总 2 3 3" xfId="4402"/>
    <cellStyle name="汇总 2 3 3 2" xfId="4403"/>
    <cellStyle name="汇总 2 3 3 2 2" xfId="4404"/>
    <cellStyle name="汇总 2 3 3 3" xfId="4405"/>
    <cellStyle name="汇总 2 3 3 3 2" xfId="4406"/>
    <cellStyle name="汇总 2 3 3 4" xfId="4407"/>
    <cellStyle name="汇总 2 3 3 4 2" xfId="4408"/>
    <cellStyle name="汇总 2 3 3 5" xfId="4409"/>
    <cellStyle name="输入 2 4 3 4 2" xfId="4410"/>
    <cellStyle name="汇总 2 3 4" xfId="4411"/>
    <cellStyle name="汇总 2 3 4 2" xfId="4412"/>
    <cellStyle name="汇总 2 3 5" xfId="4413"/>
    <cellStyle name="汇总 2 3 9" xfId="4414"/>
    <cellStyle name="汇总 2 4 2" xfId="4415"/>
    <cellStyle name="汇总 2 4 2 2 2" xfId="4416"/>
    <cellStyle name="汇总 2 4 2 3" xfId="4417"/>
    <cellStyle name="汇总 2 4 2 3 2" xfId="4418"/>
    <cellStyle name="汇总 2 4 2 4" xfId="4419"/>
    <cellStyle name="汇总 2 4 2 5" xfId="4420"/>
    <cellStyle name="汇总 2 5 2 2 2 2" xfId="4421"/>
    <cellStyle name="汇总 2 5 2 2 3" xfId="4422"/>
    <cellStyle name="汇总 2 5 2 5" xfId="4423"/>
    <cellStyle name="汇总 2 5 3 5" xfId="4424"/>
    <cellStyle name="注释 2 2 7 2 2 2 2" xfId="4425"/>
    <cellStyle name="汇总 2 6 2" xfId="4426"/>
    <cellStyle name="汇总 2 6 2 2 2" xfId="4427"/>
    <cellStyle name="汇总 2 7" xfId="4428"/>
    <cellStyle name="汇总 2 7 2" xfId="4429"/>
    <cellStyle name="汇总 2 7 2 2" xfId="4430"/>
    <cellStyle name="计算 2 11" xfId="4431"/>
    <cellStyle name="计算 2 3 3 2 2" xfId="4432"/>
    <cellStyle name="计算 2 2" xfId="4433"/>
    <cellStyle name="注释 2 6 6" xfId="4434"/>
    <cellStyle name="计算 2 2 3" xfId="4435"/>
    <cellStyle name="注释 2 6 6 3" xfId="4436"/>
    <cellStyle name="计算 2 2 4" xfId="4437"/>
    <cellStyle name="计算 2 2 5" xfId="4438"/>
    <cellStyle name="注释 2 2 6 5 2 2" xfId="4439"/>
    <cellStyle name="计算 2 2 6" xfId="4440"/>
    <cellStyle name="计算 2 2 9" xfId="4441"/>
    <cellStyle name="计算 2 3 2 2 2" xfId="4442"/>
    <cellStyle name="计算 2 3 2 3 2" xfId="4443"/>
    <cellStyle name="计算 2 3 2 4" xfId="4444"/>
    <cellStyle name="资产 2 4 4 2" xfId="4445"/>
    <cellStyle name="计算 2 3 2 4 2" xfId="4446"/>
    <cellStyle name="计算 2 3 2 5" xfId="4447"/>
    <cellStyle name="计算 2 3 3 3" xfId="4448"/>
    <cellStyle name="计算 2 3 3 3 2" xfId="4449"/>
    <cellStyle name="计算 2 3 3 4" xfId="4450"/>
    <cellStyle name="资产 2 4 5 2" xfId="4451"/>
    <cellStyle name="计算 2 3 3 4 2" xfId="4452"/>
    <cellStyle name="计算 2 3 3 5" xfId="4453"/>
    <cellStyle name="计算 2 4 2 2 2 2" xfId="4454"/>
    <cellStyle name="计算 2 4 2 3 2" xfId="4455"/>
    <cellStyle name="资产 2 4 3 5" xfId="4456"/>
    <cellStyle name="计算 2 4 2 4" xfId="4457"/>
    <cellStyle name="资产 2 5 4 2" xfId="4458"/>
    <cellStyle name="计算 2 4 3 3 2" xfId="4459"/>
    <cellStyle name="资产 2 5 3 5" xfId="4460"/>
    <cellStyle name="计算 2 4 3 4" xfId="4461"/>
    <cellStyle name="资产 2 5 5 2" xfId="4462"/>
    <cellStyle name="计算 2 4 3 4 2" xfId="4463"/>
    <cellStyle name="计算 2 4 3 5" xfId="4464"/>
    <cellStyle name="计算 2 4 8" xfId="4465"/>
    <cellStyle name="计算 2 4 8 2" xfId="4466"/>
    <cellStyle name="计算 2 4 9" xfId="4467"/>
    <cellStyle name="普通_ 白土" xfId="4468"/>
    <cellStyle name="计算 2 5" xfId="4469"/>
    <cellStyle name="注释 2 6 9" xfId="4470"/>
    <cellStyle name="计算 2 5 2" xfId="4471"/>
    <cellStyle name="计算 2 5 2 2 3" xfId="4472"/>
    <cellStyle name="计算 2 5 2 3 2" xfId="4473"/>
    <cellStyle name="计算 2 5 2 4" xfId="4474"/>
    <cellStyle name="资产 2 6 4 2" xfId="4475"/>
    <cellStyle name="计算 2 5 2 4 2" xfId="4476"/>
    <cellStyle name="计算 2 5 2 5" xfId="4477"/>
    <cellStyle name="计算 2 6" xfId="4478"/>
    <cellStyle name="计算 2 6 2" xfId="4479"/>
    <cellStyle name="计算 2 6 2 2" xfId="4480"/>
    <cellStyle name="计算 2 6 2 2 2" xfId="4481"/>
    <cellStyle name="计算 2 6 2 3" xfId="4482"/>
    <cellStyle name="计算 2 7" xfId="4483"/>
    <cellStyle name="输出 2 4" xfId="4484"/>
    <cellStyle name="计算 2 7 2" xfId="4485"/>
    <cellStyle name="输出 2 4 2" xfId="4486"/>
    <cellStyle name="计算 2 7 2 2" xfId="4487"/>
    <cellStyle name="输出 2 4 3" xfId="4488"/>
    <cellStyle name="注释 2 2 3 3 4 2" xfId="4489"/>
    <cellStyle name="计算 2 7 2 3" xfId="4490"/>
    <cellStyle name="计算 2 8" xfId="4491"/>
    <cellStyle name="计算 2 8 2" xfId="4492"/>
    <cellStyle name="콤마 [0]_BOILER-CO1" xfId="4493"/>
    <cellStyle name="计算 2 8 2 2" xfId="4494"/>
    <cellStyle name="检查单元格 2 2" xfId="4495"/>
    <cellStyle name="注释 2 2 8 5 2" xfId="4496"/>
    <cellStyle name="检查单元格 2 2 2" xfId="4497"/>
    <cellStyle name="解释性文本 2" xfId="4498"/>
    <cellStyle name="注释 2 10 2 2" xfId="4499"/>
    <cellStyle name="解释性文本 2 2 2" xfId="4500"/>
    <cellStyle name="警告文本 2" xfId="4501"/>
    <cellStyle name="警告文本 2 2" xfId="4502"/>
    <cellStyle name="注释 2 2 2 7 4" xfId="4503"/>
    <cellStyle name="链接单元格 2 2" xfId="4504"/>
    <cellStyle name="链接单元格 2 2 2" xfId="4505"/>
    <cellStyle name="霓付_97MBO" xfId="4506"/>
    <cellStyle name="千分位[0]_ 白土" xfId="4507"/>
    <cellStyle name="注释 2 2 2 9" xfId="4508"/>
    <cellStyle name="千分位_ 白土" xfId="4509"/>
    <cellStyle name="千位_ 应交税金审定表" xfId="4510"/>
    <cellStyle name="千位分隔 10" xfId="4511"/>
    <cellStyle name="千位分隔 2 2 3 2" xfId="4512"/>
    <cellStyle name="千位分隔 2 2 3 2 2" xfId="4513"/>
    <cellStyle name="千位分隔 2 2 3 3" xfId="4514"/>
    <cellStyle name="千位分隔 2 2 4" xfId="4515"/>
    <cellStyle name="千位分隔 2 3" xfId="4516"/>
    <cellStyle name="千位分隔 2 6 4" xfId="4517"/>
    <cellStyle name="千位分隔 4" xfId="4518"/>
    <cellStyle name="千位分隔 7 2" xfId="4519"/>
    <cellStyle name="千位分隔 7 3" xfId="4520"/>
    <cellStyle name="千位分隔 9" xfId="4521"/>
    <cellStyle name="千位分隔 9 2" xfId="4522"/>
    <cellStyle name="千位分隔 9 3" xfId="4523"/>
    <cellStyle name="强调文字颜色 1 2" xfId="4524"/>
    <cellStyle name="输入 2 3 2 2 3" xfId="4525"/>
    <cellStyle name="强调文字颜色 1 2 2 2" xfId="4526"/>
    <cellStyle name="注释 2 2 2 3 3 4 2" xfId="4527"/>
    <cellStyle name="强调文字颜色 2 2 2 2" xfId="4528"/>
    <cellStyle name="注释 2 2 2 4 3 4 2" xfId="4529"/>
    <cellStyle name="强调文字颜色 3 2" xfId="4530"/>
    <cellStyle name="强调文字颜色 6 2 2 2" xfId="4531"/>
    <cellStyle name="适中 2 2 2" xfId="4532"/>
    <cellStyle name="注释 2 2 6 3 4 2" xfId="4533"/>
    <cellStyle name="输出 2 2 2 2" xfId="4534"/>
    <cellStyle name="输出 2 2 2 3" xfId="4535"/>
    <cellStyle name="输出 2 2 2 3 2" xfId="4536"/>
    <cellStyle name="输出 2 2 2 5" xfId="4537"/>
    <cellStyle name="输出 2 2 3 3" xfId="4538"/>
    <cellStyle name="输出 2 2 3 3 2" xfId="4539"/>
    <cellStyle name="输出 2 2 3 4" xfId="4540"/>
    <cellStyle name="输出 2 2 3 4 2" xfId="4541"/>
    <cellStyle name="输出 2 2 3 5" xfId="4542"/>
    <cellStyle name="输出 2 2 4" xfId="4543"/>
    <cellStyle name="注释 2 2 3 3 2 3" xfId="4544"/>
    <cellStyle name="输出 2 2 4 2" xfId="4545"/>
    <cellStyle name="输出 2 2 4 3" xfId="4546"/>
    <cellStyle name="输出 2 2 4 3 2" xfId="4547"/>
    <cellStyle name="资产 2 2 2 5" xfId="4548"/>
    <cellStyle name="输出 2 2 4 4" xfId="4549"/>
    <cellStyle name="输出 2 3 2" xfId="4550"/>
    <cellStyle name="输出 2 3 2 3" xfId="4551"/>
    <cellStyle name="输出 2 3 2 4" xfId="4552"/>
    <cellStyle name="输出 2 3 2 4 2" xfId="4553"/>
    <cellStyle name="输出 2 3 3 3 2" xfId="4554"/>
    <cellStyle name="输出 2 4 2 2 2" xfId="4555"/>
    <cellStyle name="输出 2 4 2 2 3" xfId="4556"/>
    <cellStyle name="输出 2 4 2 4" xfId="4557"/>
    <cellStyle name="输出 2 4 2 4 2" xfId="4558"/>
    <cellStyle name="输出 2 4 2 5" xfId="4559"/>
    <cellStyle name="输出 2 4 3 2 2" xfId="4560"/>
    <cellStyle name="输出 2 4 3 3 2" xfId="4561"/>
    <cellStyle name="输出 2 4 3 4" xfId="4562"/>
    <cellStyle name="输出 2 4 3 5" xfId="4563"/>
    <cellStyle name="输出 2 4 5 2" xfId="4564"/>
    <cellStyle name="输出 2 4 6 2" xfId="4565"/>
    <cellStyle name="输出 2 4 7" xfId="4566"/>
    <cellStyle name="输出 2 5 2 2" xfId="4567"/>
    <cellStyle name="注释 2 10 3" xfId="4568"/>
    <cellStyle name="输出 2 5 2 2 2" xfId="4569"/>
    <cellStyle name="输出 2 5 2 2 2 2" xfId="4570"/>
    <cellStyle name="输出 2 5 2 2 3" xfId="4571"/>
    <cellStyle name="输出 2 5 2 3" xfId="4572"/>
    <cellStyle name="输出 2 5 2 3 2" xfId="4573"/>
    <cellStyle name="输出 2 5 2 4" xfId="4574"/>
    <cellStyle name="输出 2 5 2 4 2" xfId="4575"/>
    <cellStyle name="输出 2 5 2 5" xfId="4576"/>
    <cellStyle name="输出 2 5 3" xfId="4577"/>
    <cellStyle name="注释 2 2 3 3 5 2" xfId="4578"/>
    <cellStyle name="输出 2 5 3 2" xfId="4579"/>
    <cellStyle name="注释 2 11 3" xfId="4580"/>
    <cellStyle name="输出 2 5 3 3" xfId="4581"/>
    <cellStyle name="输出 2 5 3 3 2" xfId="4582"/>
    <cellStyle name="输出 2 5 3 4" xfId="4583"/>
    <cellStyle name="输出 2 5 3 4 2" xfId="4584"/>
    <cellStyle name="输出 2 5 3 5" xfId="4585"/>
    <cellStyle name="输出 2 5 5 2" xfId="4586"/>
    <cellStyle name="输出 2 5 6" xfId="4587"/>
    <cellStyle name="输出 2 5 6 2" xfId="4588"/>
    <cellStyle name="输出 2 5 7" xfId="4589"/>
    <cellStyle name="资产 4 4 2 2" xfId="4590"/>
    <cellStyle name="输出 2 6 3" xfId="4591"/>
    <cellStyle name="输出 2 6 3 2" xfId="4592"/>
    <cellStyle name="输出 2 6 5 2" xfId="4593"/>
    <cellStyle name="输出 2 6 6" xfId="4594"/>
    <cellStyle name="输出 2 6 6 2" xfId="4595"/>
    <cellStyle name="输出 2 6 7" xfId="4596"/>
    <cellStyle name="输出 2 7 2" xfId="4597"/>
    <cellStyle name="资产 2 7" xfId="4598"/>
    <cellStyle name="输出 2 7 2 2" xfId="4599"/>
    <cellStyle name="资产 2 7 2" xfId="4600"/>
    <cellStyle name="输出 2 7 2 2 2" xfId="4601"/>
    <cellStyle name="资产 2 7 2 2" xfId="4602"/>
    <cellStyle name="输出 2 7 2 3" xfId="4603"/>
    <cellStyle name="资产 2 7 3" xfId="4604"/>
    <cellStyle name="输出 2 7 3" xfId="4605"/>
    <cellStyle name="资产 2 8" xfId="4606"/>
    <cellStyle name="输出 2 7 3 2" xfId="4607"/>
    <cellStyle name="资产 2 8 2" xfId="4608"/>
    <cellStyle name="输出 2 7 4 2" xfId="4609"/>
    <cellStyle name="输出 2 8" xfId="4610"/>
    <cellStyle name="输出 2 8 2" xfId="4611"/>
    <cellStyle name="资产 3 7" xfId="4612"/>
    <cellStyle name="输出 2 8 2 2" xfId="4613"/>
    <cellStyle name="输出 2 8 3" xfId="4614"/>
    <cellStyle name="输出 2 9" xfId="4615"/>
    <cellStyle name="输出 2 9 2" xfId="4616"/>
    <cellStyle name="资产 4 7" xfId="4617"/>
    <cellStyle name="输入 2 10" xfId="4618"/>
    <cellStyle name="输入 2 10 2" xfId="4619"/>
    <cellStyle name="输入 2 12 2" xfId="4620"/>
    <cellStyle name="注释 2 2 3 2 4" xfId="4621"/>
    <cellStyle name="输入 2 2 2 2" xfId="4622"/>
    <cellStyle name="输入 2 2 2 2 2" xfId="4623"/>
    <cellStyle name="资产 2 2 3 4" xfId="4624"/>
    <cellStyle name="输入 2 2 2 2 2 2" xfId="4625"/>
    <cellStyle name="资产 2 2 3 4 2" xfId="4626"/>
    <cellStyle name="输入 2 2 2 2 3" xfId="4627"/>
    <cellStyle name="资产 2 2 3 5" xfId="4628"/>
    <cellStyle name="输入 2 2 2 4 2" xfId="4629"/>
    <cellStyle name="输入 2 2 2 5" xfId="4630"/>
    <cellStyle name="输入 2 2 3 2" xfId="4631"/>
    <cellStyle name="输入 2 2 3 2 2" xfId="4632"/>
    <cellStyle name="资产 2 3 3 4" xfId="4633"/>
    <cellStyle name="输入 2 2 3 2 3" xfId="4634"/>
    <cellStyle name="资产 2 3 3 5" xfId="4635"/>
    <cellStyle name="输入 2 2 3 3" xfId="4636"/>
    <cellStyle name="输入 2 2 3 3 2" xfId="4637"/>
    <cellStyle name="输入 2 2 3 4" xfId="4638"/>
    <cellStyle name="输入 2 2 3 4 2" xfId="4639"/>
    <cellStyle name="输入 2 2 3 5" xfId="4640"/>
    <cellStyle name="输入 2 2 4" xfId="4641"/>
    <cellStyle name="输入 2 2 4 2" xfId="4642"/>
    <cellStyle name="输入 2 2 4 3" xfId="4643"/>
    <cellStyle name="输入 2 2 4 3 2" xfId="4644"/>
    <cellStyle name="输入 2 2 4 4" xfId="4645"/>
    <cellStyle name="输入 2 2 5" xfId="4646"/>
    <cellStyle name="输入 2 2 5 2" xfId="4647"/>
    <cellStyle name="输入 2 2 5 2 2" xfId="4648"/>
    <cellStyle name="资产 2 5 3 4" xfId="4649"/>
    <cellStyle name="输入 2 2 5 3" xfId="4650"/>
    <cellStyle name="输入 2 2 6 2" xfId="4651"/>
    <cellStyle name="输入 2 2 7" xfId="4652"/>
    <cellStyle name="输入 2 2 7 2" xfId="4653"/>
    <cellStyle name="输入 2 2 8" xfId="4654"/>
    <cellStyle name="输入 2 2 8 2" xfId="4655"/>
    <cellStyle name="输入 2 3 2 2 2" xfId="4656"/>
    <cellStyle name="输入 2 3 2 2 2 2" xfId="4657"/>
    <cellStyle name="注释 2 2 2 3 2 4" xfId="4658"/>
    <cellStyle name="输入 2 3 2 3" xfId="4659"/>
    <cellStyle name="输入 2 3 2 3 2" xfId="4660"/>
    <cellStyle name="输入 2 3 2 4" xfId="4661"/>
    <cellStyle name="输入 2 3 2 4 2" xfId="4662"/>
    <cellStyle name="输入 2 3 2 5" xfId="4663"/>
    <cellStyle name="输入 2 3 3" xfId="4664"/>
    <cellStyle name="输入 2 3 3 2" xfId="4665"/>
    <cellStyle name="注释 2 2 13" xfId="4666"/>
    <cellStyle name="输入 2 3 3 2 2" xfId="4667"/>
    <cellStyle name="注释 2 2 13 2" xfId="4668"/>
    <cellStyle name="输入 2 3 3 3" xfId="4669"/>
    <cellStyle name="输入 2 3 3 3 2" xfId="4670"/>
    <cellStyle name="输入 2 3 3 4" xfId="4671"/>
    <cellStyle name="输入 2 3 3 4 2" xfId="4672"/>
    <cellStyle name="输入 2 3 3 5" xfId="4673"/>
    <cellStyle name="输入 2 3 4" xfId="4674"/>
    <cellStyle name="输入 2 3 4 2" xfId="4675"/>
    <cellStyle name="输入 2 3 5" xfId="4676"/>
    <cellStyle name="输入 2 3 5 2" xfId="4677"/>
    <cellStyle name="输入 2 3 6 2" xfId="4678"/>
    <cellStyle name="输入 2 3 7" xfId="4679"/>
    <cellStyle name="输入 2 3 7 2" xfId="4680"/>
    <cellStyle name="输入 2 3 8" xfId="4681"/>
    <cellStyle name="输入 2 3 8 2" xfId="4682"/>
    <cellStyle name="输入 2 4 2 2" xfId="4683"/>
    <cellStyle name="输入 2 4 2 2 3" xfId="4684"/>
    <cellStyle name="输入 2 4 2 3 2" xfId="4685"/>
    <cellStyle name="输入 2 4 2 4" xfId="4686"/>
    <cellStyle name="输入 2 4 2 5" xfId="4687"/>
    <cellStyle name="输入 2 4 3" xfId="4688"/>
    <cellStyle name="注释 2 6 3 4 2 2" xfId="4689"/>
    <cellStyle name="输入 2 4 3 2" xfId="4690"/>
    <cellStyle name="输入 2 4 3 2 2" xfId="4691"/>
    <cellStyle name="输入 2 4 3 3" xfId="4692"/>
    <cellStyle name="输入 2 4 3 4" xfId="4693"/>
    <cellStyle name="输入 2 4 3 5" xfId="4694"/>
    <cellStyle name="输入 2 4 4" xfId="4695"/>
    <cellStyle name="输入 2 4 4 2" xfId="4696"/>
    <cellStyle name="输入 2 4 5" xfId="4697"/>
    <cellStyle name="输入 2 4 5 2" xfId="4698"/>
    <cellStyle name="输入 2 4 6 2" xfId="4699"/>
    <cellStyle name="输入 2 4 7" xfId="4700"/>
    <cellStyle name="输入 2 4 7 2" xfId="4701"/>
    <cellStyle name="输入 2 5" xfId="4702"/>
    <cellStyle name="输入 2 5 2" xfId="4703"/>
    <cellStyle name="输入 2 5 2 2" xfId="4704"/>
    <cellStyle name="输入 2 5 2 2 2" xfId="4705"/>
    <cellStyle name="输入 2 5 2 2 3" xfId="4706"/>
    <cellStyle name="输入 2 5 2 3" xfId="4707"/>
    <cellStyle name="输入 2 5 2 3 2" xfId="4708"/>
    <cellStyle name="输入 2 5 2 4" xfId="4709"/>
    <cellStyle name="输入 2 5 2 4 2" xfId="4710"/>
    <cellStyle name="输入 2 5 2 5" xfId="4711"/>
    <cellStyle name="输入 2 5 3" xfId="4712"/>
    <cellStyle name="输入 2 5 3 2" xfId="4713"/>
    <cellStyle name="输入 2 5 3 2 2" xfId="4714"/>
    <cellStyle name="输入 2 5 3 4 2" xfId="4715"/>
    <cellStyle name="输入 2 5 4" xfId="4716"/>
    <cellStyle name="输入 2 5 4 2" xfId="4717"/>
    <cellStyle name="输入 2 5 5" xfId="4718"/>
    <cellStyle name="输入 2 5 5 2" xfId="4719"/>
    <cellStyle name="输入 2 5 6" xfId="4720"/>
    <cellStyle name="输入 2 5 7" xfId="4721"/>
    <cellStyle name="注释 2 2 5 3 2 2" xfId="4722"/>
    <cellStyle name="输入 2 6" xfId="4723"/>
    <cellStyle name="输入 2 6 2" xfId="4724"/>
    <cellStyle name="输入 2 6 2 2" xfId="4725"/>
    <cellStyle name="输入 2 6 2 2 2" xfId="4726"/>
    <cellStyle name="输入 2 6 3 2" xfId="4727"/>
    <cellStyle name="输入 2 6 5" xfId="4728"/>
    <cellStyle name="输入 2 6 5 2" xfId="4729"/>
    <cellStyle name="输入 2 6 6" xfId="4730"/>
    <cellStyle name="输入 2 6 7" xfId="4731"/>
    <cellStyle name="注释 2 2 5 3 3 2" xfId="4732"/>
    <cellStyle name="输入 2 7" xfId="4733"/>
    <cellStyle name="输入 2 7 2" xfId="4734"/>
    <cellStyle name="输入 2 7 2 2" xfId="4735"/>
    <cellStyle name="输入 2 7 2 2 2" xfId="4736"/>
    <cellStyle name="输入 2 7 2 3" xfId="4737"/>
    <cellStyle name="输入 2 7 3" xfId="4738"/>
    <cellStyle name="输入 2 7 3 2" xfId="4739"/>
    <cellStyle name="输入 2 7 4" xfId="4740"/>
    <cellStyle name="输入 2 7 4 2" xfId="4741"/>
    <cellStyle name="输入 2 7 5" xfId="4742"/>
    <cellStyle name="输入 2 8" xfId="4743"/>
    <cellStyle name="输入 2 8 2" xfId="4744"/>
    <cellStyle name="输入 2 8 2 2" xfId="4745"/>
    <cellStyle name="输入 2 9" xfId="4746"/>
    <cellStyle name="注释 2" xfId="4747"/>
    <cellStyle name="注释 2 10" xfId="4748"/>
    <cellStyle name="注释 2 11" xfId="4749"/>
    <cellStyle name="注释 2 11 2" xfId="4750"/>
    <cellStyle name="注释 2 11 2 2" xfId="4751"/>
    <cellStyle name="注释 2 13" xfId="4752"/>
    <cellStyle name="注释 2 13 2" xfId="4753"/>
    <cellStyle name="注释 2 2 10 2" xfId="4754"/>
    <cellStyle name="注释 2 2 10 2 2" xfId="4755"/>
    <cellStyle name="注释 2 2 10 2 2 2" xfId="4756"/>
    <cellStyle name="注释 2 2 10 2 3" xfId="4757"/>
    <cellStyle name="注释 2 2 10 3" xfId="4758"/>
    <cellStyle name="注释 2 2 10 3 2" xfId="4759"/>
    <cellStyle name="注释 2 2 10 4" xfId="4760"/>
    <cellStyle name="注释 2 2 11 2" xfId="4761"/>
    <cellStyle name="注释 2 2 11 2 2" xfId="4762"/>
    <cellStyle name="注释 2 2 11 3" xfId="4763"/>
    <cellStyle name="注释 2 2 12" xfId="4764"/>
    <cellStyle name="注释 2 2 12 2" xfId="4765"/>
    <cellStyle name="注释 2 2 12 2 2" xfId="4766"/>
    <cellStyle name="注释 2 2 3 2 2 4" xfId="4767"/>
    <cellStyle name="注释 2 2 2" xfId="4768"/>
    <cellStyle name="注释 2 2 2 10" xfId="4769"/>
    <cellStyle name="注释 2 2 2 10 2" xfId="4770"/>
    <cellStyle name="注释 2 2 2 10 2 2" xfId="4771"/>
    <cellStyle name="注释 2 2 2 10 3" xfId="4772"/>
    <cellStyle name="注释 2 2 2 11 2" xfId="4773"/>
    <cellStyle name="注释 2 2 2 12" xfId="4774"/>
    <cellStyle name="注释 2 2 2 2" xfId="4775"/>
    <cellStyle name="注释 2 2 2 2 2" xfId="4776"/>
    <cellStyle name="注释 2 2 2 2 2 2" xfId="4777"/>
    <cellStyle name="注释 2 2 2 2 2 2 2" xfId="4778"/>
    <cellStyle name="注释 2 2 2 2 2 2 2 2" xfId="4779"/>
    <cellStyle name="注释 2 2 2 2 2 2 2 2 2" xfId="4780"/>
    <cellStyle name="注释 2 2 2 2 2 2 2 3" xfId="4781"/>
    <cellStyle name="注释 2 2 2 2 2 3" xfId="4782"/>
    <cellStyle name="注释 2 2 2 2 2 3 2 2" xfId="4783"/>
    <cellStyle name="注释 2 2 2 2 2 4" xfId="4784"/>
    <cellStyle name="注释 2 2 2 2 2 5" xfId="4785"/>
    <cellStyle name="注释 2 2 2 2 2 5 2" xfId="4786"/>
    <cellStyle name="注释 2 2 2 2 2 6" xfId="4787"/>
    <cellStyle name="注释 2 2 2 2 3" xfId="4788"/>
    <cellStyle name="注释 2 2 2 2 3 2" xfId="4789"/>
    <cellStyle name="注释 2 2 2 2 3 2 2" xfId="4790"/>
    <cellStyle name="注释 2 2 2 2 3 2 2 2" xfId="4791"/>
    <cellStyle name="注释 2 2 2 2 3 2 3" xfId="4792"/>
    <cellStyle name="注释 2 2 2 2 3 3" xfId="4793"/>
    <cellStyle name="注释 2 2 2 2 3 3 2 2" xfId="4794"/>
    <cellStyle name="注释 2 2 2 2 3 4" xfId="4795"/>
    <cellStyle name="注释 2 2 2 2 3 4 2 2" xfId="4796"/>
    <cellStyle name="注释 2 2 2 2 3 4 3" xfId="4797"/>
    <cellStyle name="注释 2 2 2 2 3 5" xfId="4798"/>
    <cellStyle name="注释 2 2 2 2 3 5 2" xfId="4799"/>
    <cellStyle name="注释 2 2 2 2 3 6" xfId="4800"/>
    <cellStyle name="注释 2 2 2 2 4" xfId="4801"/>
    <cellStyle name="注释 2 2 2 2 4 2" xfId="4802"/>
    <cellStyle name="注释 2 2 2 2 4 2 2" xfId="4803"/>
    <cellStyle name="注释 2 2 2 2 4 3" xfId="4804"/>
    <cellStyle name="注释 2 2 2 2 5 2" xfId="4805"/>
    <cellStyle name="注释 2 2 2 2 5 2 2" xfId="4806"/>
    <cellStyle name="注释 2 2 2 2 5 3" xfId="4807"/>
    <cellStyle name="注释 2 2 2 2 6 2 2" xfId="4808"/>
    <cellStyle name="注释 2 2 2 2 6 3" xfId="4809"/>
    <cellStyle name="注释 2 2 2 2 7 2" xfId="4810"/>
    <cellStyle name="注释 2 2 2 2 7 2 2" xfId="4811"/>
    <cellStyle name="注释 2 2 2 2 7 3" xfId="4812"/>
    <cellStyle name="注释 2 2 2 2 8 2 2" xfId="4813"/>
    <cellStyle name="注释 2 2 2 2 8 3" xfId="4814"/>
    <cellStyle name="注释 2 2 2 3" xfId="4815"/>
    <cellStyle name="注释 2 2 2 3 10" xfId="4816"/>
    <cellStyle name="注释 2 2 2 3 2 2" xfId="4817"/>
    <cellStyle name="注释 2 2 2 3 2 2 2" xfId="4818"/>
    <cellStyle name="注释 2 2 2 3 2 2 2 2" xfId="4819"/>
    <cellStyle name="注释 2 2 2 3 2 2 2 2 2" xfId="4820"/>
    <cellStyle name="注释 2 2 2 3 2 2 2 3" xfId="4821"/>
    <cellStyle name="注释 2 2 2 3 2 3" xfId="4822"/>
    <cellStyle name="注释 2 2 2 3 2 3 2" xfId="4823"/>
    <cellStyle name="注释 2 2 2 3 2 3 2 2" xfId="4824"/>
    <cellStyle name="注释 2 2 2 3 2 3 3" xfId="4825"/>
    <cellStyle name="注释 2 2 2 3 2 4 2" xfId="4826"/>
    <cellStyle name="注释 2 2 2 3 2 4 2 2" xfId="4827"/>
    <cellStyle name="注释 2 2 2 3 2 4 3" xfId="4828"/>
    <cellStyle name="注释 2 2 2 3 2 5" xfId="4829"/>
    <cellStyle name="注释 2 2 2 3 2 5 2" xfId="4830"/>
    <cellStyle name="注释 2 2 2 3 2 6" xfId="4831"/>
    <cellStyle name="注释 2 2 2 3 3 2" xfId="4832"/>
    <cellStyle name="注释 2 2 2 3 3 2 2" xfId="4833"/>
    <cellStyle name="注释 2 2 2 3 3 2 2 2" xfId="4834"/>
    <cellStyle name="注释 2 2 2 3 3 2 3" xfId="4835"/>
    <cellStyle name="注释 2 2 2 3 3 3" xfId="4836"/>
    <cellStyle name="注释 2 2 2 3 3 3 2" xfId="4837"/>
    <cellStyle name="注释 2 2 2 3 3 3 2 2" xfId="4838"/>
    <cellStyle name="注释 2 2 2 3 3 3 3" xfId="4839"/>
    <cellStyle name="注释 2 2 2 3 3 4 2 2" xfId="4840"/>
    <cellStyle name="注释 2 2 2 3 3 4 3" xfId="4841"/>
    <cellStyle name="注释 2 2 2 3 3 6" xfId="4842"/>
    <cellStyle name="注释 2 2 2 3 4" xfId="4843"/>
    <cellStyle name="注释 2 2 2 3 4 2" xfId="4844"/>
    <cellStyle name="注释 2 2 2 3 4 2 2" xfId="4845"/>
    <cellStyle name="注释 2 2 2 3 4 3" xfId="4846"/>
    <cellStyle name="注释 2 2 2 3 5" xfId="4847"/>
    <cellStyle name="注释 2 2 2 3 5 2" xfId="4848"/>
    <cellStyle name="注释 2 2 2 3 5 2 2" xfId="4849"/>
    <cellStyle name="注释 2 2 2 3 5 3" xfId="4850"/>
    <cellStyle name="注释 2 2 2 3 6" xfId="4851"/>
    <cellStyle name="注释 2 2 2 3 6 2 2" xfId="4852"/>
    <cellStyle name="注释 2 2 2 3 6 3" xfId="4853"/>
    <cellStyle name="注释 2 2 2 3 7 2 2" xfId="4854"/>
    <cellStyle name="注释 2 2 2 3 7 3" xfId="4855"/>
    <cellStyle name="注释 2 2 2 3 8 2" xfId="4856"/>
    <cellStyle name="注释 2 2 2 3 8 2 2" xfId="4857"/>
    <cellStyle name="注释 2 2 2 3 8 3" xfId="4858"/>
    <cellStyle name="注释 2 2 2 3 9 2" xfId="4859"/>
    <cellStyle name="注释 2 2 2 4" xfId="4860"/>
    <cellStyle name="注释 2 2 2 4 10" xfId="4861"/>
    <cellStyle name="注释 2 2 2 4 2" xfId="4862"/>
    <cellStyle name="注释 2 2 2 4 2 2" xfId="4863"/>
    <cellStyle name="注释 2 2 2 4 2 2 2" xfId="4864"/>
    <cellStyle name="注释 2 2 2 4 2 2 2 2" xfId="4865"/>
    <cellStyle name="注释 2 2 2 4 2 2 2 2 2" xfId="4866"/>
    <cellStyle name="注释 2 2 2 4 2 2 2 3" xfId="4867"/>
    <cellStyle name="注释 2 2 2 4 2 2 3" xfId="4868"/>
    <cellStyle name="注释 2 2 2 4 2 3" xfId="4869"/>
    <cellStyle name="注释 2 2 2 4 2 4" xfId="4870"/>
    <cellStyle name="注释 2 2 2 4 2 5" xfId="4871"/>
    <cellStyle name="注释 2 2 2 4 2 6" xfId="4872"/>
    <cellStyle name="注释 2 2 2 4 3" xfId="4873"/>
    <cellStyle name="注释 2 2 5 8 2 2" xfId="4874"/>
    <cellStyle name="注释 2 2 2 4 3 2" xfId="4875"/>
    <cellStyle name="注释 2 2 2 4 3 2 2" xfId="4876"/>
    <cellStyle name="注释 2 2 2 4 3 2 2 2" xfId="4877"/>
    <cellStyle name="注释 2 2 2 4 3 2 3" xfId="4878"/>
    <cellStyle name="注释 2 2 2 4 3 3" xfId="4879"/>
    <cellStyle name="注释 2 2 2 4 3 3 2" xfId="4880"/>
    <cellStyle name="注释 2 2 2 4 3 3 2 2" xfId="4881"/>
    <cellStyle name="注释 2 2 2 4 3 3 3" xfId="4882"/>
    <cellStyle name="注释 2 2 2 4 3 4 2 2" xfId="4883"/>
    <cellStyle name="注释 2 2 2 4 3 4 3" xfId="4884"/>
    <cellStyle name="注释 2 2 2 4 3 5" xfId="4885"/>
    <cellStyle name="注释 2 2 2 4 3 5 2" xfId="4886"/>
    <cellStyle name="注释 2 2 2 4 3 6" xfId="4887"/>
    <cellStyle name="注释 2 2 2 4 4" xfId="4888"/>
    <cellStyle name="注释 2 2 2 4 4 2" xfId="4889"/>
    <cellStyle name="注释 2 2 2 4 4 2 2" xfId="4890"/>
    <cellStyle name="注释 2 2 2 4 4 3" xfId="4891"/>
    <cellStyle name="注释 2 2 2 4 5" xfId="4892"/>
    <cellStyle name="注释 2 2 2 4 5 2" xfId="4893"/>
    <cellStyle name="注释 2 2 2 4 5 2 2" xfId="4894"/>
    <cellStyle name="注释 2 2 2 4 6" xfId="4895"/>
    <cellStyle name="注释 2 2 2 4 6 2" xfId="4896"/>
    <cellStyle name="注释 2 2 2 4 6 2 2" xfId="4897"/>
    <cellStyle name="注释 2 2 2 4 6 3" xfId="4898"/>
    <cellStyle name="注释 2 2 2 4 7 2 2" xfId="4899"/>
    <cellStyle name="注释 2 9 2" xfId="4900"/>
    <cellStyle name="注释 2 2 2 4 7 3" xfId="4901"/>
    <cellStyle name="注释 2 2 2 4 8 2" xfId="4902"/>
    <cellStyle name="注释 2 2 2 4 8 3" xfId="4903"/>
    <cellStyle name="注释 2 2 2 5 2 2 3" xfId="4904"/>
    <cellStyle name="注释 2 2 2 5 2 2 3 2" xfId="4905"/>
    <cellStyle name="注释 2 2 2 5 2 2 4" xfId="4906"/>
    <cellStyle name="注释 2 2 2 5 2 3 3" xfId="4907"/>
    <cellStyle name="注释 2 2 2 5 2 4 3" xfId="4908"/>
    <cellStyle name="注释 2 2 2 5 2 5" xfId="4909"/>
    <cellStyle name="注释 2 2 2 5 2 5 2" xfId="4910"/>
    <cellStyle name="注释 2 2 2 5 2 6" xfId="4911"/>
    <cellStyle name="注释 2 2 2 5 3 2 2 2" xfId="4912"/>
    <cellStyle name="注释 2 2 2 5 3 2 3" xfId="4913"/>
    <cellStyle name="注释 2 2 2 5 3 3 2 2" xfId="4914"/>
    <cellStyle name="注释 2 2 2 5 3 3 3" xfId="4915"/>
    <cellStyle name="注释 2 2 2 5 3 4 3" xfId="4916"/>
    <cellStyle name="注释 2 2 2 5 3 5" xfId="4917"/>
    <cellStyle name="注释 2 2 2 5 3 5 2" xfId="4918"/>
    <cellStyle name="注释 2 2 2 5 5" xfId="4919"/>
    <cellStyle name="注释 2 2 2 5 5 2" xfId="4920"/>
    <cellStyle name="注释 2 2 2 5 5 3" xfId="4921"/>
    <cellStyle name="注释 2 2 2 5 6" xfId="4922"/>
    <cellStyle name="注释 2 2 2 5 6 2" xfId="4923"/>
    <cellStyle name="注释 2 2 2 5 6 2 2" xfId="4924"/>
    <cellStyle name="注释 2 2 2 5 6 3" xfId="4925"/>
    <cellStyle name="注释 2 2 2 5 7 3" xfId="4926"/>
    <cellStyle name="注释 2 2 2 6" xfId="4927"/>
    <cellStyle name="注释 2 2 2 6 2" xfId="4928"/>
    <cellStyle name="注释 2 2 2 6 2 2" xfId="4929"/>
    <cellStyle name="注释 2 2 2 6 2 2 2" xfId="4930"/>
    <cellStyle name="注释 2 2 2 6 2 2 2 2" xfId="4931"/>
    <cellStyle name="注释 2 2 2 6 2 2 3" xfId="4932"/>
    <cellStyle name="注释 2 2 2 6 2 3" xfId="4933"/>
    <cellStyle name="注释 2 2 2 6 2 4" xfId="4934"/>
    <cellStyle name="注释 2 2 2 6 3" xfId="4935"/>
    <cellStyle name="注释 2 2 2 6 3 2" xfId="4936"/>
    <cellStyle name="注释 2 2 2 6 3 2 2" xfId="4937"/>
    <cellStyle name="注释 2 2 2 6 3 3" xfId="4938"/>
    <cellStyle name="注释 2 2 2 6 4" xfId="4939"/>
    <cellStyle name="注释 2 2 2 6 4 2" xfId="4940"/>
    <cellStyle name="注释 2 2 2 6 4 2 2" xfId="4941"/>
    <cellStyle name="注释 2 2 2 6 4 3" xfId="4942"/>
    <cellStyle name="注释 2 2 2 6 5" xfId="4943"/>
    <cellStyle name="注释 2 2 2 6 5 2" xfId="4944"/>
    <cellStyle name="注释 2 2 2 6 5 2 2" xfId="4945"/>
    <cellStyle name="注释 2 2 2 6 5 3" xfId="4946"/>
    <cellStyle name="注释 2 2 2 6 6" xfId="4947"/>
    <cellStyle name="注释 2 2 2 7" xfId="4948"/>
    <cellStyle name="注释 2 2 2 7 2" xfId="4949"/>
    <cellStyle name="注释 2 2 2 7 2 2" xfId="4950"/>
    <cellStyle name="注释 2 2 2 7 2 2 2 2" xfId="4951"/>
    <cellStyle name="注释 2 2 2 7 2 2 3" xfId="4952"/>
    <cellStyle name="注释 2 2 2 7 2 3" xfId="4953"/>
    <cellStyle name="注释 2 2 2 7 2 3 2" xfId="4954"/>
    <cellStyle name="注释 2 2 2 7 3" xfId="4955"/>
    <cellStyle name="注释 2 2 2 7 3 2" xfId="4956"/>
    <cellStyle name="注释 2 2 2 7 3 2 2" xfId="4957"/>
    <cellStyle name="注释 2 2 2 7 3 3" xfId="4958"/>
    <cellStyle name="注释 2 2 2 7 4 3" xfId="4959"/>
    <cellStyle name="注释 2 2 2 7 5" xfId="4960"/>
    <cellStyle name="注释 2 2 2 7 5 2" xfId="4961"/>
    <cellStyle name="注释 2 2 2 8" xfId="4962"/>
    <cellStyle name="注释 2 2 2 8 2" xfId="4963"/>
    <cellStyle name="注释 2 2 2 8 2 2" xfId="4964"/>
    <cellStyle name="注释 2 2 2 8 2 2 2" xfId="4965"/>
    <cellStyle name="注释 2 2 2 8 2 3" xfId="4966"/>
    <cellStyle name="注释 2 2 2 8 3" xfId="4967"/>
    <cellStyle name="注释 2 2 2 8 3 2" xfId="4968"/>
    <cellStyle name="注释 2 2 2 8 3 2 2" xfId="4969"/>
    <cellStyle name="注释 2 2 2 8 3 3" xfId="4970"/>
    <cellStyle name="注释 2 2 2 9 2" xfId="4971"/>
    <cellStyle name="注释 2 2 2 9 2 2" xfId="4972"/>
    <cellStyle name="注释 2 2 2 9 2 2 2" xfId="4973"/>
    <cellStyle name="注释 2 2 2 9 2 3" xfId="4974"/>
    <cellStyle name="注释 2 2 2 9 3" xfId="4975"/>
    <cellStyle name="注释 2 2 2 9 3 2" xfId="4976"/>
    <cellStyle name="注释 2 2 2 9 4" xfId="4977"/>
    <cellStyle name="注释 2 2 3" xfId="4978"/>
    <cellStyle name="注释 2 2 3 10" xfId="4979"/>
    <cellStyle name="注释 2 2 3 2" xfId="4980"/>
    <cellStyle name="注释 2 2 3 2 2" xfId="4981"/>
    <cellStyle name="注释 2 2 3 2 2 2" xfId="4982"/>
    <cellStyle name="注释 2 2 3 2 2 2 2" xfId="4983"/>
    <cellStyle name="注释 2 2 3 2 2 2 2 2" xfId="4984"/>
    <cellStyle name="注释 2 2 3 2 2 2 3" xfId="4985"/>
    <cellStyle name="注释 2 2 3 2 2 3 2" xfId="4986"/>
    <cellStyle name="注释 2 2 3 2 3" xfId="4987"/>
    <cellStyle name="注释 2 2 3 2 3 2" xfId="4988"/>
    <cellStyle name="注释 2 2 3 2 3 2 2" xfId="4989"/>
    <cellStyle name="注释 2 2 3 2 3 3" xfId="4990"/>
    <cellStyle name="注释 2 2 3 2 4 2" xfId="4991"/>
    <cellStyle name="注释 2 2 3 2 5" xfId="4992"/>
    <cellStyle name="注释 2 2 3 2 5 2" xfId="4993"/>
    <cellStyle name="注释 2 2 3 2 6" xfId="4994"/>
    <cellStyle name="注释 2 2 3 3" xfId="4995"/>
    <cellStyle name="注释 2 2 3 3 2" xfId="4996"/>
    <cellStyle name="注释 2 2 3 3 3" xfId="4997"/>
    <cellStyle name="注释 2 2 3 3 4" xfId="4998"/>
    <cellStyle name="注释 2 2 3 3 5" xfId="4999"/>
    <cellStyle name="注释 2 2 3 3 6" xfId="5000"/>
    <cellStyle name="注释 2 2 3 4" xfId="5001"/>
    <cellStyle name="注释 2 2 3 4 2 2" xfId="5002"/>
    <cellStyle name="注释 2 2 3 4 3" xfId="5003"/>
    <cellStyle name="注释 2 2 3 5" xfId="5004"/>
    <cellStyle name="注释 2 2 3 5 2" xfId="5005"/>
    <cellStyle name="注释 2 2 3 5 3" xfId="5006"/>
    <cellStyle name="注释 2 2 3 6" xfId="5007"/>
    <cellStyle name="注释 2 2 3 7 2" xfId="5008"/>
    <cellStyle name="注释 2 2 3 7 2 2" xfId="5009"/>
    <cellStyle name="注释 2 2 3 7 3" xfId="5010"/>
    <cellStyle name="注释 2 2 3 8" xfId="5011"/>
    <cellStyle name="注释 2 2 3 8 2" xfId="5012"/>
    <cellStyle name="注释 2 2 3 8 2 2" xfId="5013"/>
    <cellStyle name="注释 2 2 3 8 3" xfId="5014"/>
    <cellStyle name="注释 2 2 3 9" xfId="5015"/>
    <cellStyle name="注释 2 2 4" xfId="5016"/>
    <cellStyle name="注释 2 2 4 10" xfId="5017"/>
    <cellStyle name="注释 2 2 6 7 2 2" xfId="5018"/>
    <cellStyle name="注释 2 2 4 2" xfId="5019"/>
    <cellStyle name="注释 2 2 4 2 2" xfId="5020"/>
    <cellStyle name="注释 2 2 4 2 2 2" xfId="5021"/>
    <cellStyle name="注释 2 2 4 2 2 3" xfId="5022"/>
    <cellStyle name="注释 2 2 4 2 2 4" xfId="5023"/>
    <cellStyle name="注释 2 2 4 2 3" xfId="5024"/>
    <cellStyle name="注释 2 2 4 2 3 2" xfId="5025"/>
    <cellStyle name="注释 2 2 4 2 3 3" xfId="5026"/>
    <cellStyle name="注释 2 2 4 2 4" xfId="5027"/>
    <cellStyle name="注释 2 2 4 2 5" xfId="5028"/>
    <cellStyle name="注释 2 2 4 2 5 2" xfId="5029"/>
    <cellStyle name="注释 2 2 4 2 6" xfId="5030"/>
    <cellStyle name="注释 2 2 4 3" xfId="5031"/>
    <cellStyle name="注释 2 2 4 3 3" xfId="5032"/>
    <cellStyle name="注释 2 2 4 3 4" xfId="5033"/>
    <cellStyle name="注释 2 2 4 3 5" xfId="5034"/>
    <cellStyle name="注释 2 2 4 3 5 2" xfId="5035"/>
    <cellStyle name="注释 2 2 4 3 6" xfId="5036"/>
    <cellStyle name="注释 2 2 4 4" xfId="5037"/>
    <cellStyle name="注释 2 2 4 4 2" xfId="5038"/>
    <cellStyle name="注释 2 2 4 4 2 2" xfId="5039"/>
    <cellStyle name="注释 2 2 4 4 3" xfId="5040"/>
    <cellStyle name="注释 2 2 4 5" xfId="5041"/>
    <cellStyle name="注释 2 2 4 5 3" xfId="5042"/>
    <cellStyle name="注释 2 2 4 6" xfId="5043"/>
    <cellStyle name="注释 2 2 4 6 2" xfId="5044"/>
    <cellStyle name="注释 2 2 4 6 2 2" xfId="5045"/>
    <cellStyle name="注释 2 2 4 6 3" xfId="5046"/>
    <cellStyle name="注释 2 2 4 7" xfId="5047"/>
    <cellStyle name="注释 2 2 4 7 2" xfId="5048"/>
    <cellStyle name="注释 2 2 4 7 2 2" xfId="5049"/>
    <cellStyle name="注释 2 2 4 7 3" xfId="5050"/>
    <cellStyle name="注释 2 2 4 8" xfId="5051"/>
    <cellStyle name="注释 2 2 4 8 2" xfId="5052"/>
    <cellStyle name="注释 2 2 4 8 2 2" xfId="5053"/>
    <cellStyle name="注释 2 2 4 8 3" xfId="5054"/>
    <cellStyle name="注释 2 2 4 9" xfId="5055"/>
    <cellStyle name="注释 2 2 4 9 2" xfId="5056"/>
    <cellStyle name="注释 2 2 5 10" xfId="5057"/>
    <cellStyle name="资产 2 2 2 3" xfId="5058"/>
    <cellStyle name="注释 2 2 5 2" xfId="5059"/>
    <cellStyle name="注释 2 2 5 2 2" xfId="5060"/>
    <cellStyle name="注释 2 2 5 2 2 2" xfId="5061"/>
    <cellStyle name="注释 2 2 5 2 2 2 2" xfId="5062"/>
    <cellStyle name="注释 2 4 8 3" xfId="5063"/>
    <cellStyle name="注释 2 2 5 2 2 2 3" xfId="5064"/>
    <cellStyle name="注释 2 2 5 2 3" xfId="5065"/>
    <cellStyle name="注释 2 2 5 2 3 2" xfId="5066"/>
    <cellStyle name="注释 2 2 5 2 3 2 2" xfId="5067"/>
    <cellStyle name="注释 2 5 8 3" xfId="5068"/>
    <cellStyle name="注释 2 2 5 2 3 3" xfId="5069"/>
    <cellStyle name="注释 2 2 5 2 4" xfId="5070"/>
    <cellStyle name="注释 2 2 5 2 4 2" xfId="5071"/>
    <cellStyle name="注释 2 2 5 2 4 3" xfId="5072"/>
    <cellStyle name="注释 2 2 5 3" xfId="5073"/>
    <cellStyle name="注释 2 2 5 3 2" xfId="5074"/>
    <cellStyle name="注释 2 2 5 3 2 2 2" xfId="5075"/>
    <cellStyle name="注释 2 2 5 3 3" xfId="5076"/>
    <cellStyle name="注释 2 2 5 3 3 3" xfId="5077"/>
    <cellStyle name="注释 2 2 5 3 4 2 2" xfId="5078"/>
    <cellStyle name="注释 2 2 5 3 4 3" xfId="5079"/>
    <cellStyle name="注释 2 2 5 3 6" xfId="5080"/>
    <cellStyle name="注释 2 2 5 4" xfId="5081"/>
    <cellStyle name="注释 2 2 5 4 2" xfId="5082"/>
    <cellStyle name="注释 2 2 5 4 2 2" xfId="5083"/>
    <cellStyle name="注释 2 2 5 4 3" xfId="5084"/>
    <cellStyle name="注释 2 2 5 5" xfId="5085"/>
    <cellStyle name="注释 2 2 5 5 3" xfId="5086"/>
    <cellStyle name="注释 2 2 5 6" xfId="5087"/>
    <cellStyle name="注释 2 2 5 7" xfId="5088"/>
    <cellStyle name="注释 2 2 5 7 2 2" xfId="5089"/>
    <cellStyle name="注释 2 2 5 7 3" xfId="5090"/>
    <cellStyle name="注释 2 2 5 8" xfId="5091"/>
    <cellStyle name="注释 2 2 5 9" xfId="5092"/>
    <cellStyle name="注释 2 2 5 9 2" xfId="5093"/>
    <cellStyle name="注释 2 2 6 2" xfId="5094"/>
    <cellStyle name="注释 2 2 6 2 2" xfId="5095"/>
    <cellStyle name="注释 2 2 6 2 2 2" xfId="5096"/>
    <cellStyle name="注释 2 2 6 2 2 2 2 2" xfId="5097"/>
    <cellStyle name="注释 2 2 6 2 2 2 3" xfId="5098"/>
    <cellStyle name="注释 2 2 6 2 2 3" xfId="5099"/>
    <cellStyle name="注释 2 2 6 2 2 3 2" xfId="5100"/>
    <cellStyle name="注释 2 2 6 2 2 4" xfId="5101"/>
    <cellStyle name="注释 2 2 6 2 3" xfId="5102"/>
    <cellStyle name="注释 2 2 6 2 3 2 2" xfId="5103"/>
    <cellStyle name="注释 2 2 6 2 3 3" xfId="5104"/>
    <cellStyle name="注释 2 2 6 2 4" xfId="5105"/>
    <cellStyle name="注释 2 2 6 2 4 2" xfId="5106"/>
    <cellStyle name="注释 2 2 6 2 4 2 2" xfId="5107"/>
    <cellStyle name="注释 2 2 6 2 4 3" xfId="5108"/>
    <cellStyle name="注释 2 2 6 2 5" xfId="5109"/>
    <cellStyle name="注释 2 2 6 2 5 2" xfId="5110"/>
    <cellStyle name="注释 2 2 6 2 6" xfId="5111"/>
    <cellStyle name="注释 2 2 6 3 3 3" xfId="5112"/>
    <cellStyle name="注释 2 2 6 3 4 2 2" xfId="5113"/>
    <cellStyle name="注释 2 2 6 3 4 3" xfId="5114"/>
    <cellStyle name="注释 2 2 6 3 5" xfId="5115"/>
    <cellStyle name="注释 2 2 6 3 5 2" xfId="5116"/>
    <cellStyle name="注释 2 2 6 3 6" xfId="5117"/>
    <cellStyle name="注释 2 2 6 4 2 2" xfId="5118"/>
    <cellStyle name="注释 2 2 6 5 2" xfId="5119"/>
    <cellStyle name="注释 2 2 6 5 3" xfId="5120"/>
    <cellStyle name="注释 2 2 6 7" xfId="5121"/>
    <cellStyle name="注释 2 2 6 7 2" xfId="5122"/>
    <cellStyle name="注释 2 2 6 7 3" xfId="5123"/>
    <cellStyle name="注释 2 2 6 8" xfId="5124"/>
    <cellStyle name="注释 2 2 7" xfId="5125"/>
    <cellStyle name="注释 2 2 7 2" xfId="5126"/>
    <cellStyle name="注释 2 2 7 2 2" xfId="5127"/>
    <cellStyle name="注释 2 2 7 2 2 2" xfId="5128"/>
    <cellStyle name="注释 2 2 7 2 2 3" xfId="5129"/>
    <cellStyle name="注释 2 2 7 2 3" xfId="5130"/>
    <cellStyle name="注释 2 2 7 2 3 2" xfId="5131"/>
    <cellStyle name="注释 2 2 7 2 4" xfId="5132"/>
    <cellStyle name="注释 2 2 7 3" xfId="5133"/>
    <cellStyle name="注释 2 2 7 3 2" xfId="5134"/>
    <cellStyle name="注释 2 2 7 3 2 2" xfId="5135"/>
    <cellStyle name="注释 2 2 7 4" xfId="5136"/>
    <cellStyle name="注释 2 2 7 4 2" xfId="5137"/>
    <cellStyle name="注释 2 2 7 4 2 2" xfId="5138"/>
    <cellStyle name="注释 2 2 7 4 3" xfId="5139"/>
    <cellStyle name="注释 2 2 7 5" xfId="5140"/>
    <cellStyle name="注释 2 2 7 5 2" xfId="5141"/>
    <cellStyle name="注释 2 2 7 5 2 2" xfId="5142"/>
    <cellStyle name="注释 2 2 7 5 3" xfId="5143"/>
    <cellStyle name="注释 2 2 7 6" xfId="5144"/>
    <cellStyle name="注释 2 2 7 6 2" xfId="5145"/>
    <cellStyle name="注释 2 2 7 7" xfId="5146"/>
    <cellStyle name="注释 2 2 8 2 2" xfId="5147"/>
    <cellStyle name="注释 2 2 8 2 2 2 2" xfId="5148"/>
    <cellStyle name="注释 2 2 8 2 2 3" xfId="5149"/>
    <cellStyle name="注释 2 2 8 2 3" xfId="5150"/>
    <cellStyle name="注释 2 2 8 2 4" xfId="5151"/>
    <cellStyle name="注释 2 2 8 3" xfId="5152"/>
    <cellStyle name="注释 2 2 8 3 2" xfId="5153"/>
    <cellStyle name="注释 2 2 8 4 2 2" xfId="5154"/>
    <cellStyle name="注释 2 2 9" xfId="5155"/>
    <cellStyle name="注释 2 2 9 2" xfId="5156"/>
    <cellStyle name="注释 2 2 9 2 2" xfId="5157"/>
    <cellStyle name="注释 2 2 9 2 2 2" xfId="5158"/>
    <cellStyle name="注释 2 2 9 2 3" xfId="5159"/>
    <cellStyle name="注释 2 2 9 3" xfId="5160"/>
    <cellStyle name="注释 2 2 9 3 2" xfId="5161"/>
    <cellStyle name="注释 2 2 9 3 2 2" xfId="5162"/>
    <cellStyle name="注释 2 2 9 3 3" xfId="5163"/>
    <cellStyle name="注释 2 2 9 5" xfId="5164"/>
    <cellStyle name="注释 2 3 10" xfId="5165"/>
    <cellStyle name="注释 2 3 2" xfId="5166"/>
    <cellStyle name="注释 2 3 2 2" xfId="5167"/>
    <cellStyle name="注释 2 3 2 2 3" xfId="5168"/>
    <cellStyle name="注释 2 3 2 2 3 2" xfId="5169"/>
    <cellStyle name="注释 2 3 2 2 4" xfId="5170"/>
    <cellStyle name="注释 2 3 2 3" xfId="5171"/>
    <cellStyle name="注释 2 3 2 3 2" xfId="5172"/>
    <cellStyle name="注释 2 3 2 3 3" xfId="5173"/>
    <cellStyle name="注释 2 3 2 4" xfId="5174"/>
    <cellStyle name="注释 2 3 2 4 2" xfId="5175"/>
    <cellStyle name="注释 2 3 2 4 3" xfId="5176"/>
    <cellStyle name="注释 2 3 3" xfId="5177"/>
    <cellStyle name="注释 2 3 3 2" xfId="5178"/>
    <cellStyle name="注释 2 3 3 2 2" xfId="5179"/>
    <cellStyle name="注释 2 3 3 2 2 2 2" xfId="5180"/>
    <cellStyle name="注释 2 3 3 2 2 3" xfId="5181"/>
    <cellStyle name="注释 2 3 3 2 4" xfId="5182"/>
    <cellStyle name="注释 2 3 3 3" xfId="5183"/>
    <cellStyle name="注释 2 3 3 3 2" xfId="5184"/>
    <cellStyle name="注释 2 3 3 3 2 2" xfId="5185"/>
    <cellStyle name="注释 2 3 3 4 2 2" xfId="5186"/>
    <cellStyle name="注释 2 3 4" xfId="5187"/>
    <cellStyle name="注释 2 3 4 2" xfId="5188"/>
    <cellStyle name="注释 2 3 4 2 2" xfId="5189"/>
    <cellStyle name="注释 2 3 4 2 2 2" xfId="5190"/>
    <cellStyle name="注释 2 3 4 3" xfId="5191"/>
    <cellStyle name="注释 2 3 4 3 2 2" xfId="5192"/>
    <cellStyle name="注释 2 3 4 3 3" xfId="5193"/>
    <cellStyle name="注释 2 3 4 4 2" xfId="5194"/>
    <cellStyle name="注释 2 3 5" xfId="5195"/>
    <cellStyle name="注释 2 3 5 2" xfId="5196"/>
    <cellStyle name="注释 2 3 6 2" xfId="5197"/>
    <cellStyle name="注释 2 3 6 3" xfId="5198"/>
    <cellStyle name="注释 2 3 8" xfId="5199"/>
    <cellStyle name="注释 2 3 8 2" xfId="5200"/>
    <cellStyle name="注释 2 3 8 2 2" xfId="5201"/>
    <cellStyle name="注释 2 3 8 3" xfId="5202"/>
    <cellStyle name="注释 2 3 9" xfId="5203"/>
    <cellStyle name="注释 2 3 9 2" xfId="5204"/>
    <cellStyle name="注释 2 4" xfId="5205"/>
    <cellStyle name="注释 2 4 2" xfId="5206"/>
    <cellStyle name="注释 2 4 2 2" xfId="5207"/>
    <cellStyle name="注释 2 4 2 2 2" xfId="5208"/>
    <cellStyle name="注释 2 4 2 2 3" xfId="5209"/>
    <cellStyle name="注释 2 4 2 2 4" xfId="5210"/>
    <cellStyle name="注释 2 4 2 4 2" xfId="5211"/>
    <cellStyle name="注释 2 4 2 4 3" xfId="5212"/>
    <cellStyle name="注释 2 4 2 5" xfId="5213"/>
    <cellStyle name="注释 2 4 2 5 2" xfId="5214"/>
    <cellStyle name="注释 2 4 2 6" xfId="5215"/>
    <cellStyle name="注释 2 4 3" xfId="5216"/>
    <cellStyle name="注释 2 4 3 2 3" xfId="5217"/>
    <cellStyle name="注释 2 4 3 3" xfId="5218"/>
    <cellStyle name="注释 2 4 3 3 2" xfId="5219"/>
    <cellStyle name="注释 2 4 3 3 2 2" xfId="5220"/>
    <cellStyle name="注释 2 4 3 3 3" xfId="5221"/>
    <cellStyle name="注释 2 4 3 4 2" xfId="5222"/>
    <cellStyle name="注释 2 4 3 4 2 2" xfId="5223"/>
    <cellStyle name="注释 2 4 3 4 3" xfId="5224"/>
    <cellStyle name="注释 2 4 3 5" xfId="5225"/>
    <cellStyle name="注释 2 4 3 6" xfId="5226"/>
    <cellStyle name="注释 2 4 4" xfId="5227"/>
    <cellStyle name="注释 2 4 4 2" xfId="5228"/>
    <cellStyle name="注释 2 4 4 2 2" xfId="5229"/>
    <cellStyle name="注释 2 4 4 3" xfId="5230"/>
    <cellStyle name="注释 2 4 5" xfId="5231"/>
    <cellStyle name="注释 2 4 5 2" xfId="5232"/>
    <cellStyle name="注释 2 4 5 2 2" xfId="5233"/>
    <cellStyle name="注释 2 4 5 3" xfId="5234"/>
    <cellStyle name="注释 2 4 6" xfId="5235"/>
    <cellStyle name="注释 2 4 6 2" xfId="5236"/>
    <cellStyle name="注释 2 4 6 2 2" xfId="5237"/>
    <cellStyle name="注释 2 4 6 3" xfId="5238"/>
    <cellStyle name="注释 2 4 7" xfId="5239"/>
    <cellStyle name="注释 2 4 7 2" xfId="5240"/>
    <cellStyle name="注释 2 4 7 3" xfId="5241"/>
    <cellStyle name="注释 2 4 9 2" xfId="5242"/>
    <cellStyle name="注释 2 5" xfId="5243"/>
    <cellStyle name="注释 2 5 10" xfId="5244"/>
    <cellStyle name="注释 2 5 2" xfId="5245"/>
    <cellStyle name="注释 2 5 2 2" xfId="5246"/>
    <cellStyle name="注释 2 5 2 2 2" xfId="5247"/>
    <cellStyle name="注释 2 5 2 2 2 2" xfId="5248"/>
    <cellStyle name="注释 2 5 2 2 2 2 2" xfId="5249"/>
    <cellStyle name="注释 2 5 2 2 3" xfId="5250"/>
    <cellStyle name="注释 2 5 2 3" xfId="5251"/>
    <cellStyle name="注释 2 5 2 3 2" xfId="5252"/>
    <cellStyle name="注释 2 5 2 3 2 2" xfId="5253"/>
    <cellStyle name="注释 2 5 2 3 3" xfId="5254"/>
    <cellStyle name="注释 2 5 2 4" xfId="5255"/>
    <cellStyle name="注释 2 5 2 4 2" xfId="5256"/>
    <cellStyle name="注释 2 5 2 4 2 2" xfId="5257"/>
    <cellStyle name="注释 2 5 2 4 3" xfId="5258"/>
    <cellStyle name="注释 2 5 3" xfId="5259"/>
    <cellStyle name="注释 2 5 3 3" xfId="5260"/>
    <cellStyle name="注释 2 5 3 3 2" xfId="5261"/>
    <cellStyle name="注释 2 5 3 3 2 2" xfId="5262"/>
    <cellStyle name="注释 2 5 3 4" xfId="5263"/>
    <cellStyle name="注释 2 5 3 4 2" xfId="5264"/>
    <cellStyle name="注释 2 5 3 4 2 2" xfId="5265"/>
    <cellStyle name="注释 2 5 3 4 3" xfId="5266"/>
    <cellStyle name="注释 2 5 3 5 2" xfId="5267"/>
    <cellStyle name="注释 2 5 3 6" xfId="5268"/>
    <cellStyle name="注释 2 5 4" xfId="5269"/>
    <cellStyle name="注释 2 5 4 2 2" xfId="5270"/>
    <cellStyle name="注释 2 5 5" xfId="5271"/>
    <cellStyle name="注释 2 5 5 2" xfId="5272"/>
    <cellStyle name="注释 2 5 5 2 2" xfId="5273"/>
    <cellStyle name="注释 2 5 6 2" xfId="5274"/>
    <cellStyle name="注释 2 5 6 2 2" xfId="5275"/>
    <cellStyle name="注释 2 5 6 3" xfId="5276"/>
    <cellStyle name="注释 2 5 7" xfId="5277"/>
    <cellStyle name="注释 2 5 7 2" xfId="5278"/>
    <cellStyle name="注释 2 5 7 2 2" xfId="5279"/>
    <cellStyle name="注释 2 5 7 3" xfId="5280"/>
    <cellStyle name="注释 2 5 8 2" xfId="5281"/>
    <cellStyle name="注释 2 5 8 2 2" xfId="5282"/>
    <cellStyle name="注释 2 5 9" xfId="5283"/>
    <cellStyle name="注释 2 5 9 2" xfId="5284"/>
    <cellStyle name="注释 2 6 2 2" xfId="5285"/>
    <cellStyle name="注释 2 6 2 2 2" xfId="5286"/>
    <cellStyle name="注释 2 6 2 2 2 2 2" xfId="5287"/>
    <cellStyle name="注释 2 6 2 2 2 3" xfId="5288"/>
    <cellStyle name="注释 2 6 2 2 3" xfId="5289"/>
    <cellStyle name="注释 2 6 2 2 3 2" xfId="5290"/>
    <cellStyle name="注释 2 6 2 2 4" xfId="5291"/>
    <cellStyle name="注释 2 6 2 3" xfId="5292"/>
    <cellStyle name="注释 2 6 2 3 2" xfId="5293"/>
    <cellStyle name="注释 2 6 2 3 2 2" xfId="5294"/>
    <cellStyle name="注释 2 6 2 5 2" xfId="5295"/>
    <cellStyle name="注释 2 6 3 2 3" xfId="5296"/>
    <cellStyle name="注释 2 6 3 3 2" xfId="5297"/>
    <cellStyle name="注释 2 6 3 3 2 2" xfId="5298"/>
    <cellStyle name="注释 2 6 3 3 3" xfId="5299"/>
    <cellStyle name="注释 2 6 3 4 2" xfId="5300"/>
    <cellStyle name="注释 2 6 3 4 3" xfId="5301"/>
    <cellStyle name="注释 2 6 3 5" xfId="5302"/>
    <cellStyle name="注释 2 6 4 2" xfId="5303"/>
    <cellStyle name="注释 2 6 4 3" xfId="5304"/>
    <cellStyle name="注释 2 6 5" xfId="5305"/>
    <cellStyle name="注释 2 6 5 2" xfId="5306"/>
    <cellStyle name="注释 2 6 5 2 2" xfId="5307"/>
    <cellStyle name="注释 2 6 5 3" xfId="5308"/>
    <cellStyle name="注释 2 7" xfId="5309"/>
    <cellStyle name="注释 2 7 2 2 2 2" xfId="5310"/>
    <cellStyle name="注释 2 7 2 4" xfId="5311"/>
    <cellStyle name="注释 2 7 3" xfId="5312"/>
    <cellStyle name="注释 2 7 3 2" xfId="5313"/>
    <cellStyle name="注释 2 7 4" xfId="5314"/>
    <cellStyle name="注释 2 7 4 2" xfId="5315"/>
    <cellStyle name="注释 2 7 4 2 2" xfId="5316"/>
    <cellStyle name="注释 2 7 4 3" xfId="5317"/>
    <cellStyle name="注释 2 7 5" xfId="5318"/>
    <cellStyle name="注释 2 7 5 2" xfId="5319"/>
    <cellStyle name="注释 2 7 5 2 2" xfId="5320"/>
    <cellStyle name="注释 2 7 5 3" xfId="5321"/>
    <cellStyle name="注释 2 7 6" xfId="5322"/>
    <cellStyle name="注释 2 7 7" xfId="5323"/>
    <cellStyle name="注释 2 8" xfId="5324"/>
    <cellStyle name="注释 2 8 2" xfId="5325"/>
    <cellStyle name="注释 2 8 2 3" xfId="5326"/>
    <cellStyle name="资产 2 4" xfId="5327"/>
    <cellStyle name="注释 2 8 2 3 2" xfId="5328"/>
    <cellStyle name="资产 2 4 2" xfId="5329"/>
    <cellStyle name="注释 2 8 2 4" xfId="5330"/>
    <cellStyle name="资产 2 5" xfId="5331"/>
    <cellStyle name="注释 2 8 3" xfId="5332"/>
    <cellStyle name="注释 2 8 3 2" xfId="5333"/>
    <cellStyle name="资产 3 3" xfId="5334"/>
    <cellStyle name="注释 2 8 3 2 2" xfId="5335"/>
    <cellStyle name="资产 3 3 2" xfId="5336"/>
    <cellStyle name="注释 2 8 3 3" xfId="5337"/>
    <cellStyle name="资产 3 4" xfId="5338"/>
    <cellStyle name="注释 2 8 4" xfId="5339"/>
    <cellStyle name="注释 2 8 4 2" xfId="5340"/>
    <cellStyle name="资产 4 3" xfId="5341"/>
    <cellStyle name="注释 2 8 4 2 2" xfId="5342"/>
    <cellStyle name="资产 4 3 2" xfId="5343"/>
    <cellStyle name="注释 2 8 4 3" xfId="5344"/>
    <cellStyle name="资产 4 4" xfId="5345"/>
    <cellStyle name="注释 2 8 5" xfId="5346"/>
    <cellStyle name="注释 2 8 5 2" xfId="5347"/>
    <cellStyle name="资产 5 3" xfId="5348"/>
    <cellStyle name="注释 2 8 6" xfId="5349"/>
    <cellStyle name="注释 2 9 2 2" xfId="5350"/>
    <cellStyle name="注释 2 9 2 2 2" xfId="5351"/>
    <cellStyle name="注释 2 9 2 3" xfId="5352"/>
    <cellStyle name="注释 2 9 3" xfId="5353"/>
    <cellStyle name="资产 2 2 2 2 2" xfId="5354"/>
    <cellStyle name="资产 2 2 2 2 3" xfId="5355"/>
    <cellStyle name="资产 2 2 2 3 2" xfId="5356"/>
    <cellStyle name="资产 2 2 2 4" xfId="5357"/>
    <cellStyle name="资产 2 2 2 4 2" xfId="5358"/>
    <cellStyle name="资产 2 2 3 2 2" xfId="5359"/>
    <cellStyle name="资产 2 2 3 3" xfId="5360"/>
    <cellStyle name="资产 2 2 3 3 2" xfId="5361"/>
    <cellStyle name="资产 2 2 4 2" xfId="5362"/>
    <cellStyle name="资产 2 2 5" xfId="5363"/>
    <cellStyle name="资产 2 2 5 2" xfId="5364"/>
    <cellStyle name="资产 2 2 6" xfId="5365"/>
    <cellStyle name="资产 2 2 6 2" xfId="5366"/>
    <cellStyle name="资产 2 2 7" xfId="5367"/>
    <cellStyle name="资产 2 2 7 2" xfId="5368"/>
    <cellStyle name="资产 2 3 2 3 2" xfId="5369"/>
    <cellStyle name="资产 2 3 2 4" xfId="5370"/>
    <cellStyle name="资产 2 3 2 4 2" xfId="5371"/>
    <cellStyle name="资产 2 3 2 5" xfId="5372"/>
    <cellStyle name="资产 2 3 3 2" xfId="5373"/>
    <cellStyle name="资产 2 3 3 3" xfId="5374"/>
    <cellStyle name="资产 2 3 4" xfId="5375"/>
    <cellStyle name="资产 2 3 5" xfId="5376"/>
    <cellStyle name="资产 2 3 6" xfId="5377"/>
    <cellStyle name="资产 2 3 7" xfId="5378"/>
    <cellStyle name="资产 2 3 7 2" xfId="5379"/>
    <cellStyle name="资产 2 4 2 2" xfId="5380"/>
    <cellStyle name="资产 2 4 2 2 2" xfId="5381"/>
    <cellStyle name="资产 2 4 2 2 2 2" xfId="5382"/>
    <cellStyle name="资产 2 4 2 2 3" xfId="5383"/>
    <cellStyle name="资产 2 4 2 3" xfId="5384"/>
    <cellStyle name="资产 2 4 2 3 2" xfId="5385"/>
    <cellStyle name="资产 2 4 2 4" xfId="5386"/>
    <cellStyle name="资产 2 4 2 4 2" xfId="5387"/>
    <cellStyle name="资产 2 4 3" xfId="5388"/>
    <cellStyle name="资产 2 4 3 2" xfId="5389"/>
    <cellStyle name="资产 2 4 3 2 2" xfId="5390"/>
    <cellStyle name="资产 2 4 3 3 2" xfId="5391"/>
    <cellStyle name="资产 2 4 3 4 2" xfId="5392"/>
    <cellStyle name="资产 2 4 4" xfId="5393"/>
    <cellStyle name="资产 2 4 5" xfId="5394"/>
    <cellStyle name="资产 2 4 6" xfId="5395"/>
    <cellStyle name="资产 2 5 2" xfId="5396"/>
    <cellStyle name="资产 2 5 2 2" xfId="5397"/>
    <cellStyle name="资产 2 5 2 2 2 2" xfId="5398"/>
    <cellStyle name="资产 2 5 2 2 3" xfId="5399"/>
    <cellStyle name="资产 2 5 2 3" xfId="5400"/>
    <cellStyle name="资产 2 5 2 3 2" xfId="5401"/>
    <cellStyle name="资产 2 5 2 4" xfId="5402"/>
    <cellStyle name="资产 2 5 2 4 2" xfId="5403"/>
    <cellStyle name="资产 2 5 3" xfId="5404"/>
    <cellStyle name="资产 2 5 3 2" xfId="5405"/>
    <cellStyle name="资产 2 5 3 2 2" xfId="5406"/>
    <cellStyle name="资产 2 5 3 3" xfId="5407"/>
    <cellStyle name="资产 2 5 3 3 2" xfId="5408"/>
    <cellStyle name="资产 2 5 3 4 2" xfId="5409"/>
    <cellStyle name="资产 2 5 4" xfId="5410"/>
    <cellStyle name="资产 2 5 6" xfId="5411"/>
    <cellStyle name="资产 2 5 6 2" xfId="5412"/>
    <cellStyle name="资产 2 5 7" xfId="5413"/>
    <cellStyle name="资产 2 5 7 2" xfId="5414"/>
    <cellStyle name="资产 2 6" xfId="5415"/>
    <cellStyle name="资产 2 6 2" xfId="5416"/>
    <cellStyle name="资产 2 6 3" xfId="5417"/>
    <cellStyle name="资产 2 6 3 2" xfId="5418"/>
    <cellStyle name="资产 2 6 4" xfId="5419"/>
    <cellStyle name="资产 2 6 5" xfId="5420"/>
    <cellStyle name="资产 2 7 4" xfId="5421"/>
    <cellStyle name="资产 2 8 3" xfId="5422"/>
    <cellStyle name="资产 3 2 2" xfId="5423"/>
    <cellStyle name="资产 3 2 2 2" xfId="5424"/>
    <cellStyle name="资产 3 2 3" xfId="5425"/>
    <cellStyle name="资产 3 2 4" xfId="5426"/>
    <cellStyle name="资产 3 3 3" xfId="5427"/>
    <cellStyle name="资产 3 4 2" xfId="5428"/>
    <cellStyle name="资产 3 4 2 2" xfId="5429"/>
    <cellStyle name="资产 3 4 3" xfId="5430"/>
    <cellStyle name="资产 3 5" xfId="5431"/>
    <cellStyle name="资产 3 5 2" xfId="5432"/>
    <cellStyle name="资产 3 6" xfId="5433"/>
    <cellStyle name="资产 4 2 2" xfId="5434"/>
    <cellStyle name="资产 4 2 2 2" xfId="5435"/>
    <cellStyle name="资产 4 2 3" xfId="5436"/>
    <cellStyle name="资产 4 2 4" xfId="5437"/>
    <cellStyle name="资产 4 3 2 2" xfId="5438"/>
    <cellStyle name="资产 4 3 3" xfId="5439"/>
    <cellStyle name="资产 4 4 2" xfId="5440"/>
    <cellStyle name="资产 4 4 3" xfId="5441"/>
    <cellStyle name="资产 4 4 4" xfId="5442"/>
    <cellStyle name="资产 4 5" xfId="5443"/>
    <cellStyle name="资产 4 5 2" xfId="5444"/>
    <cellStyle name="资产 4 5 2 2" xfId="5445"/>
    <cellStyle name="资产 4 5 3" xfId="5446"/>
    <cellStyle name="资产 4 5 4" xfId="5447"/>
    <cellStyle name="资产 4 6" xfId="5448"/>
    <cellStyle name="资产 4 6 2" xfId="5449"/>
    <cellStyle name="资产 4 6 2 2" xfId="5450"/>
    <cellStyle name="资产 4 7 2" xfId="5451"/>
    <cellStyle name="资产 4 8" xfId="5452"/>
    <cellStyle name="资产 5 2 2" xfId="5453"/>
    <cellStyle name="资产 5 2 2 2" xfId="5454"/>
    <cellStyle name="资产 5 2 3" xfId="5455"/>
    <cellStyle name="资产 5 3 2" xfId="5456"/>
    <cellStyle name="资产 5 4" xfId="5457"/>
    <cellStyle name="资产 5 5" xfId="5458"/>
    <cellStyle name="资产 5 5 2" xfId="5459"/>
    <cellStyle name="资产 5 6" xfId="5460"/>
    <cellStyle name="콤마_BOILER-CO1" xfId="5461"/>
    <cellStyle name="표준_kc-elec system check list" xfId="546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sharedStrings" Target="sharedStrings.xml"/><Relationship Id="rId98" Type="http://schemas.openxmlformats.org/officeDocument/2006/relationships/styles" Target="styles.xml"/><Relationship Id="rId97" Type="http://schemas.openxmlformats.org/officeDocument/2006/relationships/theme" Target="theme/theme1.xml"/><Relationship Id="rId96" Type="http://schemas.openxmlformats.org/officeDocument/2006/relationships/externalLink" Target="externalLinks/externalLink3.xml"/><Relationship Id="rId95" Type="http://schemas.openxmlformats.org/officeDocument/2006/relationships/externalLink" Target="externalLinks/externalLink2.xml"/><Relationship Id="rId94" Type="http://schemas.openxmlformats.org/officeDocument/2006/relationships/externalLink" Target="externalLinks/externalLink1.xml"/><Relationship Id="rId93" Type="http://schemas.openxmlformats.org/officeDocument/2006/relationships/customXml" Target="../customXml/item2.xml"/><Relationship Id="rId92" Type="http://schemas.openxmlformats.org/officeDocument/2006/relationships/customXml" Target="../customXml/item1.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819150</xdr:colOff>
      <xdr:row>8</xdr:row>
      <xdr:rowOff>161925</xdr:rowOff>
    </xdr:from>
    <xdr:to>
      <xdr:col>4</xdr:col>
      <xdr:colOff>19050</xdr:colOff>
      <xdr:row>8</xdr:row>
      <xdr:rowOff>161925</xdr:rowOff>
    </xdr:to>
    <xdr:sp>
      <xdr:nvSpPr>
        <xdr:cNvPr id="3241335" name="Line 1"/>
        <xdr:cNvSpPr>
          <a:spLocks noChangeShapeType="1"/>
        </xdr:cNvSpPr>
      </xdr:nvSpPr>
      <xdr:spPr>
        <a:xfrm>
          <a:off x="2876550" y="1800225"/>
          <a:ext cx="409575" cy="0"/>
        </a:xfrm>
        <a:prstGeom prst="line">
          <a:avLst/>
        </a:prstGeom>
        <a:noFill/>
        <a:ln w="9525">
          <a:solidFill>
            <a:srgbClr val="000000"/>
          </a:solidFill>
          <a:round/>
        </a:ln>
      </xdr:spPr>
    </xdr:sp>
    <xdr:clientData/>
  </xdr:twoCellAnchor>
  <xdr:twoCellAnchor>
    <xdr:from>
      <xdr:col>3</xdr:col>
      <xdr:colOff>971550</xdr:colOff>
      <xdr:row>8</xdr:row>
      <xdr:rowOff>161925</xdr:rowOff>
    </xdr:from>
    <xdr:to>
      <xdr:col>3</xdr:col>
      <xdr:colOff>971550</xdr:colOff>
      <xdr:row>10</xdr:row>
      <xdr:rowOff>161925</xdr:rowOff>
    </xdr:to>
    <xdr:sp>
      <xdr:nvSpPr>
        <xdr:cNvPr id="3241336" name="Line 2"/>
        <xdr:cNvSpPr>
          <a:spLocks noChangeShapeType="1"/>
        </xdr:cNvSpPr>
      </xdr:nvSpPr>
      <xdr:spPr>
        <a:xfrm flipH="1">
          <a:off x="3028950" y="1800225"/>
          <a:ext cx="0" cy="400050"/>
        </a:xfrm>
        <a:prstGeom prst="line">
          <a:avLst/>
        </a:prstGeom>
        <a:noFill/>
        <a:ln w="9525">
          <a:solidFill>
            <a:srgbClr val="000000"/>
          </a:solidFill>
          <a:round/>
        </a:ln>
      </xdr:spPr>
    </xdr:sp>
    <xdr:clientData/>
  </xdr:twoCellAnchor>
  <xdr:twoCellAnchor>
    <xdr:from>
      <xdr:col>3</xdr:col>
      <xdr:colOff>1209675</xdr:colOff>
      <xdr:row>9</xdr:row>
      <xdr:rowOff>133350</xdr:rowOff>
    </xdr:from>
    <xdr:to>
      <xdr:col>4</xdr:col>
      <xdr:colOff>0</xdr:colOff>
      <xdr:row>9</xdr:row>
      <xdr:rowOff>133350</xdr:rowOff>
    </xdr:to>
    <xdr:sp>
      <xdr:nvSpPr>
        <xdr:cNvPr id="3241337" name="Line 3"/>
        <xdr:cNvSpPr>
          <a:spLocks noChangeShapeType="1"/>
        </xdr:cNvSpPr>
      </xdr:nvSpPr>
      <xdr:spPr>
        <a:xfrm flipV="1">
          <a:off x="3267075" y="1971675"/>
          <a:ext cx="0" cy="0"/>
        </a:xfrm>
        <a:prstGeom prst="line">
          <a:avLst/>
        </a:prstGeom>
        <a:noFill/>
        <a:ln w="9525">
          <a:solidFill>
            <a:srgbClr val="000000"/>
          </a:solidFill>
          <a:round/>
        </a:ln>
      </xdr:spPr>
    </xdr:sp>
    <xdr:clientData/>
  </xdr:twoCellAnchor>
  <xdr:twoCellAnchor>
    <xdr:from>
      <xdr:col>3</xdr:col>
      <xdr:colOff>495300</xdr:colOff>
      <xdr:row>5</xdr:row>
      <xdr:rowOff>142875</xdr:rowOff>
    </xdr:from>
    <xdr:to>
      <xdr:col>4</xdr:col>
      <xdr:colOff>19050</xdr:colOff>
      <xdr:row>5</xdr:row>
      <xdr:rowOff>142875</xdr:rowOff>
    </xdr:to>
    <xdr:sp>
      <xdr:nvSpPr>
        <xdr:cNvPr id="3241338" name="Line 4"/>
        <xdr:cNvSpPr>
          <a:spLocks noChangeShapeType="1"/>
        </xdr:cNvSpPr>
      </xdr:nvSpPr>
      <xdr:spPr>
        <a:xfrm>
          <a:off x="2552700" y="1181100"/>
          <a:ext cx="733425" cy="0"/>
        </a:xfrm>
        <a:prstGeom prst="line">
          <a:avLst/>
        </a:prstGeom>
        <a:noFill/>
        <a:ln w="9525">
          <a:solidFill>
            <a:srgbClr val="000000"/>
          </a:solidFill>
          <a:round/>
        </a:ln>
      </xdr:spPr>
    </xdr:sp>
    <xdr:clientData/>
  </xdr:twoCellAnchor>
  <xdr:twoCellAnchor>
    <xdr:from>
      <xdr:col>3</xdr:col>
      <xdr:colOff>723900</xdr:colOff>
      <xdr:row>5</xdr:row>
      <xdr:rowOff>142875</xdr:rowOff>
    </xdr:from>
    <xdr:to>
      <xdr:col>3</xdr:col>
      <xdr:colOff>723900</xdr:colOff>
      <xdr:row>7</xdr:row>
      <xdr:rowOff>114300</xdr:rowOff>
    </xdr:to>
    <xdr:sp>
      <xdr:nvSpPr>
        <xdr:cNvPr id="3241339" name="Line 6"/>
        <xdr:cNvSpPr>
          <a:spLocks noChangeShapeType="1"/>
        </xdr:cNvSpPr>
      </xdr:nvSpPr>
      <xdr:spPr>
        <a:xfrm>
          <a:off x="2781300" y="1181100"/>
          <a:ext cx="0" cy="371475"/>
        </a:xfrm>
        <a:prstGeom prst="line">
          <a:avLst/>
        </a:prstGeom>
        <a:noFill/>
        <a:ln w="9525">
          <a:solidFill>
            <a:srgbClr val="000000"/>
          </a:solidFill>
          <a:round/>
        </a:ln>
      </xdr:spPr>
    </xdr:sp>
    <xdr:clientData/>
  </xdr:twoCellAnchor>
  <xdr:twoCellAnchor>
    <xdr:from>
      <xdr:col>3</xdr:col>
      <xdr:colOff>714375</xdr:colOff>
      <xdr:row>6</xdr:row>
      <xdr:rowOff>104775</xdr:rowOff>
    </xdr:from>
    <xdr:to>
      <xdr:col>4</xdr:col>
      <xdr:colOff>9525</xdr:colOff>
      <xdr:row>6</xdr:row>
      <xdr:rowOff>104775</xdr:rowOff>
    </xdr:to>
    <xdr:sp>
      <xdr:nvSpPr>
        <xdr:cNvPr id="3241340" name="Line 7"/>
        <xdr:cNvSpPr>
          <a:spLocks noChangeShapeType="1"/>
        </xdr:cNvSpPr>
      </xdr:nvSpPr>
      <xdr:spPr>
        <a:xfrm>
          <a:off x="2771775" y="1343025"/>
          <a:ext cx="504825" cy="0"/>
        </a:xfrm>
        <a:prstGeom prst="line">
          <a:avLst/>
        </a:prstGeom>
        <a:noFill/>
        <a:ln w="9525">
          <a:solidFill>
            <a:srgbClr val="000000"/>
          </a:solidFill>
          <a:round/>
        </a:ln>
      </xdr:spPr>
    </xdr:sp>
    <xdr:clientData/>
  </xdr:twoCellAnchor>
  <xdr:twoCellAnchor>
    <xdr:from>
      <xdr:col>3</xdr:col>
      <xdr:colOff>714375</xdr:colOff>
      <xdr:row>7</xdr:row>
      <xdr:rowOff>104775</xdr:rowOff>
    </xdr:from>
    <xdr:to>
      <xdr:col>4</xdr:col>
      <xdr:colOff>0</xdr:colOff>
      <xdr:row>7</xdr:row>
      <xdr:rowOff>104775</xdr:rowOff>
    </xdr:to>
    <xdr:sp>
      <xdr:nvSpPr>
        <xdr:cNvPr id="3241341" name="Line 8"/>
        <xdr:cNvSpPr>
          <a:spLocks noChangeShapeType="1"/>
        </xdr:cNvSpPr>
      </xdr:nvSpPr>
      <xdr:spPr>
        <a:xfrm>
          <a:off x="2771775" y="1543050"/>
          <a:ext cx="495300" cy="0"/>
        </a:xfrm>
        <a:prstGeom prst="line">
          <a:avLst/>
        </a:prstGeom>
        <a:noFill/>
        <a:ln w="9525">
          <a:solidFill>
            <a:srgbClr val="000000"/>
          </a:solidFill>
          <a:round/>
        </a:ln>
      </xdr:spPr>
    </xdr:sp>
    <xdr:clientData/>
  </xdr:twoCellAnchor>
  <xdr:twoCellAnchor>
    <xdr:from>
      <xdr:col>3</xdr:col>
      <xdr:colOff>1104900</xdr:colOff>
      <xdr:row>17</xdr:row>
      <xdr:rowOff>152400</xdr:rowOff>
    </xdr:from>
    <xdr:to>
      <xdr:col>3</xdr:col>
      <xdr:colOff>1104900</xdr:colOff>
      <xdr:row>25</xdr:row>
      <xdr:rowOff>19050</xdr:rowOff>
    </xdr:to>
    <xdr:sp>
      <xdr:nvSpPr>
        <xdr:cNvPr id="3241342" name="Line 10"/>
        <xdr:cNvSpPr>
          <a:spLocks noChangeShapeType="1"/>
        </xdr:cNvSpPr>
      </xdr:nvSpPr>
      <xdr:spPr>
        <a:xfrm>
          <a:off x="3162300" y="3590925"/>
          <a:ext cx="0" cy="1466850"/>
        </a:xfrm>
        <a:prstGeom prst="line">
          <a:avLst/>
        </a:prstGeom>
        <a:noFill/>
        <a:ln w="9525">
          <a:solidFill>
            <a:srgbClr val="000000"/>
          </a:solidFill>
          <a:round/>
        </a:ln>
      </xdr:spPr>
    </xdr:sp>
    <xdr:clientData/>
  </xdr:twoCellAnchor>
  <xdr:twoCellAnchor>
    <xdr:from>
      <xdr:col>3</xdr:col>
      <xdr:colOff>1104900</xdr:colOff>
      <xdr:row>23</xdr:row>
      <xdr:rowOff>142875</xdr:rowOff>
    </xdr:from>
    <xdr:to>
      <xdr:col>4</xdr:col>
      <xdr:colOff>0</xdr:colOff>
      <xdr:row>23</xdr:row>
      <xdr:rowOff>142875</xdr:rowOff>
    </xdr:to>
    <xdr:sp>
      <xdr:nvSpPr>
        <xdr:cNvPr id="3241343" name="Line 15"/>
        <xdr:cNvSpPr>
          <a:spLocks noChangeShapeType="1"/>
        </xdr:cNvSpPr>
      </xdr:nvSpPr>
      <xdr:spPr>
        <a:xfrm>
          <a:off x="3162300" y="4781550"/>
          <a:ext cx="104775" cy="0"/>
        </a:xfrm>
        <a:prstGeom prst="line">
          <a:avLst/>
        </a:prstGeom>
        <a:noFill/>
        <a:ln w="9525">
          <a:solidFill>
            <a:srgbClr val="000000"/>
          </a:solidFill>
          <a:round/>
        </a:ln>
      </xdr:spPr>
    </xdr:sp>
    <xdr:clientData/>
  </xdr:twoCellAnchor>
  <xdr:twoCellAnchor>
    <xdr:from>
      <xdr:col>3</xdr:col>
      <xdr:colOff>1104900</xdr:colOff>
      <xdr:row>18</xdr:row>
      <xdr:rowOff>114300</xdr:rowOff>
    </xdr:from>
    <xdr:to>
      <xdr:col>4</xdr:col>
      <xdr:colOff>19050</xdr:colOff>
      <xdr:row>18</xdr:row>
      <xdr:rowOff>114300</xdr:rowOff>
    </xdr:to>
    <xdr:sp>
      <xdr:nvSpPr>
        <xdr:cNvPr id="3241344" name="Line 16"/>
        <xdr:cNvSpPr>
          <a:spLocks noChangeShapeType="1"/>
        </xdr:cNvSpPr>
      </xdr:nvSpPr>
      <xdr:spPr>
        <a:xfrm>
          <a:off x="3162300" y="3752850"/>
          <a:ext cx="123825" cy="0"/>
        </a:xfrm>
        <a:prstGeom prst="line">
          <a:avLst/>
        </a:prstGeom>
        <a:noFill/>
        <a:ln w="9525">
          <a:solidFill>
            <a:srgbClr val="000000"/>
          </a:solidFill>
          <a:round/>
        </a:ln>
      </xdr:spPr>
    </xdr:sp>
    <xdr:clientData/>
  </xdr:twoCellAnchor>
  <xdr:twoCellAnchor>
    <xdr:from>
      <xdr:col>3</xdr:col>
      <xdr:colOff>285750</xdr:colOff>
      <xdr:row>17</xdr:row>
      <xdr:rowOff>142875</xdr:rowOff>
    </xdr:from>
    <xdr:to>
      <xdr:col>3</xdr:col>
      <xdr:colOff>1200150</xdr:colOff>
      <xdr:row>17</xdr:row>
      <xdr:rowOff>142875</xdr:rowOff>
    </xdr:to>
    <xdr:sp>
      <xdr:nvSpPr>
        <xdr:cNvPr id="3241345" name="Line 17"/>
        <xdr:cNvSpPr>
          <a:spLocks noChangeShapeType="1"/>
        </xdr:cNvSpPr>
      </xdr:nvSpPr>
      <xdr:spPr>
        <a:xfrm>
          <a:off x="2343150" y="3581400"/>
          <a:ext cx="914400" cy="0"/>
        </a:xfrm>
        <a:prstGeom prst="line">
          <a:avLst/>
        </a:prstGeom>
        <a:noFill/>
        <a:ln w="9525">
          <a:solidFill>
            <a:srgbClr val="000000"/>
          </a:solidFill>
          <a:round/>
        </a:ln>
      </xdr:spPr>
    </xdr:sp>
    <xdr:clientData/>
  </xdr:twoCellAnchor>
  <xdr:twoCellAnchor>
    <xdr:from>
      <xdr:col>3</xdr:col>
      <xdr:colOff>1104900</xdr:colOff>
      <xdr:row>23</xdr:row>
      <xdr:rowOff>142875</xdr:rowOff>
    </xdr:from>
    <xdr:to>
      <xdr:col>4</xdr:col>
      <xdr:colOff>9525</xdr:colOff>
      <xdr:row>23</xdr:row>
      <xdr:rowOff>142875</xdr:rowOff>
    </xdr:to>
    <xdr:sp>
      <xdr:nvSpPr>
        <xdr:cNvPr id="3241346" name="Line 18"/>
        <xdr:cNvSpPr>
          <a:spLocks noChangeShapeType="1"/>
        </xdr:cNvSpPr>
      </xdr:nvSpPr>
      <xdr:spPr>
        <a:xfrm>
          <a:off x="3162300" y="4781550"/>
          <a:ext cx="114300" cy="0"/>
        </a:xfrm>
        <a:prstGeom prst="line">
          <a:avLst/>
        </a:prstGeom>
        <a:noFill/>
        <a:ln w="9525">
          <a:solidFill>
            <a:srgbClr val="000000"/>
          </a:solidFill>
          <a:round/>
        </a:ln>
      </xdr:spPr>
    </xdr:sp>
    <xdr:clientData/>
  </xdr:twoCellAnchor>
  <xdr:twoCellAnchor>
    <xdr:from>
      <xdr:col>3</xdr:col>
      <xdr:colOff>1104900</xdr:colOff>
      <xdr:row>24</xdr:row>
      <xdr:rowOff>161925</xdr:rowOff>
    </xdr:from>
    <xdr:to>
      <xdr:col>4</xdr:col>
      <xdr:colOff>19050</xdr:colOff>
      <xdr:row>25</xdr:row>
      <xdr:rowOff>19050</xdr:rowOff>
    </xdr:to>
    <xdr:sp>
      <xdr:nvSpPr>
        <xdr:cNvPr id="3241347" name="Line 19"/>
        <xdr:cNvSpPr>
          <a:spLocks noChangeShapeType="1"/>
        </xdr:cNvSpPr>
      </xdr:nvSpPr>
      <xdr:spPr>
        <a:xfrm>
          <a:off x="3162300" y="5000625"/>
          <a:ext cx="123825" cy="57150"/>
        </a:xfrm>
        <a:prstGeom prst="line">
          <a:avLst/>
        </a:prstGeom>
        <a:noFill/>
        <a:ln w="9525">
          <a:solidFill>
            <a:srgbClr val="000000"/>
          </a:solidFill>
          <a:round/>
        </a:ln>
      </xdr:spPr>
    </xdr:sp>
    <xdr:clientData/>
  </xdr:twoCellAnchor>
  <xdr:twoCellAnchor>
    <xdr:from>
      <xdr:col>2</xdr:col>
      <xdr:colOff>476250</xdr:colOff>
      <xdr:row>27</xdr:row>
      <xdr:rowOff>152400</xdr:rowOff>
    </xdr:from>
    <xdr:to>
      <xdr:col>3</xdr:col>
      <xdr:colOff>19050</xdr:colOff>
      <xdr:row>27</xdr:row>
      <xdr:rowOff>152400</xdr:rowOff>
    </xdr:to>
    <xdr:sp>
      <xdr:nvSpPr>
        <xdr:cNvPr id="3241348" name="Line 23"/>
        <xdr:cNvSpPr>
          <a:spLocks noChangeShapeType="1"/>
        </xdr:cNvSpPr>
      </xdr:nvSpPr>
      <xdr:spPr>
        <a:xfrm>
          <a:off x="1485900" y="5591175"/>
          <a:ext cx="590550" cy="0"/>
        </a:xfrm>
        <a:prstGeom prst="line">
          <a:avLst/>
        </a:prstGeom>
        <a:noFill/>
        <a:ln w="9525">
          <a:solidFill>
            <a:srgbClr val="000000"/>
          </a:solidFill>
          <a:round/>
        </a:ln>
      </xdr:spPr>
    </xdr:sp>
    <xdr:clientData/>
  </xdr:twoCellAnchor>
  <xdr:twoCellAnchor>
    <xdr:from>
      <xdr:col>2</xdr:col>
      <xdr:colOff>742950</xdr:colOff>
      <xdr:row>27</xdr:row>
      <xdr:rowOff>152400</xdr:rowOff>
    </xdr:from>
    <xdr:to>
      <xdr:col>2</xdr:col>
      <xdr:colOff>742950</xdr:colOff>
      <xdr:row>33</xdr:row>
      <xdr:rowOff>95250</xdr:rowOff>
    </xdr:to>
    <xdr:sp>
      <xdr:nvSpPr>
        <xdr:cNvPr id="3241349" name="Line 24"/>
        <xdr:cNvSpPr>
          <a:spLocks noChangeShapeType="1"/>
        </xdr:cNvSpPr>
      </xdr:nvSpPr>
      <xdr:spPr>
        <a:xfrm>
          <a:off x="1752600" y="5591175"/>
          <a:ext cx="0" cy="1104900"/>
        </a:xfrm>
        <a:prstGeom prst="line">
          <a:avLst/>
        </a:prstGeom>
        <a:noFill/>
        <a:ln w="9525">
          <a:solidFill>
            <a:srgbClr val="000000"/>
          </a:solidFill>
          <a:round/>
        </a:ln>
      </xdr:spPr>
    </xdr:sp>
    <xdr:clientData/>
  </xdr:twoCellAnchor>
  <xdr:twoCellAnchor>
    <xdr:from>
      <xdr:col>3</xdr:col>
      <xdr:colOff>447675</xdr:colOff>
      <xdr:row>34</xdr:row>
      <xdr:rowOff>152400</xdr:rowOff>
    </xdr:from>
    <xdr:to>
      <xdr:col>4</xdr:col>
      <xdr:colOff>19050</xdr:colOff>
      <xdr:row>34</xdr:row>
      <xdr:rowOff>152400</xdr:rowOff>
    </xdr:to>
    <xdr:sp>
      <xdr:nvSpPr>
        <xdr:cNvPr id="3241350" name="Line 27"/>
        <xdr:cNvSpPr>
          <a:spLocks noChangeShapeType="1"/>
        </xdr:cNvSpPr>
      </xdr:nvSpPr>
      <xdr:spPr>
        <a:xfrm>
          <a:off x="2505075" y="6934200"/>
          <a:ext cx="781050" cy="0"/>
        </a:xfrm>
        <a:prstGeom prst="line">
          <a:avLst/>
        </a:prstGeom>
        <a:noFill/>
        <a:ln w="9525">
          <a:solidFill>
            <a:srgbClr val="000000"/>
          </a:solidFill>
          <a:round/>
        </a:ln>
      </xdr:spPr>
    </xdr:sp>
    <xdr:clientData/>
  </xdr:twoCellAnchor>
  <xdr:twoCellAnchor>
    <xdr:from>
      <xdr:col>2</xdr:col>
      <xdr:colOff>752475</xdr:colOff>
      <xdr:row>34</xdr:row>
      <xdr:rowOff>142875</xdr:rowOff>
    </xdr:from>
    <xdr:to>
      <xdr:col>2</xdr:col>
      <xdr:colOff>762000</xdr:colOff>
      <xdr:row>46</xdr:row>
      <xdr:rowOff>95250</xdr:rowOff>
    </xdr:to>
    <xdr:sp>
      <xdr:nvSpPr>
        <xdr:cNvPr id="3241351" name="Line 28"/>
        <xdr:cNvSpPr>
          <a:spLocks noChangeShapeType="1"/>
        </xdr:cNvSpPr>
      </xdr:nvSpPr>
      <xdr:spPr>
        <a:xfrm>
          <a:off x="1762125" y="6924675"/>
          <a:ext cx="9525" cy="2352675"/>
        </a:xfrm>
        <a:prstGeom prst="line">
          <a:avLst/>
        </a:prstGeom>
        <a:noFill/>
        <a:ln w="9525">
          <a:solidFill>
            <a:srgbClr val="000000"/>
          </a:solidFill>
          <a:round/>
        </a:ln>
      </xdr:spPr>
    </xdr:sp>
    <xdr:clientData/>
  </xdr:twoCellAnchor>
  <xdr:twoCellAnchor>
    <xdr:from>
      <xdr:col>2</xdr:col>
      <xdr:colOff>752475</xdr:colOff>
      <xdr:row>41</xdr:row>
      <xdr:rowOff>114300</xdr:rowOff>
    </xdr:from>
    <xdr:to>
      <xdr:col>2</xdr:col>
      <xdr:colOff>981075</xdr:colOff>
      <xdr:row>41</xdr:row>
      <xdr:rowOff>114300</xdr:rowOff>
    </xdr:to>
    <xdr:sp>
      <xdr:nvSpPr>
        <xdr:cNvPr id="3241352" name="Line 29"/>
        <xdr:cNvSpPr>
          <a:spLocks noChangeShapeType="1"/>
        </xdr:cNvSpPr>
      </xdr:nvSpPr>
      <xdr:spPr>
        <a:xfrm>
          <a:off x="1762125" y="8296275"/>
          <a:ext cx="228600" cy="0"/>
        </a:xfrm>
        <a:prstGeom prst="line">
          <a:avLst/>
        </a:prstGeom>
        <a:noFill/>
        <a:ln w="9525">
          <a:solidFill>
            <a:srgbClr val="000000"/>
          </a:solidFill>
          <a:round/>
        </a:ln>
      </xdr:spPr>
    </xdr:sp>
    <xdr:clientData/>
  </xdr:twoCellAnchor>
  <xdr:twoCellAnchor>
    <xdr:from>
      <xdr:col>2</xdr:col>
      <xdr:colOff>752475</xdr:colOff>
      <xdr:row>43</xdr:row>
      <xdr:rowOff>104775</xdr:rowOff>
    </xdr:from>
    <xdr:to>
      <xdr:col>2</xdr:col>
      <xdr:colOff>1038225</xdr:colOff>
      <xdr:row>43</xdr:row>
      <xdr:rowOff>104775</xdr:rowOff>
    </xdr:to>
    <xdr:sp>
      <xdr:nvSpPr>
        <xdr:cNvPr id="3241353" name="Line 35"/>
        <xdr:cNvSpPr>
          <a:spLocks noChangeShapeType="1"/>
        </xdr:cNvSpPr>
      </xdr:nvSpPr>
      <xdr:spPr>
        <a:xfrm>
          <a:off x="1762125" y="8686800"/>
          <a:ext cx="285750" cy="0"/>
        </a:xfrm>
        <a:prstGeom prst="line">
          <a:avLst/>
        </a:prstGeom>
        <a:noFill/>
        <a:ln w="9525">
          <a:solidFill>
            <a:srgbClr val="000000"/>
          </a:solidFill>
          <a:round/>
        </a:ln>
      </xdr:spPr>
    </xdr:sp>
    <xdr:clientData/>
  </xdr:twoCellAnchor>
  <xdr:twoCellAnchor>
    <xdr:from>
      <xdr:col>3</xdr:col>
      <xdr:colOff>485775</xdr:colOff>
      <xdr:row>41</xdr:row>
      <xdr:rowOff>142875</xdr:rowOff>
    </xdr:from>
    <xdr:to>
      <xdr:col>4</xdr:col>
      <xdr:colOff>38100</xdr:colOff>
      <xdr:row>41</xdr:row>
      <xdr:rowOff>142875</xdr:rowOff>
    </xdr:to>
    <xdr:sp>
      <xdr:nvSpPr>
        <xdr:cNvPr id="3241354" name="Line 36"/>
        <xdr:cNvSpPr>
          <a:spLocks noChangeShapeType="1"/>
        </xdr:cNvSpPr>
      </xdr:nvSpPr>
      <xdr:spPr>
        <a:xfrm>
          <a:off x="2543175" y="8324850"/>
          <a:ext cx="762000" cy="0"/>
        </a:xfrm>
        <a:prstGeom prst="line">
          <a:avLst/>
        </a:prstGeom>
        <a:noFill/>
        <a:ln w="9525">
          <a:solidFill>
            <a:srgbClr val="000000"/>
          </a:solidFill>
          <a:round/>
        </a:ln>
      </xdr:spPr>
    </xdr:sp>
    <xdr:clientData/>
  </xdr:twoCellAnchor>
  <xdr:twoCellAnchor>
    <xdr:from>
      <xdr:col>3</xdr:col>
      <xdr:colOff>990600</xdr:colOff>
      <xdr:row>42</xdr:row>
      <xdr:rowOff>104775</xdr:rowOff>
    </xdr:from>
    <xdr:to>
      <xdr:col>4</xdr:col>
      <xdr:colOff>19050</xdr:colOff>
      <xdr:row>42</xdr:row>
      <xdr:rowOff>104775</xdr:rowOff>
    </xdr:to>
    <xdr:sp>
      <xdr:nvSpPr>
        <xdr:cNvPr id="3241355" name="Line 37"/>
        <xdr:cNvSpPr>
          <a:spLocks noChangeShapeType="1"/>
        </xdr:cNvSpPr>
      </xdr:nvSpPr>
      <xdr:spPr>
        <a:xfrm>
          <a:off x="3048000" y="8486775"/>
          <a:ext cx="238125" cy="0"/>
        </a:xfrm>
        <a:prstGeom prst="line">
          <a:avLst/>
        </a:prstGeom>
        <a:noFill/>
        <a:ln w="9525">
          <a:solidFill>
            <a:srgbClr val="000000"/>
          </a:solidFill>
          <a:round/>
        </a:ln>
      </xdr:spPr>
    </xdr:sp>
    <xdr:clientData/>
  </xdr:twoCellAnchor>
  <xdr:twoCellAnchor>
    <xdr:from>
      <xdr:col>2</xdr:col>
      <xdr:colOff>762000</xdr:colOff>
      <xdr:row>44</xdr:row>
      <xdr:rowOff>85725</xdr:rowOff>
    </xdr:from>
    <xdr:to>
      <xdr:col>3</xdr:col>
      <xdr:colOff>0</xdr:colOff>
      <xdr:row>44</xdr:row>
      <xdr:rowOff>85725</xdr:rowOff>
    </xdr:to>
    <xdr:sp>
      <xdr:nvSpPr>
        <xdr:cNvPr id="3241356" name="Line 39"/>
        <xdr:cNvSpPr>
          <a:spLocks noChangeShapeType="1"/>
        </xdr:cNvSpPr>
      </xdr:nvSpPr>
      <xdr:spPr>
        <a:xfrm>
          <a:off x="1771650" y="8867775"/>
          <a:ext cx="285750" cy="0"/>
        </a:xfrm>
        <a:prstGeom prst="line">
          <a:avLst/>
        </a:prstGeom>
        <a:noFill/>
        <a:ln w="9525">
          <a:solidFill>
            <a:srgbClr val="000000"/>
          </a:solidFill>
          <a:round/>
        </a:ln>
      </xdr:spPr>
    </xdr:sp>
    <xdr:clientData/>
  </xdr:twoCellAnchor>
  <xdr:twoCellAnchor>
    <xdr:from>
      <xdr:col>2</xdr:col>
      <xdr:colOff>771525</xdr:colOff>
      <xdr:row>45</xdr:row>
      <xdr:rowOff>85725</xdr:rowOff>
    </xdr:from>
    <xdr:to>
      <xdr:col>3</xdr:col>
      <xdr:colOff>9525</xdr:colOff>
      <xdr:row>45</xdr:row>
      <xdr:rowOff>85725</xdr:rowOff>
    </xdr:to>
    <xdr:sp>
      <xdr:nvSpPr>
        <xdr:cNvPr id="3241357" name="Line 40"/>
        <xdr:cNvSpPr>
          <a:spLocks noChangeShapeType="1"/>
        </xdr:cNvSpPr>
      </xdr:nvSpPr>
      <xdr:spPr>
        <a:xfrm>
          <a:off x="1781175" y="9067800"/>
          <a:ext cx="285750" cy="0"/>
        </a:xfrm>
        <a:prstGeom prst="line">
          <a:avLst/>
        </a:prstGeom>
        <a:noFill/>
        <a:ln w="9525">
          <a:solidFill>
            <a:srgbClr val="000000"/>
          </a:solidFill>
          <a:round/>
        </a:ln>
      </xdr:spPr>
    </xdr:sp>
    <xdr:clientData/>
  </xdr:twoCellAnchor>
  <xdr:twoCellAnchor>
    <xdr:from>
      <xdr:col>2</xdr:col>
      <xdr:colOff>447675</xdr:colOff>
      <xdr:row>5</xdr:row>
      <xdr:rowOff>133350</xdr:rowOff>
    </xdr:from>
    <xdr:to>
      <xdr:col>2</xdr:col>
      <xdr:colOff>962025</xdr:colOff>
      <xdr:row>5</xdr:row>
      <xdr:rowOff>133350</xdr:rowOff>
    </xdr:to>
    <xdr:sp>
      <xdr:nvSpPr>
        <xdr:cNvPr id="3241358" name="Line 42"/>
        <xdr:cNvSpPr>
          <a:spLocks noChangeShapeType="1"/>
        </xdr:cNvSpPr>
      </xdr:nvSpPr>
      <xdr:spPr>
        <a:xfrm>
          <a:off x="1457325" y="1171575"/>
          <a:ext cx="514350" cy="0"/>
        </a:xfrm>
        <a:prstGeom prst="line">
          <a:avLst/>
        </a:prstGeom>
        <a:noFill/>
        <a:ln w="9525">
          <a:solidFill>
            <a:srgbClr val="000000"/>
          </a:solidFill>
          <a:round/>
        </a:ln>
      </xdr:spPr>
    </xdr:sp>
    <xdr:clientData/>
  </xdr:twoCellAnchor>
  <xdr:twoCellAnchor>
    <xdr:from>
      <xdr:col>2</xdr:col>
      <xdr:colOff>752475</xdr:colOff>
      <xdr:row>5</xdr:row>
      <xdr:rowOff>152400</xdr:rowOff>
    </xdr:from>
    <xdr:to>
      <xdr:col>2</xdr:col>
      <xdr:colOff>752475</xdr:colOff>
      <xdr:row>26</xdr:row>
      <xdr:rowOff>133350</xdr:rowOff>
    </xdr:to>
    <xdr:sp>
      <xdr:nvSpPr>
        <xdr:cNvPr id="3241359" name="Line 43"/>
        <xdr:cNvSpPr>
          <a:spLocks noChangeShapeType="1"/>
        </xdr:cNvSpPr>
      </xdr:nvSpPr>
      <xdr:spPr>
        <a:xfrm>
          <a:off x="1762125" y="1190625"/>
          <a:ext cx="0" cy="4181475"/>
        </a:xfrm>
        <a:prstGeom prst="line">
          <a:avLst/>
        </a:prstGeom>
        <a:noFill/>
        <a:ln w="9525">
          <a:solidFill>
            <a:srgbClr val="000000"/>
          </a:solidFill>
          <a:round/>
        </a:ln>
      </xdr:spPr>
    </xdr:sp>
    <xdr:clientData/>
  </xdr:twoCellAnchor>
  <xdr:twoCellAnchor>
    <xdr:from>
      <xdr:col>3</xdr:col>
      <xdr:colOff>971550</xdr:colOff>
      <xdr:row>10</xdr:row>
      <xdr:rowOff>152400</xdr:rowOff>
    </xdr:from>
    <xdr:to>
      <xdr:col>3</xdr:col>
      <xdr:colOff>1200150</xdr:colOff>
      <xdr:row>10</xdr:row>
      <xdr:rowOff>152400</xdr:rowOff>
    </xdr:to>
    <xdr:sp>
      <xdr:nvSpPr>
        <xdr:cNvPr id="3241360" name="Line 46"/>
        <xdr:cNvSpPr>
          <a:spLocks noChangeShapeType="1"/>
        </xdr:cNvSpPr>
      </xdr:nvSpPr>
      <xdr:spPr>
        <a:xfrm>
          <a:off x="3028950" y="2190750"/>
          <a:ext cx="228600" cy="0"/>
        </a:xfrm>
        <a:prstGeom prst="line">
          <a:avLst/>
        </a:prstGeom>
        <a:noFill/>
        <a:ln w="9525">
          <a:solidFill>
            <a:srgbClr val="000000"/>
          </a:solidFill>
          <a:round/>
        </a:ln>
      </xdr:spPr>
    </xdr:sp>
    <xdr:clientData/>
  </xdr:twoCellAnchor>
  <xdr:twoCellAnchor>
    <xdr:from>
      <xdr:col>3</xdr:col>
      <xdr:colOff>971550</xdr:colOff>
      <xdr:row>9</xdr:row>
      <xdr:rowOff>142875</xdr:rowOff>
    </xdr:from>
    <xdr:to>
      <xdr:col>3</xdr:col>
      <xdr:colOff>1200150</xdr:colOff>
      <xdr:row>9</xdr:row>
      <xdr:rowOff>142875</xdr:rowOff>
    </xdr:to>
    <xdr:sp>
      <xdr:nvSpPr>
        <xdr:cNvPr id="3241361" name="Line 47"/>
        <xdr:cNvSpPr>
          <a:spLocks noChangeShapeType="1"/>
        </xdr:cNvSpPr>
      </xdr:nvSpPr>
      <xdr:spPr>
        <a:xfrm>
          <a:off x="3028950" y="1981200"/>
          <a:ext cx="228600" cy="0"/>
        </a:xfrm>
        <a:prstGeom prst="line">
          <a:avLst/>
        </a:prstGeom>
        <a:noFill/>
        <a:ln w="9525">
          <a:solidFill>
            <a:srgbClr val="000000"/>
          </a:solidFill>
          <a:round/>
        </a:ln>
      </xdr:spPr>
    </xdr:sp>
    <xdr:clientData/>
  </xdr:twoCellAnchor>
  <xdr:twoCellAnchor>
    <xdr:from>
      <xdr:col>2</xdr:col>
      <xdr:colOff>752475</xdr:colOff>
      <xdr:row>11</xdr:row>
      <xdr:rowOff>104775</xdr:rowOff>
    </xdr:from>
    <xdr:to>
      <xdr:col>3</xdr:col>
      <xdr:colOff>0</xdr:colOff>
      <xdr:row>11</xdr:row>
      <xdr:rowOff>104775</xdr:rowOff>
    </xdr:to>
    <xdr:sp>
      <xdr:nvSpPr>
        <xdr:cNvPr id="3241362" name="Line 48"/>
        <xdr:cNvSpPr>
          <a:spLocks noChangeShapeType="1"/>
        </xdr:cNvSpPr>
      </xdr:nvSpPr>
      <xdr:spPr>
        <a:xfrm>
          <a:off x="1762125" y="2343150"/>
          <a:ext cx="295275" cy="0"/>
        </a:xfrm>
        <a:prstGeom prst="line">
          <a:avLst/>
        </a:prstGeom>
        <a:noFill/>
        <a:ln w="9525">
          <a:solidFill>
            <a:srgbClr val="000000"/>
          </a:solidFill>
          <a:round/>
        </a:ln>
      </xdr:spPr>
    </xdr:sp>
    <xdr:clientData/>
  </xdr:twoCellAnchor>
  <xdr:twoCellAnchor>
    <xdr:from>
      <xdr:col>2</xdr:col>
      <xdr:colOff>771525</xdr:colOff>
      <xdr:row>17</xdr:row>
      <xdr:rowOff>152400</xdr:rowOff>
    </xdr:from>
    <xdr:to>
      <xdr:col>3</xdr:col>
      <xdr:colOff>9525</xdr:colOff>
      <xdr:row>17</xdr:row>
      <xdr:rowOff>152400</xdr:rowOff>
    </xdr:to>
    <xdr:sp>
      <xdr:nvSpPr>
        <xdr:cNvPr id="3241363" name="Line 54"/>
        <xdr:cNvSpPr>
          <a:spLocks noChangeShapeType="1"/>
        </xdr:cNvSpPr>
      </xdr:nvSpPr>
      <xdr:spPr>
        <a:xfrm>
          <a:off x="1781175" y="3590925"/>
          <a:ext cx="285750" cy="0"/>
        </a:xfrm>
        <a:prstGeom prst="line">
          <a:avLst/>
        </a:prstGeom>
        <a:noFill/>
        <a:ln w="9525">
          <a:solidFill>
            <a:srgbClr val="000000"/>
          </a:solidFill>
          <a:round/>
        </a:ln>
      </xdr:spPr>
    </xdr:sp>
    <xdr:clientData/>
  </xdr:twoCellAnchor>
  <xdr:twoCellAnchor>
    <xdr:from>
      <xdr:col>2</xdr:col>
      <xdr:colOff>752475</xdr:colOff>
      <xdr:row>26</xdr:row>
      <xdr:rowOff>142875</xdr:rowOff>
    </xdr:from>
    <xdr:to>
      <xdr:col>2</xdr:col>
      <xdr:colOff>1038225</xdr:colOff>
      <xdr:row>26</xdr:row>
      <xdr:rowOff>142875</xdr:rowOff>
    </xdr:to>
    <xdr:sp>
      <xdr:nvSpPr>
        <xdr:cNvPr id="3241364" name="Line 56"/>
        <xdr:cNvSpPr>
          <a:spLocks noChangeShapeType="1"/>
        </xdr:cNvSpPr>
      </xdr:nvSpPr>
      <xdr:spPr>
        <a:xfrm>
          <a:off x="1762125" y="5381625"/>
          <a:ext cx="285750" cy="0"/>
        </a:xfrm>
        <a:prstGeom prst="line">
          <a:avLst/>
        </a:prstGeom>
        <a:noFill/>
        <a:ln w="9525">
          <a:solidFill>
            <a:srgbClr val="000000"/>
          </a:solidFill>
          <a:round/>
        </a:ln>
      </xdr:spPr>
    </xdr:sp>
    <xdr:clientData/>
  </xdr:twoCellAnchor>
  <xdr:twoCellAnchor>
    <xdr:from>
      <xdr:col>7</xdr:col>
      <xdr:colOff>142875</xdr:colOff>
      <xdr:row>5</xdr:row>
      <xdr:rowOff>142875</xdr:rowOff>
    </xdr:from>
    <xdr:to>
      <xdr:col>7</xdr:col>
      <xdr:colOff>809625</xdr:colOff>
      <xdr:row>5</xdr:row>
      <xdr:rowOff>142875</xdr:rowOff>
    </xdr:to>
    <xdr:sp>
      <xdr:nvSpPr>
        <xdr:cNvPr id="3241365" name="Line 59"/>
        <xdr:cNvSpPr>
          <a:spLocks noChangeShapeType="1"/>
        </xdr:cNvSpPr>
      </xdr:nvSpPr>
      <xdr:spPr>
        <a:xfrm>
          <a:off x="5438775" y="1181100"/>
          <a:ext cx="666750" cy="0"/>
        </a:xfrm>
        <a:prstGeom prst="line">
          <a:avLst/>
        </a:prstGeom>
        <a:noFill/>
        <a:ln w="9525">
          <a:solidFill>
            <a:srgbClr val="000000"/>
          </a:solidFill>
          <a:round/>
        </a:ln>
      </xdr:spPr>
    </xdr:sp>
    <xdr:clientData/>
  </xdr:twoCellAnchor>
  <xdr:twoCellAnchor>
    <xdr:from>
      <xdr:col>7</xdr:col>
      <xdr:colOff>457200</xdr:colOff>
      <xdr:row>5</xdr:row>
      <xdr:rowOff>152400</xdr:rowOff>
    </xdr:from>
    <xdr:to>
      <xdr:col>7</xdr:col>
      <xdr:colOff>485775</xdr:colOff>
      <xdr:row>16</xdr:row>
      <xdr:rowOff>152400</xdr:rowOff>
    </xdr:to>
    <xdr:sp>
      <xdr:nvSpPr>
        <xdr:cNvPr id="3241366" name="Line 60"/>
        <xdr:cNvSpPr>
          <a:spLocks noChangeShapeType="1"/>
        </xdr:cNvSpPr>
      </xdr:nvSpPr>
      <xdr:spPr>
        <a:xfrm>
          <a:off x="5753100" y="1190625"/>
          <a:ext cx="28575" cy="2200275"/>
        </a:xfrm>
        <a:prstGeom prst="line">
          <a:avLst/>
        </a:prstGeom>
        <a:noFill/>
        <a:ln w="9525">
          <a:solidFill>
            <a:srgbClr val="000000"/>
          </a:solidFill>
          <a:round/>
        </a:ln>
      </xdr:spPr>
    </xdr:sp>
    <xdr:clientData/>
  </xdr:twoCellAnchor>
  <xdr:twoCellAnchor>
    <xdr:from>
      <xdr:col>7</xdr:col>
      <xdr:colOff>466725</xdr:colOff>
      <xdr:row>7</xdr:row>
      <xdr:rowOff>95250</xdr:rowOff>
    </xdr:from>
    <xdr:to>
      <xdr:col>7</xdr:col>
      <xdr:colOff>828675</xdr:colOff>
      <xdr:row>7</xdr:row>
      <xdr:rowOff>95250</xdr:rowOff>
    </xdr:to>
    <xdr:sp>
      <xdr:nvSpPr>
        <xdr:cNvPr id="3241367" name="Line 61"/>
        <xdr:cNvSpPr>
          <a:spLocks noChangeShapeType="1"/>
        </xdr:cNvSpPr>
      </xdr:nvSpPr>
      <xdr:spPr>
        <a:xfrm>
          <a:off x="5762625" y="1533525"/>
          <a:ext cx="361950" cy="0"/>
        </a:xfrm>
        <a:prstGeom prst="line">
          <a:avLst/>
        </a:prstGeom>
        <a:noFill/>
        <a:ln w="9525">
          <a:solidFill>
            <a:srgbClr val="000000"/>
          </a:solidFill>
          <a:round/>
        </a:ln>
      </xdr:spPr>
    </xdr:sp>
    <xdr:clientData/>
  </xdr:twoCellAnchor>
  <xdr:twoCellAnchor>
    <xdr:from>
      <xdr:col>7</xdr:col>
      <xdr:colOff>457200</xdr:colOff>
      <xdr:row>8</xdr:row>
      <xdr:rowOff>104775</xdr:rowOff>
    </xdr:from>
    <xdr:to>
      <xdr:col>7</xdr:col>
      <xdr:colOff>838200</xdr:colOff>
      <xdr:row>8</xdr:row>
      <xdr:rowOff>104775</xdr:rowOff>
    </xdr:to>
    <xdr:sp>
      <xdr:nvSpPr>
        <xdr:cNvPr id="3241368" name="Line 62"/>
        <xdr:cNvSpPr>
          <a:spLocks noChangeShapeType="1"/>
        </xdr:cNvSpPr>
      </xdr:nvSpPr>
      <xdr:spPr>
        <a:xfrm>
          <a:off x="5753100" y="1743075"/>
          <a:ext cx="381000" cy="0"/>
        </a:xfrm>
        <a:prstGeom prst="line">
          <a:avLst/>
        </a:prstGeom>
        <a:noFill/>
        <a:ln w="9525">
          <a:solidFill>
            <a:srgbClr val="000000"/>
          </a:solidFill>
          <a:round/>
        </a:ln>
      </xdr:spPr>
    </xdr:sp>
    <xdr:clientData/>
  </xdr:twoCellAnchor>
  <xdr:twoCellAnchor>
    <xdr:from>
      <xdr:col>7</xdr:col>
      <xdr:colOff>466725</xdr:colOff>
      <xdr:row>9</xdr:row>
      <xdr:rowOff>133350</xdr:rowOff>
    </xdr:from>
    <xdr:to>
      <xdr:col>7</xdr:col>
      <xdr:colOff>838200</xdr:colOff>
      <xdr:row>9</xdr:row>
      <xdr:rowOff>133350</xdr:rowOff>
    </xdr:to>
    <xdr:sp>
      <xdr:nvSpPr>
        <xdr:cNvPr id="3241369" name="Line 63"/>
        <xdr:cNvSpPr>
          <a:spLocks noChangeShapeType="1"/>
        </xdr:cNvSpPr>
      </xdr:nvSpPr>
      <xdr:spPr>
        <a:xfrm>
          <a:off x="5762625" y="1971675"/>
          <a:ext cx="371475" cy="0"/>
        </a:xfrm>
        <a:prstGeom prst="line">
          <a:avLst/>
        </a:prstGeom>
        <a:noFill/>
        <a:ln w="9525">
          <a:solidFill>
            <a:srgbClr val="000000"/>
          </a:solidFill>
          <a:round/>
        </a:ln>
      </xdr:spPr>
    </xdr:sp>
    <xdr:clientData/>
  </xdr:twoCellAnchor>
  <xdr:twoCellAnchor>
    <xdr:from>
      <xdr:col>7</xdr:col>
      <xdr:colOff>457200</xdr:colOff>
      <xdr:row>10</xdr:row>
      <xdr:rowOff>152400</xdr:rowOff>
    </xdr:from>
    <xdr:to>
      <xdr:col>7</xdr:col>
      <xdr:colOff>800100</xdr:colOff>
      <xdr:row>10</xdr:row>
      <xdr:rowOff>152400</xdr:rowOff>
    </xdr:to>
    <xdr:sp>
      <xdr:nvSpPr>
        <xdr:cNvPr id="3241370" name="Line 64"/>
        <xdr:cNvSpPr>
          <a:spLocks noChangeShapeType="1"/>
        </xdr:cNvSpPr>
      </xdr:nvSpPr>
      <xdr:spPr>
        <a:xfrm>
          <a:off x="5753100" y="2190750"/>
          <a:ext cx="342900" cy="0"/>
        </a:xfrm>
        <a:prstGeom prst="line">
          <a:avLst/>
        </a:prstGeom>
        <a:noFill/>
        <a:ln w="9525">
          <a:solidFill>
            <a:srgbClr val="000000"/>
          </a:solidFill>
          <a:round/>
        </a:ln>
      </xdr:spPr>
    </xdr:sp>
    <xdr:clientData/>
  </xdr:twoCellAnchor>
  <xdr:twoCellAnchor>
    <xdr:from>
      <xdr:col>7</xdr:col>
      <xdr:colOff>485775</xdr:colOff>
      <xdr:row>14</xdr:row>
      <xdr:rowOff>114300</xdr:rowOff>
    </xdr:from>
    <xdr:to>
      <xdr:col>7</xdr:col>
      <xdr:colOff>838200</xdr:colOff>
      <xdr:row>14</xdr:row>
      <xdr:rowOff>114300</xdr:rowOff>
    </xdr:to>
    <xdr:sp>
      <xdr:nvSpPr>
        <xdr:cNvPr id="3241371" name="Line 65"/>
        <xdr:cNvSpPr>
          <a:spLocks noChangeShapeType="1"/>
        </xdr:cNvSpPr>
      </xdr:nvSpPr>
      <xdr:spPr>
        <a:xfrm>
          <a:off x="5781675" y="2952750"/>
          <a:ext cx="352425" cy="0"/>
        </a:xfrm>
        <a:prstGeom prst="line">
          <a:avLst/>
        </a:prstGeom>
        <a:noFill/>
        <a:ln w="9525">
          <a:solidFill>
            <a:srgbClr val="000000"/>
          </a:solidFill>
          <a:round/>
        </a:ln>
      </xdr:spPr>
    </xdr:sp>
    <xdr:clientData/>
  </xdr:twoCellAnchor>
  <xdr:twoCellAnchor>
    <xdr:from>
      <xdr:col>7</xdr:col>
      <xdr:colOff>485775</xdr:colOff>
      <xdr:row>12</xdr:row>
      <xdr:rowOff>114300</xdr:rowOff>
    </xdr:from>
    <xdr:to>
      <xdr:col>7</xdr:col>
      <xdr:colOff>828675</xdr:colOff>
      <xdr:row>12</xdr:row>
      <xdr:rowOff>114300</xdr:rowOff>
    </xdr:to>
    <xdr:sp>
      <xdr:nvSpPr>
        <xdr:cNvPr id="3241372" name="Line 67"/>
        <xdr:cNvSpPr>
          <a:spLocks noChangeShapeType="1"/>
        </xdr:cNvSpPr>
      </xdr:nvSpPr>
      <xdr:spPr>
        <a:xfrm>
          <a:off x="5781675" y="2552700"/>
          <a:ext cx="342900" cy="0"/>
        </a:xfrm>
        <a:prstGeom prst="line">
          <a:avLst/>
        </a:prstGeom>
        <a:noFill/>
        <a:ln w="9525">
          <a:solidFill>
            <a:srgbClr val="000000"/>
          </a:solidFill>
          <a:round/>
        </a:ln>
      </xdr:spPr>
    </xdr:sp>
    <xdr:clientData/>
  </xdr:twoCellAnchor>
  <xdr:twoCellAnchor>
    <xdr:from>
      <xdr:col>7</xdr:col>
      <xdr:colOff>466725</xdr:colOff>
      <xdr:row>11</xdr:row>
      <xdr:rowOff>133350</xdr:rowOff>
    </xdr:from>
    <xdr:to>
      <xdr:col>7</xdr:col>
      <xdr:colOff>819150</xdr:colOff>
      <xdr:row>11</xdr:row>
      <xdr:rowOff>133350</xdr:rowOff>
    </xdr:to>
    <xdr:sp>
      <xdr:nvSpPr>
        <xdr:cNvPr id="3241373" name="Line 68"/>
        <xdr:cNvSpPr>
          <a:spLocks noChangeShapeType="1"/>
        </xdr:cNvSpPr>
      </xdr:nvSpPr>
      <xdr:spPr>
        <a:xfrm>
          <a:off x="5762625" y="2371725"/>
          <a:ext cx="352425" cy="0"/>
        </a:xfrm>
        <a:prstGeom prst="line">
          <a:avLst/>
        </a:prstGeom>
        <a:noFill/>
        <a:ln w="9525">
          <a:solidFill>
            <a:srgbClr val="000000"/>
          </a:solidFill>
          <a:round/>
        </a:ln>
      </xdr:spPr>
    </xdr:sp>
    <xdr:clientData/>
  </xdr:twoCellAnchor>
  <xdr:twoCellAnchor>
    <xdr:from>
      <xdr:col>7</xdr:col>
      <xdr:colOff>485775</xdr:colOff>
      <xdr:row>13</xdr:row>
      <xdr:rowOff>152400</xdr:rowOff>
    </xdr:from>
    <xdr:to>
      <xdr:col>7</xdr:col>
      <xdr:colOff>819150</xdr:colOff>
      <xdr:row>13</xdr:row>
      <xdr:rowOff>152400</xdr:rowOff>
    </xdr:to>
    <xdr:sp>
      <xdr:nvSpPr>
        <xdr:cNvPr id="3241374" name="Line 69"/>
        <xdr:cNvSpPr>
          <a:spLocks noChangeShapeType="1"/>
        </xdr:cNvSpPr>
      </xdr:nvSpPr>
      <xdr:spPr>
        <a:xfrm>
          <a:off x="5781675" y="2790825"/>
          <a:ext cx="333375" cy="0"/>
        </a:xfrm>
        <a:prstGeom prst="line">
          <a:avLst/>
        </a:prstGeom>
        <a:noFill/>
        <a:ln w="9525">
          <a:solidFill>
            <a:srgbClr val="000000"/>
          </a:solidFill>
          <a:round/>
        </a:ln>
      </xdr:spPr>
    </xdr:sp>
    <xdr:clientData/>
  </xdr:twoCellAnchor>
  <xdr:twoCellAnchor>
    <xdr:from>
      <xdr:col>7</xdr:col>
      <xdr:colOff>457200</xdr:colOff>
      <xdr:row>6</xdr:row>
      <xdr:rowOff>133350</xdr:rowOff>
    </xdr:from>
    <xdr:to>
      <xdr:col>7</xdr:col>
      <xdr:colOff>771525</xdr:colOff>
      <xdr:row>6</xdr:row>
      <xdr:rowOff>133350</xdr:rowOff>
    </xdr:to>
    <xdr:sp>
      <xdr:nvSpPr>
        <xdr:cNvPr id="3241375" name="Line 70"/>
        <xdr:cNvSpPr>
          <a:spLocks noChangeShapeType="1"/>
        </xdr:cNvSpPr>
      </xdr:nvSpPr>
      <xdr:spPr>
        <a:xfrm>
          <a:off x="5753100" y="1371600"/>
          <a:ext cx="314325" cy="0"/>
        </a:xfrm>
        <a:prstGeom prst="line">
          <a:avLst/>
        </a:prstGeom>
        <a:noFill/>
        <a:ln w="9525">
          <a:solidFill>
            <a:srgbClr val="000000"/>
          </a:solidFill>
          <a:round/>
        </a:ln>
      </xdr:spPr>
    </xdr:sp>
    <xdr:clientData/>
  </xdr:twoCellAnchor>
  <xdr:twoCellAnchor>
    <xdr:from>
      <xdr:col>7</xdr:col>
      <xdr:colOff>485775</xdr:colOff>
      <xdr:row>15</xdr:row>
      <xdr:rowOff>161925</xdr:rowOff>
    </xdr:from>
    <xdr:to>
      <xdr:col>7</xdr:col>
      <xdr:colOff>809625</xdr:colOff>
      <xdr:row>15</xdr:row>
      <xdr:rowOff>161925</xdr:rowOff>
    </xdr:to>
    <xdr:sp>
      <xdr:nvSpPr>
        <xdr:cNvPr id="3241376" name="Line 72"/>
        <xdr:cNvSpPr>
          <a:spLocks noChangeShapeType="1"/>
        </xdr:cNvSpPr>
      </xdr:nvSpPr>
      <xdr:spPr>
        <a:xfrm>
          <a:off x="5781675" y="3200400"/>
          <a:ext cx="323850" cy="0"/>
        </a:xfrm>
        <a:prstGeom prst="line">
          <a:avLst/>
        </a:prstGeom>
        <a:noFill/>
        <a:ln w="9525">
          <a:solidFill>
            <a:srgbClr val="000000"/>
          </a:solidFill>
          <a:round/>
        </a:ln>
      </xdr:spPr>
    </xdr:sp>
    <xdr:clientData/>
  </xdr:twoCellAnchor>
  <xdr:twoCellAnchor>
    <xdr:from>
      <xdr:col>7</xdr:col>
      <xdr:colOff>495300</xdr:colOff>
      <xdr:row>16</xdr:row>
      <xdr:rowOff>152400</xdr:rowOff>
    </xdr:from>
    <xdr:to>
      <xdr:col>7</xdr:col>
      <xdr:colOff>828675</xdr:colOff>
      <xdr:row>16</xdr:row>
      <xdr:rowOff>152400</xdr:rowOff>
    </xdr:to>
    <xdr:sp>
      <xdr:nvSpPr>
        <xdr:cNvPr id="3241377" name="Line 73"/>
        <xdr:cNvSpPr>
          <a:spLocks noChangeShapeType="1"/>
        </xdr:cNvSpPr>
      </xdr:nvSpPr>
      <xdr:spPr>
        <a:xfrm>
          <a:off x="5791200" y="3390900"/>
          <a:ext cx="333375" cy="0"/>
        </a:xfrm>
        <a:prstGeom prst="line">
          <a:avLst/>
        </a:prstGeom>
        <a:noFill/>
        <a:ln w="9525">
          <a:solidFill>
            <a:srgbClr val="000000"/>
          </a:solidFill>
          <a:round/>
        </a:ln>
      </xdr:spPr>
    </xdr:sp>
    <xdr:clientData/>
  </xdr:twoCellAnchor>
  <xdr:twoCellAnchor>
    <xdr:from>
      <xdr:col>6</xdr:col>
      <xdr:colOff>323850</xdr:colOff>
      <xdr:row>19</xdr:row>
      <xdr:rowOff>133350</xdr:rowOff>
    </xdr:from>
    <xdr:to>
      <xdr:col>7</xdr:col>
      <xdr:colOff>0</xdr:colOff>
      <xdr:row>19</xdr:row>
      <xdr:rowOff>133350</xdr:rowOff>
    </xdr:to>
    <xdr:sp>
      <xdr:nvSpPr>
        <xdr:cNvPr id="3241378" name="Line 75"/>
        <xdr:cNvSpPr>
          <a:spLocks noChangeShapeType="1"/>
        </xdr:cNvSpPr>
      </xdr:nvSpPr>
      <xdr:spPr>
        <a:xfrm>
          <a:off x="5295900" y="3971925"/>
          <a:ext cx="0" cy="0"/>
        </a:xfrm>
        <a:prstGeom prst="line">
          <a:avLst/>
        </a:prstGeom>
        <a:noFill/>
        <a:ln w="9525">
          <a:solidFill>
            <a:srgbClr val="000000"/>
          </a:solidFill>
          <a:round/>
        </a:ln>
      </xdr:spPr>
    </xdr:sp>
    <xdr:clientData/>
  </xdr:twoCellAnchor>
  <xdr:twoCellAnchor>
    <xdr:from>
      <xdr:col>7</xdr:col>
      <xdr:colOff>457200</xdr:colOff>
      <xdr:row>19</xdr:row>
      <xdr:rowOff>114300</xdr:rowOff>
    </xdr:from>
    <xdr:to>
      <xdr:col>7</xdr:col>
      <xdr:colOff>466725</xdr:colOff>
      <xdr:row>25</xdr:row>
      <xdr:rowOff>152400</xdr:rowOff>
    </xdr:to>
    <xdr:sp>
      <xdr:nvSpPr>
        <xdr:cNvPr id="3241379" name="Line 76"/>
        <xdr:cNvSpPr>
          <a:spLocks noChangeShapeType="1"/>
        </xdr:cNvSpPr>
      </xdr:nvSpPr>
      <xdr:spPr>
        <a:xfrm>
          <a:off x="5753100" y="3952875"/>
          <a:ext cx="9525" cy="1238250"/>
        </a:xfrm>
        <a:prstGeom prst="line">
          <a:avLst/>
        </a:prstGeom>
        <a:noFill/>
        <a:ln w="9525">
          <a:solidFill>
            <a:srgbClr val="000000"/>
          </a:solidFill>
          <a:round/>
        </a:ln>
      </xdr:spPr>
    </xdr:sp>
    <xdr:clientData/>
  </xdr:twoCellAnchor>
  <xdr:twoCellAnchor>
    <xdr:from>
      <xdr:col>7</xdr:col>
      <xdr:colOff>457200</xdr:colOff>
      <xdr:row>20</xdr:row>
      <xdr:rowOff>95250</xdr:rowOff>
    </xdr:from>
    <xdr:to>
      <xdr:col>7</xdr:col>
      <xdr:colOff>819150</xdr:colOff>
      <xdr:row>20</xdr:row>
      <xdr:rowOff>95250</xdr:rowOff>
    </xdr:to>
    <xdr:sp>
      <xdr:nvSpPr>
        <xdr:cNvPr id="3241380" name="Line 77"/>
        <xdr:cNvSpPr>
          <a:spLocks noChangeShapeType="1"/>
        </xdr:cNvSpPr>
      </xdr:nvSpPr>
      <xdr:spPr>
        <a:xfrm>
          <a:off x="5753100" y="4133850"/>
          <a:ext cx="361950" cy="0"/>
        </a:xfrm>
        <a:prstGeom prst="line">
          <a:avLst/>
        </a:prstGeom>
        <a:noFill/>
        <a:ln w="9525">
          <a:solidFill>
            <a:srgbClr val="000000"/>
          </a:solidFill>
          <a:round/>
        </a:ln>
      </xdr:spPr>
    </xdr:sp>
    <xdr:clientData/>
  </xdr:twoCellAnchor>
  <xdr:twoCellAnchor>
    <xdr:from>
      <xdr:col>7</xdr:col>
      <xdr:colOff>447675</xdr:colOff>
      <xdr:row>21</xdr:row>
      <xdr:rowOff>104775</xdr:rowOff>
    </xdr:from>
    <xdr:to>
      <xdr:col>7</xdr:col>
      <xdr:colOff>828675</xdr:colOff>
      <xdr:row>21</xdr:row>
      <xdr:rowOff>104775</xdr:rowOff>
    </xdr:to>
    <xdr:sp>
      <xdr:nvSpPr>
        <xdr:cNvPr id="3241381" name="Line 78"/>
        <xdr:cNvSpPr>
          <a:spLocks noChangeShapeType="1"/>
        </xdr:cNvSpPr>
      </xdr:nvSpPr>
      <xdr:spPr>
        <a:xfrm>
          <a:off x="5743575" y="4343400"/>
          <a:ext cx="381000" cy="0"/>
        </a:xfrm>
        <a:prstGeom prst="line">
          <a:avLst/>
        </a:prstGeom>
        <a:noFill/>
        <a:ln w="9525">
          <a:solidFill>
            <a:srgbClr val="000000"/>
          </a:solidFill>
          <a:round/>
        </a:ln>
      </xdr:spPr>
    </xdr:sp>
    <xdr:clientData/>
  </xdr:twoCellAnchor>
  <xdr:twoCellAnchor>
    <xdr:from>
      <xdr:col>7</xdr:col>
      <xdr:colOff>476250</xdr:colOff>
      <xdr:row>25</xdr:row>
      <xdr:rowOff>142875</xdr:rowOff>
    </xdr:from>
    <xdr:to>
      <xdr:col>7</xdr:col>
      <xdr:colOff>819150</xdr:colOff>
      <xdr:row>25</xdr:row>
      <xdr:rowOff>142875</xdr:rowOff>
    </xdr:to>
    <xdr:sp>
      <xdr:nvSpPr>
        <xdr:cNvPr id="3241382" name="Line 80"/>
        <xdr:cNvSpPr>
          <a:spLocks noChangeShapeType="1"/>
        </xdr:cNvSpPr>
      </xdr:nvSpPr>
      <xdr:spPr>
        <a:xfrm>
          <a:off x="5772150" y="5181600"/>
          <a:ext cx="342900" cy="0"/>
        </a:xfrm>
        <a:prstGeom prst="line">
          <a:avLst/>
        </a:prstGeom>
        <a:noFill/>
        <a:ln w="9525">
          <a:solidFill>
            <a:srgbClr val="000000"/>
          </a:solidFill>
          <a:round/>
        </a:ln>
      </xdr:spPr>
    </xdr:sp>
    <xdr:clientData/>
  </xdr:twoCellAnchor>
  <xdr:twoCellAnchor>
    <xdr:from>
      <xdr:col>7</xdr:col>
      <xdr:colOff>485775</xdr:colOff>
      <xdr:row>24</xdr:row>
      <xdr:rowOff>161925</xdr:rowOff>
    </xdr:from>
    <xdr:to>
      <xdr:col>7</xdr:col>
      <xdr:colOff>828675</xdr:colOff>
      <xdr:row>25</xdr:row>
      <xdr:rowOff>19050</xdr:rowOff>
    </xdr:to>
    <xdr:sp>
      <xdr:nvSpPr>
        <xdr:cNvPr id="3241383" name="Line 81"/>
        <xdr:cNvSpPr>
          <a:spLocks noChangeShapeType="1"/>
        </xdr:cNvSpPr>
      </xdr:nvSpPr>
      <xdr:spPr>
        <a:xfrm>
          <a:off x="5781675" y="5000625"/>
          <a:ext cx="342900" cy="57150"/>
        </a:xfrm>
        <a:prstGeom prst="line">
          <a:avLst/>
        </a:prstGeom>
        <a:noFill/>
        <a:ln w="9525">
          <a:solidFill>
            <a:srgbClr val="000000"/>
          </a:solidFill>
          <a:round/>
        </a:ln>
      </xdr:spPr>
    </xdr:sp>
    <xdr:clientData/>
  </xdr:twoCellAnchor>
  <xdr:twoCellAnchor>
    <xdr:from>
      <xdr:col>7</xdr:col>
      <xdr:colOff>447675</xdr:colOff>
      <xdr:row>22</xdr:row>
      <xdr:rowOff>104775</xdr:rowOff>
    </xdr:from>
    <xdr:to>
      <xdr:col>7</xdr:col>
      <xdr:colOff>828675</xdr:colOff>
      <xdr:row>22</xdr:row>
      <xdr:rowOff>104775</xdr:rowOff>
    </xdr:to>
    <xdr:sp>
      <xdr:nvSpPr>
        <xdr:cNvPr id="3241384" name="Line 84"/>
        <xdr:cNvSpPr>
          <a:spLocks noChangeShapeType="1"/>
        </xdr:cNvSpPr>
      </xdr:nvSpPr>
      <xdr:spPr>
        <a:xfrm>
          <a:off x="5743575" y="4543425"/>
          <a:ext cx="381000" cy="0"/>
        </a:xfrm>
        <a:prstGeom prst="line">
          <a:avLst/>
        </a:prstGeom>
        <a:noFill/>
        <a:ln w="9525">
          <a:solidFill>
            <a:srgbClr val="000000"/>
          </a:solidFill>
          <a:round/>
        </a:ln>
      </xdr:spPr>
    </xdr:sp>
    <xdr:clientData/>
  </xdr:twoCellAnchor>
  <xdr:twoCellAnchor>
    <xdr:from>
      <xdr:col>3</xdr:col>
      <xdr:colOff>1209675</xdr:colOff>
      <xdr:row>10</xdr:row>
      <xdr:rowOff>152400</xdr:rowOff>
    </xdr:from>
    <xdr:to>
      <xdr:col>4</xdr:col>
      <xdr:colOff>0</xdr:colOff>
      <xdr:row>10</xdr:row>
      <xdr:rowOff>152400</xdr:rowOff>
    </xdr:to>
    <xdr:sp>
      <xdr:nvSpPr>
        <xdr:cNvPr id="3241385" name="Line 86"/>
        <xdr:cNvSpPr>
          <a:spLocks noChangeShapeType="1"/>
        </xdr:cNvSpPr>
      </xdr:nvSpPr>
      <xdr:spPr>
        <a:xfrm flipV="1">
          <a:off x="3267075" y="2190750"/>
          <a:ext cx="0" cy="0"/>
        </a:xfrm>
        <a:prstGeom prst="line">
          <a:avLst/>
        </a:prstGeom>
        <a:noFill/>
        <a:ln w="9525">
          <a:solidFill>
            <a:srgbClr val="000000"/>
          </a:solidFill>
          <a:round/>
        </a:ln>
      </xdr:spPr>
    </xdr:sp>
    <xdr:clientData/>
  </xdr:twoCellAnchor>
  <xdr:twoCellAnchor>
    <xdr:from>
      <xdr:col>3</xdr:col>
      <xdr:colOff>1104900</xdr:colOff>
      <xdr:row>19</xdr:row>
      <xdr:rowOff>142875</xdr:rowOff>
    </xdr:from>
    <xdr:to>
      <xdr:col>4</xdr:col>
      <xdr:colOff>0</xdr:colOff>
      <xdr:row>19</xdr:row>
      <xdr:rowOff>142875</xdr:rowOff>
    </xdr:to>
    <xdr:sp>
      <xdr:nvSpPr>
        <xdr:cNvPr id="3241386" name="Line 89"/>
        <xdr:cNvSpPr>
          <a:spLocks noChangeShapeType="1"/>
        </xdr:cNvSpPr>
      </xdr:nvSpPr>
      <xdr:spPr>
        <a:xfrm>
          <a:off x="3162300" y="3981450"/>
          <a:ext cx="104775" cy="0"/>
        </a:xfrm>
        <a:prstGeom prst="line">
          <a:avLst/>
        </a:prstGeom>
        <a:noFill/>
        <a:ln w="9525">
          <a:solidFill>
            <a:srgbClr val="000000"/>
          </a:solidFill>
          <a:round/>
        </a:ln>
      </xdr:spPr>
    </xdr:sp>
    <xdr:clientData/>
  </xdr:twoCellAnchor>
  <xdr:twoCellAnchor>
    <xdr:from>
      <xdr:col>3</xdr:col>
      <xdr:colOff>895350</xdr:colOff>
      <xdr:row>27</xdr:row>
      <xdr:rowOff>161925</xdr:rowOff>
    </xdr:from>
    <xdr:to>
      <xdr:col>4</xdr:col>
      <xdr:colOff>19050</xdr:colOff>
      <xdr:row>27</xdr:row>
      <xdr:rowOff>161925</xdr:rowOff>
    </xdr:to>
    <xdr:sp>
      <xdr:nvSpPr>
        <xdr:cNvPr id="3241387" name="Line 95"/>
        <xdr:cNvSpPr>
          <a:spLocks noChangeShapeType="1"/>
        </xdr:cNvSpPr>
      </xdr:nvSpPr>
      <xdr:spPr>
        <a:xfrm>
          <a:off x="2952750" y="5600700"/>
          <a:ext cx="333375" cy="0"/>
        </a:xfrm>
        <a:prstGeom prst="line">
          <a:avLst/>
        </a:prstGeom>
        <a:noFill/>
        <a:ln w="9525">
          <a:solidFill>
            <a:srgbClr val="000000"/>
          </a:solidFill>
          <a:round/>
        </a:ln>
      </xdr:spPr>
    </xdr:sp>
    <xdr:clientData/>
  </xdr:twoCellAnchor>
  <xdr:twoCellAnchor>
    <xdr:from>
      <xdr:col>3</xdr:col>
      <xdr:colOff>1038225</xdr:colOff>
      <xdr:row>28</xdr:row>
      <xdr:rowOff>133350</xdr:rowOff>
    </xdr:from>
    <xdr:to>
      <xdr:col>4</xdr:col>
      <xdr:colOff>19050</xdr:colOff>
      <xdr:row>28</xdr:row>
      <xdr:rowOff>133350</xdr:rowOff>
    </xdr:to>
    <xdr:sp>
      <xdr:nvSpPr>
        <xdr:cNvPr id="3241388" name="Line 96"/>
        <xdr:cNvSpPr>
          <a:spLocks noChangeShapeType="1"/>
        </xdr:cNvSpPr>
      </xdr:nvSpPr>
      <xdr:spPr>
        <a:xfrm flipV="1">
          <a:off x="3095625" y="5772150"/>
          <a:ext cx="190500" cy="0"/>
        </a:xfrm>
        <a:prstGeom prst="line">
          <a:avLst/>
        </a:prstGeom>
        <a:noFill/>
        <a:ln w="9525">
          <a:solidFill>
            <a:srgbClr val="000000"/>
          </a:solidFill>
          <a:round/>
        </a:ln>
      </xdr:spPr>
    </xdr:sp>
    <xdr:clientData/>
  </xdr:twoCellAnchor>
  <xdr:twoCellAnchor>
    <xdr:from>
      <xdr:col>3</xdr:col>
      <xdr:colOff>1038225</xdr:colOff>
      <xdr:row>29</xdr:row>
      <xdr:rowOff>152400</xdr:rowOff>
    </xdr:from>
    <xdr:to>
      <xdr:col>4</xdr:col>
      <xdr:colOff>9525</xdr:colOff>
      <xdr:row>29</xdr:row>
      <xdr:rowOff>152400</xdr:rowOff>
    </xdr:to>
    <xdr:sp>
      <xdr:nvSpPr>
        <xdr:cNvPr id="3241389" name="Line 97"/>
        <xdr:cNvSpPr>
          <a:spLocks noChangeShapeType="1"/>
        </xdr:cNvSpPr>
      </xdr:nvSpPr>
      <xdr:spPr>
        <a:xfrm flipV="1">
          <a:off x="3095625" y="5991225"/>
          <a:ext cx="180975" cy="0"/>
        </a:xfrm>
        <a:prstGeom prst="line">
          <a:avLst/>
        </a:prstGeom>
        <a:noFill/>
        <a:ln w="9525">
          <a:solidFill>
            <a:srgbClr val="000000"/>
          </a:solidFill>
          <a:round/>
        </a:ln>
      </xdr:spPr>
    </xdr:sp>
    <xdr:clientData/>
  </xdr:twoCellAnchor>
  <xdr:twoCellAnchor>
    <xdr:from>
      <xdr:col>3</xdr:col>
      <xdr:colOff>1038225</xdr:colOff>
      <xdr:row>27</xdr:row>
      <xdr:rowOff>161925</xdr:rowOff>
    </xdr:from>
    <xdr:to>
      <xdr:col>3</xdr:col>
      <xdr:colOff>1038225</xdr:colOff>
      <xdr:row>30</xdr:row>
      <xdr:rowOff>19050</xdr:rowOff>
    </xdr:to>
    <xdr:sp>
      <xdr:nvSpPr>
        <xdr:cNvPr id="3241390" name="Line 98"/>
        <xdr:cNvSpPr>
          <a:spLocks noChangeShapeType="1"/>
        </xdr:cNvSpPr>
      </xdr:nvSpPr>
      <xdr:spPr>
        <a:xfrm flipH="1">
          <a:off x="3095625" y="5600700"/>
          <a:ext cx="0" cy="457200"/>
        </a:xfrm>
        <a:prstGeom prst="line">
          <a:avLst/>
        </a:prstGeom>
        <a:noFill/>
        <a:ln w="9525">
          <a:solidFill>
            <a:srgbClr val="000000"/>
          </a:solidFill>
          <a:round/>
        </a:ln>
      </xdr:spPr>
    </xdr:sp>
    <xdr:clientData/>
  </xdr:twoCellAnchor>
  <xdr:twoCellAnchor>
    <xdr:from>
      <xdr:col>3</xdr:col>
      <xdr:colOff>990600</xdr:colOff>
      <xdr:row>34</xdr:row>
      <xdr:rowOff>161925</xdr:rowOff>
    </xdr:from>
    <xdr:to>
      <xdr:col>3</xdr:col>
      <xdr:colOff>990600</xdr:colOff>
      <xdr:row>41</xdr:row>
      <xdr:rowOff>28575</xdr:rowOff>
    </xdr:to>
    <xdr:sp>
      <xdr:nvSpPr>
        <xdr:cNvPr id="3241391" name="Line 100"/>
        <xdr:cNvSpPr>
          <a:spLocks noChangeShapeType="1"/>
        </xdr:cNvSpPr>
      </xdr:nvSpPr>
      <xdr:spPr>
        <a:xfrm>
          <a:off x="3048000" y="6943725"/>
          <a:ext cx="0" cy="1266825"/>
        </a:xfrm>
        <a:prstGeom prst="line">
          <a:avLst/>
        </a:prstGeom>
        <a:noFill/>
        <a:ln w="9525">
          <a:solidFill>
            <a:srgbClr val="000000"/>
          </a:solidFill>
          <a:round/>
        </a:ln>
      </xdr:spPr>
    </xdr:sp>
    <xdr:clientData/>
  </xdr:twoCellAnchor>
  <xdr:twoCellAnchor>
    <xdr:from>
      <xdr:col>2</xdr:col>
      <xdr:colOff>1047750</xdr:colOff>
      <xdr:row>31</xdr:row>
      <xdr:rowOff>114300</xdr:rowOff>
    </xdr:from>
    <xdr:to>
      <xdr:col>3</xdr:col>
      <xdr:colOff>9525</xdr:colOff>
      <xdr:row>31</xdr:row>
      <xdr:rowOff>114300</xdr:rowOff>
    </xdr:to>
    <xdr:sp>
      <xdr:nvSpPr>
        <xdr:cNvPr id="3241392" name="Line 103"/>
        <xdr:cNvSpPr>
          <a:spLocks noChangeShapeType="1"/>
        </xdr:cNvSpPr>
      </xdr:nvSpPr>
      <xdr:spPr>
        <a:xfrm>
          <a:off x="2057400" y="6353175"/>
          <a:ext cx="9525" cy="0"/>
        </a:xfrm>
        <a:prstGeom prst="line">
          <a:avLst/>
        </a:prstGeom>
        <a:noFill/>
        <a:ln w="9525">
          <a:solidFill>
            <a:srgbClr val="000000"/>
          </a:solidFill>
          <a:round/>
        </a:ln>
      </xdr:spPr>
    </xdr:sp>
    <xdr:clientData/>
  </xdr:twoCellAnchor>
  <xdr:twoCellAnchor>
    <xdr:from>
      <xdr:col>3</xdr:col>
      <xdr:colOff>1200150</xdr:colOff>
      <xdr:row>30</xdr:row>
      <xdr:rowOff>133350</xdr:rowOff>
    </xdr:from>
    <xdr:to>
      <xdr:col>4</xdr:col>
      <xdr:colOff>0</xdr:colOff>
      <xdr:row>30</xdr:row>
      <xdr:rowOff>133350</xdr:rowOff>
    </xdr:to>
    <xdr:sp>
      <xdr:nvSpPr>
        <xdr:cNvPr id="3241393" name="Line 108"/>
        <xdr:cNvSpPr>
          <a:spLocks noChangeShapeType="1"/>
        </xdr:cNvSpPr>
      </xdr:nvSpPr>
      <xdr:spPr>
        <a:xfrm>
          <a:off x="3257550" y="6172200"/>
          <a:ext cx="9525" cy="0"/>
        </a:xfrm>
        <a:prstGeom prst="line">
          <a:avLst/>
        </a:prstGeom>
        <a:noFill/>
        <a:ln w="9525">
          <a:solidFill>
            <a:srgbClr val="000000"/>
          </a:solidFill>
          <a:round/>
        </a:ln>
      </xdr:spPr>
    </xdr:sp>
    <xdr:clientData/>
  </xdr:twoCellAnchor>
  <xdr:twoCellAnchor>
    <xdr:from>
      <xdr:col>2</xdr:col>
      <xdr:colOff>742950</xdr:colOff>
      <xdr:row>8</xdr:row>
      <xdr:rowOff>161925</xdr:rowOff>
    </xdr:from>
    <xdr:to>
      <xdr:col>2</xdr:col>
      <xdr:colOff>971550</xdr:colOff>
      <xdr:row>8</xdr:row>
      <xdr:rowOff>161925</xdr:rowOff>
    </xdr:to>
    <xdr:sp>
      <xdr:nvSpPr>
        <xdr:cNvPr id="3241394" name="Line 109"/>
        <xdr:cNvSpPr>
          <a:spLocks noChangeShapeType="1"/>
        </xdr:cNvSpPr>
      </xdr:nvSpPr>
      <xdr:spPr>
        <a:xfrm>
          <a:off x="1752600" y="1800225"/>
          <a:ext cx="228600" cy="0"/>
        </a:xfrm>
        <a:prstGeom prst="line">
          <a:avLst/>
        </a:prstGeom>
        <a:noFill/>
        <a:ln w="9525">
          <a:solidFill>
            <a:srgbClr val="000000"/>
          </a:solidFill>
          <a:round/>
        </a:ln>
      </xdr:spPr>
    </xdr:sp>
    <xdr:clientData/>
  </xdr:twoCellAnchor>
  <xdr:twoCellAnchor>
    <xdr:from>
      <xdr:col>3</xdr:col>
      <xdr:colOff>1104900</xdr:colOff>
      <xdr:row>20</xdr:row>
      <xdr:rowOff>133350</xdr:rowOff>
    </xdr:from>
    <xdr:to>
      <xdr:col>4</xdr:col>
      <xdr:colOff>0</xdr:colOff>
      <xdr:row>20</xdr:row>
      <xdr:rowOff>133350</xdr:rowOff>
    </xdr:to>
    <xdr:sp>
      <xdr:nvSpPr>
        <xdr:cNvPr id="3241395" name="Line 118"/>
        <xdr:cNvSpPr>
          <a:spLocks noChangeShapeType="1"/>
        </xdr:cNvSpPr>
      </xdr:nvSpPr>
      <xdr:spPr>
        <a:xfrm>
          <a:off x="3162300" y="4171950"/>
          <a:ext cx="104775" cy="0"/>
        </a:xfrm>
        <a:prstGeom prst="line">
          <a:avLst/>
        </a:prstGeom>
        <a:noFill/>
        <a:ln w="9525">
          <a:solidFill>
            <a:srgbClr val="000000"/>
          </a:solidFill>
          <a:round/>
        </a:ln>
      </xdr:spPr>
    </xdr:sp>
    <xdr:clientData/>
  </xdr:twoCellAnchor>
  <xdr:twoCellAnchor>
    <xdr:from>
      <xdr:col>3</xdr:col>
      <xdr:colOff>1104900</xdr:colOff>
      <xdr:row>21</xdr:row>
      <xdr:rowOff>133350</xdr:rowOff>
    </xdr:from>
    <xdr:to>
      <xdr:col>4</xdr:col>
      <xdr:colOff>0</xdr:colOff>
      <xdr:row>21</xdr:row>
      <xdr:rowOff>133350</xdr:rowOff>
    </xdr:to>
    <xdr:sp>
      <xdr:nvSpPr>
        <xdr:cNvPr id="3241396" name="Line 119"/>
        <xdr:cNvSpPr>
          <a:spLocks noChangeShapeType="1"/>
        </xdr:cNvSpPr>
      </xdr:nvSpPr>
      <xdr:spPr>
        <a:xfrm>
          <a:off x="3162300" y="4371975"/>
          <a:ext cx="104775" cy="0"/>
        </a:xfrm>
        <a:prstGeom prst="line">
          <a:avLst/>
        </a:prstGeom>
        <a:noFill/>
        <a:ln w="9525">
          <a:solidFill>
            <a:srgbClr val="000000"/>
          </a:solidFill>
          <a:round/>
        </a:ln>
      </xdr:spPr>
    </xdr:sp>
    <xdr:clientData/>
  </xdr:twoCellAnchor>
  <xdr:twoCellAnchor>
    <xdr:from>
      <xdr:col>3</xdr:col>
      <xdr:colOff>1114425</xdr:colOff>
      <xdr:row>22</xdr:row>
      <xdr:rowOff>142875</xdr:rowOff>
    </xdr:from>
    <xdr:to>
      <xdr:col>4</xdr:col>
      <xdr:colOff>9525</xdr:colOff>
      <xdr:row>22</xdr:row>
      <xdr:rowOff>142875</xdr:rowOff>
    </xdr:to>
    <xdr:sp>
      <xdr:nvSpPr>
        <xdr:cNvPr id="3241397" name="Line 120"/>
        <xdr:cNvSpPr>
          <a:spLocks noChangeShapeType="1"/>
        </xdr:cNvSpPr>
      </xdr:nvSpPr>
      <xdr:spPr>
        <a:xfrm>
          <a:off x="3171825" y="4581525"/>
          <a:ext cx="104775" cy="0"/>
        </a:xfrm>
        <a:prstGeom prst="line">
          <a:avLst/>
        </a:prstGeom>
        <a:noFill/>
        <a:ln w="9525">
          <a:solidFill>
            <a:srgbClr val="000000"/>
          </a:solidFill>
          <a:round/>
        </a:ln>
      </xdr:spPr>
    </xdr:sp>
    <xdr:clientData/>
  </xdr:twoCellAnchor>
  <xdr:twoCellAnchor>
    <xdr:from>
      <xdr:col>3</xdr:col>
      <xdr:colOff>1209675</xdr:colOff>
      <xdr:row>33</xdr:row>
      <xdr:rowOff>114300</xdr:rowOff>
    </xdr:from>
    <xdr:to>
      <xdr:col>4</xdr:col>
      <xdr:colOff>9525</xdr:colOff>
      <xdr:row>33</xdr:row>
      <xdr:rowOff>114300</xdr:rowOff>
    </xdr:to>
    <xdr:sp>
      <xdr:nvSpPr>
        <xdr:cNvPr id="3241398" name="Line 128"/>
        <xdr:cNvSpPr>
          <a:spLocks noChangeShapeType="1"/>
        </xdr:cNvSpPr>
      </xdr:nvSpPr>
      <xdr:spPr>
        <a:xfrm>
          <a:off x="3267075" y="6715125"/>
          <a:ext cx="9525" cy="0"/>
        </a:xfrm>
        <a:prstGeom prst="line">
          <a:avLst/>
        </a:prstGeom>
        <a:noFill/>
        <a:ln w="9525">
          <a:solidFill>
            <a:srgbClr val="000000"/>
          </a:solidFill>
          <a:round/>
        </a:ln>
      </xdr:spPr>
    </xdr:sp>
    <xdr:clientData/>
  </xdr:twoCellAnchor>
  <xdr:twoCellAnchor>
    <xdr:from>
      <xdr:col>3</xdr:col>
      <xdr:colOff>1200150</xdr:colOff>
      <xdr:row>32</xdr:row>
      <xdr:rowOff>104775</xdr:rowOff>
    </xdr:from>
    <xdr:to>
      <xdr:col>4</xdr:col>
      <xdr:colOff>0</xdr:colOff>
      <xdr:row>32</xdr:row>
      <xdr:rowOff>104775</xdr:rowOff>
    </xdr:to>
    <xdr:sp>
      <xdr:nvSpPr>
        <xdr:cNvPr id="3241399" name="Line 129"/>
        <xdr:cNvSpPr>
          <a:spLocks noChangeShapeType="1"/>
        </xdr:cNvSpPr>
      </xdr:nvSpPr>
      <xdr:spPr>
        <a:xfrm>
          <a:off x="3257550" y="6524625"/>
          <a:ext cx="9525" cy="0"/>
        </a:xfrm>
        <a:prstGeom prst="line">
          <a:avLst/>
        </a:prstGeom>
        <a:noFill/>
        <a:ln w="9525">
          <a:solidFill>
            <a:srgbClr val="000000"/>
          </a:solidFill>
          <a:round/>
        </a:ln>
      </xdr:spPr>
    </xdr:sp>
    <xdr:clientData/>
  </xdr:twoCellAnchor>
  <xdr:twoCellAnchor>
    <xdr:from>
      <xdr:col>2</xdr:col>
      <xdr:colOff>752475</xdr:colOff>
      <xdr:row>12</xdr:row>
      <xdr:rowOff>142875</xdr:rowOff>
    </xdr:from>
    <xdr:to>
      <xdr:col>3</xdr:col>
      <xdr:colOff>0</xdr:colOff>
      <xdr:row>12</xdr:row>
      <xdr:rowOff>142875</xdr:rowOff>
    </xdr:to>
    <xdr:sp>
      <xdr:nvSpPr>
        <xdr:cNvPr id="3241400" name="Line 130"/>
        <xdr:cNvSpPr>
          <a:spLocks noChangeShapeType="1"/>
        </xdr:cNvSpPr>
      </xdr:nvSpPr>
      <xdr:spPr>
        <a:xfrm>
          <a:off x="1762125" y="2581275"/>
          <a:ext cx="295275" cy="0"/>
        </a:xfrm>
        <a:prstGeom prst="line">
          <a:avLst/>
        </a:prstGeom>
        <a:noFill/>
        <a:ln w="9525">
          <a:solidFill>
            <a:srgbClr val="000000"/>
          </a:solidFill>
          <a:round/>
        </a:ln>
      </xdr:spPr>
    </xdr:sp>
    <xdr:clientData/>
  </xdr:twoCellAnchor>
  <xdr:twoCellAnchor>
    <xdr:from>
      <xdr:col>2</xdr:col>
      <xdr:colOff>752475</xdr:colOff>
      <xdr:row>13</xdr:row>
      <xdr:rowOff>152400</xdr:rowOff>
    </xdr:from>
    <xdr:to>
      <xdr:col>3</xdr:col>
      <xdr:colOff>0</xdr:colOff>
      <xdr:row>13</xdr:row>
      <xdr:rowOff>152400</xdr:rowOff>
    </xdr:to>
    <xdr:sp>
      <xdr:nvSpPr>
        <xdr:cNvPr id="3241401" name="Line 131"/>
        <xdr:cNvSpPr>
          <a:spLocks noChangeShapeType="1"/>
        </xdr:cNvSpPr>
      </xdr:nvSpPr>
      <xdr:spPr>
        <a:xfrm>
          <a:off x="1762125" y="2790825"/>
          <a:ext cx="295275" cy="0"/>
        </a:xfrm>
        <a:prstGeom prst="line">
          <a:avLst/>
        </a:prstGeom>
        <a:noFill/>
        <a:ln w="9525">
          <a:solidFill>
            <a:srgbClr val="000000"/>
          </a:solidFill>
          <a:round/>
        </a:ln>
      </xdr:spPr>
    </xdr:sp>
    <xdr:clientData/>
  </xdr:twoCellAnchor>
  <xdr:twoCellAnchor>
    <xdr:from>
      <xdr:col>2</xdr:col>
      <xdr:colOff>752475</xdr:colOff>
      <xdr:row>14</xdr:row>
      <xdr:rowOff>114300</xdr:rowOff>
    </xdr:from>
    <xdr:to>
      <xdr:col>3</xdr:col>
      <xdr:colOff>9525</xdr:colOff>
      <xdr:row>14</xdr:row>
      <xdr:rowOff>114300</xdr:rowOff>
    </xdr:to>
    <xdr:sp>
      <xdr:nvSpPr>
        <xdr:cNvPr id="3241402" name="Line 132"/>
        <xdr:cNvSpPr>
          <a:spLocks noChangeShapeType="1"/>
        </xdr:cNvSpPr>
      </xdr:nvSpPr>
      <xdr:spPr>
        <a:xfrm>
          <a:off x="1762125" y="2952750"/>
          <a:ext cx="304800" cy="0"/>
        </a:xfrm>
        <a:prstGeom prst="line">
          <a:avLst/>
        </a:prstGeom>
        <a:noFill/>
        <a:ln w="9525">
          <a:solidFill>
            <a:srgbClr val="000000"/>
          </a:solidFill>
          <a:round/>
        </a:ln>
      </xdr:spPr>
    </xdr:sp>
    <xdr:clientData/>
  </xdr:twoCellAnchor>
  <xdr:twoCellAnchor>
    <xdr:from>
      <xdr:col>2</xdr:col>
      <xdr:colOff>752475</xdr:colOff>
      <xdr:row>15</xdr:row>
      <xdr:rowOff>152400</xdr:rowOff>
    </xdr:from>
    <xdr:to>
      <xdr:col>3</xdr:col>
      <xdr:colOff>9525</xdr:colOff>
      <xdr:row>15</xdr:row>
      <xdr:rowOff>152400</xdr:rowOff>
    </xdr:to>
    <xdr:sp>
      <xdr:nvSpPr>
        <xdr:cNvPr id="3241403" name="Line 133"/>
        <xdr:cNvSpPr>
          <a:spLocks noChangeShapeType="1"/>
        </xdr:cNvSpPr>
      </xdr:nvSpPr>
      <xdr:spPr>
        <a:xfrm>
          <a:off x="1762125" y="3190875"/>
          <a:ext cx="304800" cy="0"/>
        </a:xfrm>
        <a:prstGeom prst="line">
          <a:avLst/>
        </a:prstGeom>
        <a:noFill/>
        <a:ln w="9525">
          <a:solidFill>
            <a:srgbClr val="000000"/>
          </a:solidFill>
          <a:round/>
        </a:ln>
      </xdr:spPr>
    </xdr:sp>
    <xdr:clientData/>
  </xdr:twoCellAnchor>
  <xdr:twoCellAnchor>
    <xdr:from>
      <xdr:col>2</xdr:col>
      <xdr:colOff>762000</xdr:colOff>
      <xdr:row>16</xdr:row>
      <xdr:rowOff>133350</xdr:rowOff>
    </xdr:from>
    <xdr:to>
      <xdr:col>3</xdr:col>
      <xdr:colOff>19050</xdr:colOff>
      <xdr:row>16</xdr:row>
      <xdr:rowOff>133350</xdr:rowOff>
    </xdr:to>
    <xdr:sp>
      <xdr:nvSpPr>
        <xdr:cNvPr id="3241404" name="Line 134"/>
        <xdr:cNvSpPr>
          <a:spLocks noChangeShapeType="1"/>
        </xdr:cNvSpPr>
      </xdr:nvSpPr>
      <xdr:spPr>
        <a:xfrm>
          <a:off x="1771650" y="3371850"/>
          <a:ext cx="304800" cy="0"/>
        </a:xfrm>
        <a:prstGeom prst="line">
          <a:avLst/>
        </a:prstGeom>
        <a:noFill/>
        <a:ln w="9525">
          <a:solidFill>
            <a:srgbClr val="000000"/>
          </a:solidFill>
          <a:round/>
        </a:ln>
      </xdr:spPr>
    </xdr:sp>
    <xdr:clientData/>
  </xdr:twoCellAnchor>
  <xdr:twoCellAnchor>
    <xdr:from>
      <xdr:col>2</xdr:col>
      <xdr:colOff>752475</xdr:colOff>
      <xdr:row>25</xdr:row>
      <xdr:rowOff>114300</xdr:rowOff>
    </xdr:from>
    <xdr:to>
      <xdr:col>2</xdr:col>
      <xdr:colOff>1038225</xdr:colOff>
      <xdr:row>25</xdr:row>
      <xdr:rowOff>114300</xdr:rowOff>
    </xdr:to>
    <xdr:sp>
      <xdr:nvSpPr>
        <xdr:cNvPr id="3241405" name="Line 135"/>
        <xdr:cNvSpPr>
          <a:spLocks noChangeShapeType="1"/>
        </xdr:cNvSpPr>
      </xdr:nvSpPr>
      <xdr:spPr>
        <a:xfrm>
          <a:off x="1762125" y="5153025"/>
          <a:ext cx="285750" cy="0"/>
        </a:xfrm>
        <a:prstGeom prst="line">
          <a:avLst/>
        </a:prstGeom>
        <a:noFill/>
        <a:ln w="9525">
          <a:solidFill>
            <a:srgbClr val="000000"/>
          </a:solidFill>
          <a:round/>
        </a:ln>
      </xdr:spPr>
    </xdr:sp>
    <xdr:clientData/>
  </xdr:twoCellAnchor>
  <xdr:twoCellAnchor>
    <xdr:from>
      <xdr:col>2</xdr:col>
      <xdr:colOff>752475</xdr:colOff>
      <xdr:row>30</xdr:row>
      <xdr:rowOff>142875</xdr:rowOff>
    </xdr:from>
    <xdr:to>
      <xdr:col>2</xdr:col>
      <xdr:colOff>1038225</xdr:colOff>
      <xdr:row>30</xdr:row>
      <xdr:rowOff>142875</xdr:rowOff>
    </xdr:to>
    <xdr:sp>
      <xdr:nvSpPr>
        <xdr:cNvPr id="3241406" name="Line 136"/>
        <xdr:cNvSpPr>
          <a:spLocks noChangeShapeType="1"/>
        </xdr:cNvSpPr>
      </xdr:nvSpPr>
      <xdr:spPr>
        <a:xfrm>
          <a:off x="1762125" y="6181725"/>
          <a:ext cx="285750" cy="0"/>
        </a:xfrm>
        <a:prstGeom prst="line">
          <a:avLst/>
        </a:prstGeom>
        <a:noFill/>
        <a:ln w="9525">
          <a:solidFill>
            <a:srgbClr val="000000"/>
          </a:solidFill>
          <a:round/>
        </a:ln>
      </xdr:spPr>
    </xdr:sp>
    <xdr:clientData/>
  </xdr:twoCellAnchor>
  <xdr:twoCellAnchor>
    <xdr:from>
      <xdr:col>2</xdr:col>
      <xdr:colOff>752475</xdr:colOff>
      <xdr:row>31</xdr:row>
      <xdr:rowOff>104775</xdr:rowOff>
    </xdr:from>
    <xdr:to>
      <xdr:col>2</xdr:col>
      <xdr:colOff>1038225</xdr:colOff>
      <xdr:row>31</xdr:row>
      <xdr:rowOff>104775</xdr:rowOff>
    </xdr:to>
    <xdr:sp>
      <xdr:nvSpPr>
        <xdr:cNvPr id="3241407" name="Line 137"/>
        <xdr:cNvSpPr>
          <a:spLocks noChangeShapeType="1"/>
        </xdr:cNvSpPr>
      </xdr:nvSpPr>
      <xdr:spPr>
        <a:xfrm>
          <a:off x="1762125" y="6343650"/>
          <a:ext cx="285750" cy="0"/>
        </a:xfrm>
        <a:prstGeom prst="line">
          <a:avLst/>
        </a:prstGeom>
        <a:noFill/>
        <a:ln w="9525">
          <a:solidFill>
            <a:srgbClr val="000000"/>
          </a:solidFill>
          <a:round/>
        </a:ln>
      </xdr:spPr>
    </xdr:sp>
    <xdr:clientData/>
  </xdr:twoCellAnchor>
  <xdr:twoCellAnchor>
    <xdr:from>
      <xdr:col>2</xdr:col>
      <xdr:colOff>752475</xdr:colOff>
      <xdr:row>32</xdr:row>
      <xdr:rowOff>95250</xdr:rowOff>
    </xdr:from>
    <xdr:to>
      <xdr:col>2</xdr:col>
      <xdr:colOff>1038225</xdr:colOff>
      <xdr:row>32</xdr:row>
      <xdr:rowOff>95250</xdr:rowOff>
    </xdr:to>
    <xdr:sp>
      <xdr:nvSpPr>
        <xdr:cNvPr id="3241408" name="Line 138"/>
        <xdr:cNvSpPr>
          <a:spLocks noChangeShapeType="1"/>
        </xdr:cNvSpPr>
      </xdr:nvSpPr>
      <xdr:spPr>
        <a:xfrm>
          <a:off x="1762125" y="6515100"/>
          <a:ext cx="285750" cy="0"/>
        </a:xfrm>
        <a:prstGeom prst="line">
          <a:avLst/>
        </a:prstGeom>
        <a:noFill/>
        <a:ln w="9525">
          <a:solidFill>
            <a:srgbClr val="000000"/>
          </a:solidFill>
          <a:round/>
        </a:ln>
      </xdr:spPr>
    </xdr:sp>
    <xdr:clientData/>
  </xdr:twoCellAnchor>
  <xdr:twoCellAnchor>
    <xdr:from>
      <xdr:col>2</xdr:col>
      <xdr:colOff>742950</xdr:colOff>
      <xdr:row>33</xdr:row>
      <xdr:rowOff>95250</xdr:rowOff>
    </xdr:from>
    <xdr:to>
      <xdr:col>2</xdr:col>
      <xdr:colOff>1028700</xdr:colOff>
      <xdr:row>33</xdr:row>
      <xdr:rowOff>95250</xdr:rowOff>
    </xdr:to>
    <xdr:sp>
      <xdr:nvSpPr>
        <xdr:cNvPr id="3241409" name="Line 139"/>
        <xdr:cNvSpPr>
          <a:spLocks noChangeShapeType="1"/>
        </xdr:cNvSpPr>
      </xdr:nvSpPr>
      <xdr:spPr>
        <a:xfrm>
          <a:off x="1752600" y="6696075"/>
          <a:ext cx="285750" cy="0"/>
        </a:xfrm>
        <a:prstGeom prst="line">
          <a:avLst/>
        </a:prstGeom>
        <a:noFill/>
        <a:ln w="9525">
          <a:solidFill>
            <a:srgbClr val="000000"/>
          </a:solidFill>
          <a:round/>
        </a:ln>
      </xdr:spPr>
    </xdr:sp>
    <xdr:clientData/>
  </xdr:twoCellAnchor>
  <xdr:twoCellAnchor>
    <xdr:from>
      <xdr:col>2</xdr:col>
      <xdr:colOff>523875</xdr:colOff>
      <xdr:row>34</xdr:row>
      <xdr:rowOff>133350</xdr:rowOff>
    </xdr:from>
    <xdr:to>
      <xdr:col>3</xdr:col>
      <xdr:colOff>19050</xdr:colOff>
      <xdr:row>34</xdr:row>
      <xdr:rowOff>133350</xdr:rowOff>
    </xdr:to>
    <xdr:sp>
      <xdr:nvSpPr>
        <xdr:cNvPr id="3241410" name="Line 140"/>
        <xdr:cNvSpPr>
          <a:spLocks noChangeShapeType="1"/>
        </xdr:cNvSpPr>
      </xdr:nvSpPr>
      <xdr:spPr>
        <a:xfrm>
          <a:off x="1533525" y="6915150"/>
          <a:ext cx="542925" cy="0"/>
        </a:xfrm>
        <a:prstGeom prst="line">
          <a:avLst/>
        </a:prstGeom>
        <a:noFill/>
        <a:ln w="9525">
          <a:solidFill>
            <a:srgbClr val="000000"/>
          </a:solidFill>
          <a:round/>
        </a:ln>
      </xdr:spPr>
    </xdr:sp>
    <xdr:clientData/>
  </xdr:twoCellAnchor>
  <xdr:twoCellAnchor>
    <xdr:from>
      <xdr:col>3</xdr:col>
      <xdr:colOff>1000125</xdr:colOff>
      <xdr:row>35</xdr:row>
      <xdr:rowOff>152400</xdr:rowOff>
    </xdr:from>
    <xdr:to>
      <xdr:col>3</xdr:col>
      <xdr:colOff>1181100</xdr:colOff>
      <xdr:row>35</xdr:row>
      <xdr:rowOff>152400</xdr:rowOff>
    </xdr:to>
    <xdr:sp>
      <xdr:nvSpPr>
        <xdr:cNvPr id="3241411" name="Line 141"/>
        <xdr:cNvSpPr>
          <a:spLocks noChangeShapeType="1"/>
        </xdr:cNvSpPr>
      </xdr:nvSpPr>
      <xdr:spPr>
        <a:xfrm flipV="1">
          <a:off x="3057525" y="7134225"/>
          <a:ext cx="180975" cy="0"/>
        </a:xfrm>
        <a:prstGeom prst="line">
          <a:avLst/>
        </a:prstGeom>
        <a:noFill/>
        <a:ln w="9525">
          <a:solidFill>
            <a:srgbClr val="000000"/>
          </a:solidFill>
          <a:round/>
        </a:ln>
      </xdr:spPr>
    </xdr:sp>
    <xdr:clientData/>
  </xdr:twoCellAnchor>
  <xdr:twoCellAnchor>
    <xdr:from>
      <xdr:col>3</xdr:col>
      <xdr:colOff>990600</xdr:colOff>
      <xdr:row>36</xdr:row>
      <xdr:rowOff>142875</xdr:rowOff>
    </xdr:from>
    <xdr:to>
      <xdr:col>3</xdr:col>
      <xdr:colOff>1171575</xdr:colOff>
      <xdr:row>36</xdr:row>
      <xdr:rowOff>142875</xdr:rowOff>
    </xdr:to>
    <xdr:sp>
      <xdr:nvSpPr>
        <xdr:cNvPr id="3241412" name="Line 142"/>
        <xdr:cNvSpPr>
          <a:spLocks noChangeShapeType="1"/>
        </xdr:cNvSpPr>
      </xdr:nvSpPr>
      <xdr:spPr>
        <a:xfrm flipV="1">
          <a:off x="3048000" y="7324725"/>
          <a:ext cx="180975" cy="0"/>
        </a:xfrm>
        <a:prstGeom prst="line">
          <a:avLst/>
        </a:prstGeom>
        <a:noFill/>
        <a:ln w="9525">
          <a:solidFill>
            <a:srgbClr val="000000"/>
          </a:solidFill>
          <a:round/>
        </a:ln>
      </xdr:spPr>
    </xdr:sp>
    <xdr:clientData/>
  </xdr:twoCellAnchor>
  <xdr:twoCellAnchor>
    <xdr:from>
      <xdr:col>3</xdr:col>
      <xdr:colOff>1000125</xdr:colOff>
      <xdr:row>37</xdr:row>
      <xdr:rowOff>133350</xdr:rowOff>
    </xdr:from>
    <xdr:to>
      <xdr:col>3</xdr:col>
      <xdr:colOff>1181100</xdr:colOff>
      <xdr:row>37</xdr:row>
      <xdr:rowOff>133350</xdr:rowOff>
    </xdr:to>
    <xdr:sp>
      <xdr:nvSpPr>
        <xdr:cNvPr id="3241413" name="Line 143"/>
        <xdr:cNvSpPr>
          <a:spLocks noChangeShapeType="1"/>
        </xdr:cNvSpPr>
      </xdr:nvSpPr>
      <xdr:spPr>
        <a:xfrm flipV="1">
          <a:off x="3057525" y="7515225"/>
          <a:ext cx="180975" cy="0"/>
        </a:xfrm>
        <a:prstGeom prst="line">
          <a:avLst/>
        </a:prstGeom>
        <a:noFill/>
        <a:ln w="9525">
          <a:solidFill>
            <a:srgbClr val="000000"/>
          </a:solidFill>
          <a:round/>
        </a:ln>
      </xdr:spPr>
    </xdr:sp>
    <xdr:clientData/>
  </xdr:twoCellAnchor>
  <xdr:twoCellAnchor>
    <xdr:from>
      <xdr:col>3</xdr:col>
      <xdr:colOff>1000125</xdr:colOff>
      <xdr:row>38</xdr:row>
      <xdr:rowOff>133350</xdr:rowOff>
    </xdr:from>
    <xdr:to>
      <xdr:col>3</xdr:col>
      <xdr:colOff>1181100</xdr:colOff>
      <xdr:row>38</xdr:row>
      <xdr:rowOff>133350</xdr:rowOff>
    </xdr:to>
    <xdr:sp>
      <xdr:nvSpPr>
        <xdr:cNvPr id="3241414" name="Line 144"/>
        <xdr:cNvSpPr>
          <a:spLocks noChangeShapeType="1"/>
        </xdr:cNvSpPr>
      </xdr:nvSpPr>
      <xdr:spPr>
        <a:xfrm flipV="1">
          <a:off x="3057525" y="7715250"/>
          <a:ext cx="180975" cy="0"/>
        </a:xfrm>
        <a:prstGeom prst="line">
          <a:avLst/>
        </a:prstGeom>
        <a:noFill/>
        <a:ln w="9525">
          <a:solidFill>
            <a:srgbClr val="000000"/>
          </a:solidFill>
          <a:round/>
        </a:ln>
      </xdr:spPr>
    </xdr:sp>
    <xdr:clientData/>
  </xdr:twoCellAnchor>
  <xdr:twoCellAnchor>
    <xdr:from>
      <xdr:col>3</xdr:col>
      <xdr:colOff>1000125</xdr:colOff>
      <xdr:row>39</xdr:row>
      <xdr:rowOff>133350</xdr:rowOff>
    </xdr:from>
    <xdr:to>
      <xdr:col>3</xdr:col>
      <xdr:colOff>1181100</xdr:colOff>
      <xdr:row>39</xdr:row>
      <xdr:rowOff>133350</xdr:rowOff>
    </xdr:to>
    <xdr:sp>
      <xdr:nvSpPr>
        <xdr:cNvPr id="3241415" name="Line 145"/>
        <xdr:cNvSpPr>
          <a:spLocks noChangeShapeType="1"/>
        </xdr:cNvSpPr>
      </xdr:nvSpPr>
      <xdr:spPr>
        <a:xfrm flipV="1">
          <a:off x="3057525" y="7915275"/>
          <a:ext cx="180975" cy="0"/>
        </a:xfrm>
        <a:prstGeom prst="line">
          <a:avLst/>
        </a:prstGeom>
        <a:noFill/>
        <a:ln w="9525">
          <a:solidFill>
            <a:srgbClr val="000000"/>
          </a:solidFill>
          <a:round/>
        </a:ln>
      </xdr:spPr>
    </xdr:sp>
    <xdr:clientData/>
  </xdr:twoCellAnchor>
  <xdr:twoCellAnchor>
    <xdr:from>
      <xdr:col>3</xdr:col>
      <xdr:colOff>1000125</xdr:colOff>
      <xdr:row>40</xdr:row>
      <xdr:rowOff>161925</xdr:rowOff>
    </xdr:from>
    <xdr:to>
      <xdr:col>3</xdr:col>
      <xdr:colOff>1181100</xdr:colOff>
      <xdr:row>41</xdr:row>
      <xdr:rowOff>28575</xdr:rowOff>
    </xdr:to>
    <xdr:sp>
      <xdr:nvSpPr>
        <xdr:cNvPr id="3241416" name="Line 146"/>
        <xdr:cNvSpPr>
          <a:spLocks noChangeShapeType="1"/>
        </xdr:cNvSpPr>
      </xdr:nvSpPr>
      <xdr:spPr>
        <a:xfrm flipV="1">
          <a:off x="3057525" y="8143875"/>
          <a:ext cx="180975" cy="66675"/>
        </a:xfrm>
        <a:prstGeom prst="line">
          <a:avLst/>
        </a:prstGeom>
        <a:noFill/>
        <a:ln w="9525">
          <a:solidFill>
            <a:srgbClr val="000000"/>
          </a:solidFill>
          <a:round/>
        </a:ln>
      </xdr:spPr>
    </xdr:sp>
    <xdr:clientData/>
  </xdr:twoCellAnchor>
  <xdr:twoCellAnchor>
    <xdr:from>
      <xdr:col>3</xdr:col>
      <xdr:colOff>981075</xdr:colOff>
      <xdr:row>41</xdr:row>
      <xdr:rowOff>142875</xdr:rowOff>
    </xdr:from>
    <xdr:to>
      <xdr:col>3</xdr:col>
      <xdr:colOff>990600</xdr:colOff>
      <xdr:row>42</xdr:row>
      <xdr:rowOff>104775</xdr:rowOff>
    </xdr:to>
    <xdr:sp>
      <xdr:nvSpPr>
        <xdr:cNvPr id="3241417" name="Line 147"/>
        <xdr:cNvSpPr>
          <a:spLocks noChangeShapeType="1"/>
        </xdr:cNvSpPr>
      </xdr:nvSpPr>
      <xdr:spPr>
        <a:xfrm flipH="1">
          <a:off x="3038475" y="8324850"/>
          <a:ext cx="9525" cy="161925"/>
        </a:xfrm>
        <a:prstGeom prst="line">
          <a:avLst/>
        </a:prstGeom>
        <a:noFill/>
        <a:ln w="9525">
          <a:solidFill>
            <a:srgbClr val="000000"/>
          </a:solidFill>
          <a:round/>
        </a:ln>
      </xdr:spPr>
    </xdr:sp>
    <xdr:clientData/>
  </xdr:twoCellAnchor>
  <xdr:twoCellAnchor>
    <xdr:from>
      <xdr:col>2</xdr:col>
      <xdr:colOff>771525</xdr:colOff>
      <xdr:row>46</xdr:row>
      <xdr:rowOff>85725</xdr:rowOff>
    </xdr:from>
    <xdr:to>
      <xdr:col>3</xdr:col>
      <xdr:colOff>9525</xdr:colOff>
      <xdr:row>46</xdr:row>
      <xdr:rowOff>85725</xdr:rowOff>
    </xdr:to>
    <xdr:sp>
      <xdr:nvSpPr>
        <xdr:cNvPr id="3241418" name="Line 148"/>
        <xdr:cNvSpPr>
          <a:spLocks noChangeShapeType="1"/>
        </xdr:cNvSpPr>
      </xdr:nvSpPr>
      <xdr:spPr>
        <a:xfrm>
          <a:off x="1781175" y="9267825"/>
          <a:ext cx="285750" cy="0"/>
        </a:xfrm>
        <a:prstGeom prst="line">
          <a:avLst/>
        </a:prstGeom>
        <a:noFill/>
        <a:ln w="9525">
          <a:solidFill>
            <a:srgbClr val="000000"/>
          </a:solidFill>
          <a:round/>
        </a:ln>
      </xdr:spPr>
    </xdr:sp>
    <xdr:clientData/>
  </xdr:twoCellAnchor>
  <xdr:twoCellAnchor>
    <xdr:from>
      <xdr:col>3</xdr:col>
      <xdr:colOff>447675</xdr:colOff>
      <xdr:row>47</xdr:row>
      <xdr:rowOff>152400</xdr:rowOff>
    </xdr:from>
    <xdr:to>
      <xdr:col>4</xdr:col>
      <xdr:colOff>19050</xdr:colOff>
      <xdr:row>47</xdr:row>
      <xdr:rowOff>152400</xdr:rowOff>
    </xdr:to>
    <xdr:sp>
      <xdr:nvSpPr>
        <xdr:cNvPr id="3241419" name="Line 157"/>
        <xdr:cNvSpPr>
          <a:spLocks noChangeShapeType="1"/>
        </xdr:cNvSpPr>
      </xdr:nvSpPr>
      <xdr:spPr>
        <a:xfrm>
          <a:off x="2505075" y="9534525"/>
          <a:ext cx="781050" cy="0"/>
        </a:xfrm>
        <a:prstGeom prst="line">
          <a:avLst/>
        </a:prstGeom>
        <a:noFill/>
        <a:ln w="9525">
          <a:solidFill>
            <a:srgbClr val="000000"/>
          </a:solidFill>
          <a:round/>
        </a:ln>
      </xdr:spPr>
    </xdr:sp>
    <xdr:clientData/>
  </xdr:twoCellAnchor>
  <xdr:twoCellAnchor>
    <xdr:from>
      <xdr:col>2</xdr:col>
      <xdr:colOff>514350</xdr:colOff>
      <xdr:row>47</xdr:row>
      <xdr:rowOff>133350</xdr:rowOff>
    </xdr:from>
    <xdr:to>
      <xdr:col>3</xdr:col>
      <xdr:colOff>9525</xdr:colOff>
      <xdr:row>47</xdr:row>
      <xdr:rowOff>133350</xdr:rowOff>
    </xdr:to>
    <xdr:sp>
      <xdr:nvSpPr>
        <xdr:cNvPr id="3241420" name="Line 158"/>
        <xdr:cNvSpPr>
          <a:spLocks noChangeShapeType="1"/>
        </xdr:cNvSpPr>
      </xdr:nvSpPr>
      <xdr:spPr>
        <a:xfrm>
          <a:off x="1524000" y="9515475"/>
          <a:ext cx="542925" cy="0"/>
        </a:xfrm>
        <a:prstGeom prst="line">
          <a:avLst/>
        </a:prstGeom>
        <a:noFill/>
        <a:ln w="9525">
          <a:solidFill>
            <a:srgbClr val="000000"/>
          </a:solidFill>
          <a:round/>
        </a:ln>
      </xdr:spPr>
    </xdr:sp>
    <xdr:clientData/>
  </xdr:twoCellAnchor>
  <xdr:twoCellAnchor>
    <xdr:from>
      <xdr:col>3</xdr:col>
      <xdr:colOff>1028700</xdr:colOff>
      <xdr:row>48</xdr:row>
      <xdr:rowOff>152400</xdr:rowOff>
    </xdr:from>
    <xdr:to>
      <xdr:col>4</xdr:col>
      <xdr:colOff>0</xdr:colOff>
      <xdr:row>48</xdr:row>
      <xdr:rowOff>152400</xdr:rowOff>
    </xdr:to>
    <xdr:sp>
      <xdr:nvSpPr>
        <xdr:cNvPr id="3241421" name="Line 159"/>
        <xdr:cNvSpPr>
          <a:spLocks noChangeShapeType="1"/>
        </xdr:cNvSpPr>
      </xdr:nvSpPr>
      <xdr:spPr>
        <a:xfrm flipV="1">
          <a:off x="3086100" y="9734550"/>
          <a:ext cx="180975" cy="0"/>
        </a:xfrm>
        <a:prstGeom prst="line">
          <a:avLst/>
        </a:prstGeom>
        <a:noFill/>
        <a:ln w="9525">
          <a:solidFill>
            <a:srgbClr val="000000"/>
          </a:solidFill>
          <a:round/>
        </a:ln>
      </xdr:spPr>
    </xdr:sp>
    <xdr:clientData/>
  </xdr:twoCellAnchor>
  <xdr:twoCellAnchor>
    <xdr:from>
      <xdr:col>2</xdr:col>
      <xdr:colOff>771525</xdr:colOff>
      <xdr:row>47</xdr:row>
      <xdr:rowOff>152400</xdr:rowOff>
    </xdr:from>
    <xdr:to>
      <xdr:col>2</xdr:col>
      <xdr:colOff>771525</xdr:colOff>
      <xdr:row>50</xdr:row>
      <xdr:rowOff>85725</xdr:rowOff>
    </xdr:to>
    <xdr:sp>
      <xdr:nvSpPr>
        <xdr:cNvPr id="3241422" name="Line 162"/>
        <xdr:cNvSpPr>
          <a:spLocks noChangeShapeType="1"/>
        </xdr:cNvSpPr>
      </xdr:nvSpPr>
      <xdr:spPr>
        <a:xfrm flipH="1">
          <a:off x="1781175" y="9534525"/>
          <a:ext cx="0" cy="533400"/>
        </a:xfrm>
        <a:prstGeom prst="line">
          <a:avLst/>
        </a:prstGeom>
        <a:noFill/>
        <a:ln w="9525">
          <a:solidFill>
            <a:srgbClr val="000000"/>
          </a:solidFill>
          <a:round/>
        </a:ln>
      </xdr:spPr>
    </xdr:sp>
    <xdr:clientData/>
  </xdr:twoCellAnchor>
  <xdr:twoCellAnchor>
    <xdr:from>
      <xdr:col>2</xdr:col>
      <xdr:colOff>781050</xdr:colOff>
      <xdr:row>50</xdr:row>
      <xdr:rowOff>85725</xdr:rowOff>
    </xdr:from>
    <xdr:to>
      <xdr:col>3</xdr:col>
      <xdr:colOff>19050</xdr:colOff>
      <xdr:row>50</xdr:row>
      <xdr:rowOff>85725</xdr:rowOff>
    </xdr:to>
    <xdr:sp>
      <xdr:nvSpPr>
        <xdr:cNvPr id="3241423" name="Line 163"/>
        <xdr:cNvSpPr>
          <a:spLocks noChangeShapeType="1"/>
        </xdr:cNvSpPr>
      </xdr:nvSpPr>
      <xdr:spPr>
        <a:xfrm>
          <a:off x="1790700" y="10067925"/>
          <a:ext cx="285750" cy="0"/>
        </a:xfrm>
        <a:prstGeom prst="line">
          <a:avLst/>
        </a:prstGeom>
        <a:noFill/>
        <a:ln w="9525">
          <a:solidFill>
            <a:srgbClr val="000000"/>
          </a:solidFill>
          <a:round/>
        </a:ln>
      </xdr:spPr>
    </xdr:sp>
    <xdr:clientData/>
  </xdr:twoCellAnchor>
  <xdr:twoCellAnchor>
    <xdr:from>
      <xdr:col>2</xdr:col>
      <xdr:colOff>781050</xdr:colOff>
      <xdr:row>49</xdr:row>
      <xdr:rowOff>104775</xdr:rowOff>
    </xdr:from>
    <xdr:to>
      <xdr:col>3</xdr:col>
      <xdr:colOff>19050</xdr:colOff>
      <xdr:row>49</xdr:row>
      <xdr:rowOff>104775</xdr:rowOff>
    </xdr:to>
    <xdr:sp>
      <xdr:nvSpPr>
        <xdr:cNvPr id="3241424" name="Line 164"/>
        <xdr:cNvSpPr>
          <a:spLocks noChangeShapeType="1"/>
        </xdr:cNvSpPr>
      </xdr:nvSpPr>
      <xdr:spPr>
        <a:xfrm>
          <a:off x="1790700" y="9886950"/>
          <a:ext cx="285750" cy="0"/>
        </a:xfrm>
        <a:prstGeom prst="line">
          <a:avLst/>
        </a:prstGeom>
        <a:noFill/>
        <a:ln w="9525">
          <a:solidFill>
            <a:srgbClr val="000000"/>
          </a:solidFill>
          <a:round/>
        </a:ln>
      </xdr:spPr>
    </xdr:sp>
    <xdr:clientData/>
  </xdr:twoCellAnchor>
  <xdr:twoCellAnchor>
    <xdr:from>
      <xdr:col>3</xdr:col>
      <xdr:colOff>1019175</xdr:colOff>
      <xdr:row>47</xdr:row>
      <xdr:rowOff>161925</xdr:rowOff>
    </xdr:from>
    <xdr:to>
      <xdr:col>3</xdr:col>
      <xdr:colOff>1028700</xdr:colOff>
      <xdr:row>48</xdr:row>
      <xdr:rowOff>161925</xdr:rowOff>
    </xdr:to>
    <xdr:sp>
      <xdr:nvSpPr>
        <xdr:cNvPr id="3241425" name="Line 165"/>
        <xdr:cNvSpPr>
          <a:spLocks noChangeShapeType="1"/>
        </xdr:cNvSpPr>
      </xdr:nvSpPr>
      <xdr:spPr>
        <a:xfrm flipH="1">
          <a:off x="3076575" y="9544050"/>
          <a:ext cx="9525" cy="200025"/>
        </a:xfrm>
        <a:prstGeom prst="line">
          <a:avLst/>
        </a:prstGeom>
        <a:noFill/>
        <a:ln w="9525">
          <a:solidFill>
            <a:srgbClr val="000000"/>
          </a:solidFill>
          <a:round/>
        </a:ln>
      </xdr:spPr>
    </xdr:sp>
    <xdr:clientData/>
  </xdr:twoCellAnchor>
  <xdr:twoCellAnchor>
    <xdr:from>
      <xdr:col>2</xdr:col>
      <xdr:colOff>514350</xdr:colOff>
      <xdr:row>51</xdr:row>
      <xdr:rowOff>104775</xdr:rowOff>
    </xdr:from>
    <xdr:to>
      <xdr:col>3</xdr:col>
      <xdr:colOff>9525</xdr:colOff>
      <xdr:row>51</xdr:row>
      <xdr:rowOff>104775</xdr:rowOff>
    </xdr:to>
    <xdr:sp>
      <xdr:nvSpPr>
        <xdr:cNvPr id="3241426" name="Line 166"/>
        <xdr:cNvSpPr>
          <a:spLocks noChangeShapeType="1"/>
        </xdr:cNvSpPr>
      </xdr:nvSpPr>
      <xdr:spPr>
        <a:xfrm>
          <a:off x="1524000" y="10287000"/>
          <a:ext cx="542925" cy="0"/>
        </a:xfrm>
        <a:prstGeom prst="line">
          <a:avLst/>
        </a:prstGeom>
        <a:noFill/>
        <a:ln w="9525">
          <a:solidFill>
            <a:srgbClr val="000000"/>
          </a:solidFill>
          <a:round/>
        </a:ln>
      </xdr:spPr>
    </xdr:sp>
    <xdr:clientData/>
  </xdr:twoCellAnchor>
  <xdr:twoCellAnchor>
    <xdr:from>
      <xdr:col>2</xdr:col>
      <xdr:colOff>771525</xdr:colOff>
      <xdr:row>51</xdr:row>
      <xdr:rowOff>123825</xdr:rowOff>
    </xdr:from>
    <xdr:to>
      <xdr:col>2</xdr:col>
      <xdr:colOff>771525</xdr:colOff>
      <xdr:row>53</xdr:row>
      <xdr:rowOff>104775</xdr:rowOff>
    </xdr:to>
    <xdr:sp>
      <xdr:nvSpPr>
        <xdr:cNvPr id="3241427" name="Line 167"/>
        <xdr:cNvSpPr>
          <a:spLocks noChangeShapeType="1"/>
        </xdr:cNvSpPr>
      </xdr:nvSpPr>
      <xdr:spPr>
        <a:xfrm flipH="1">
          <a:off x="1781175" y="10306050"/>
          <a:ext cx="0" cy="381000"/>
        </a:xfrm>
        <a:prstGeom prst="line">
          <a:avLst/>
        </a:prstGeom>
        <a:noFill/>
        <a:ln w="9525">
          <a:solidFill>
            <a:srgbClr val="000000"/>
          </a:solidFill>
          <a:round/>
        </a:ln>
      </xdr:spPr>
    </xdr:sp>
    <xdr:clientData/>
  </xdr:twoCellAnchor>
  <xdr:twoCellAnchor>
    <xdr:from>
      <xdr:col>2</xdr:col>
      <xdr:colOff>771525</xdr:colOff>
      <xdr:row>52</xdr:row>
      <xdr:rowOff>123825</xdr:rowOff>
    </xdr:from>
    <xdr:to>
      <xdr:col>3</xdr:col>
      <xdr:colOff>9525</xdr:colOff>
      <xdr:row>52</xdr:row>
      <xdr:rowOff>123825</xdr:rowOff>
    </xdr:to>
    <xdr:sp>
      <xdr:nvSpPr>
        <xdr:cNvPr id="3241428" name="Line 168"/>
        <xdr:cNvSpPr>
          <a:spLocks noChangeShapeType="1"/>
        </xdr:cNvSpPr>
      </xdr:nvSpPr>
      <xdr:spPr>
        <a:xfrm>
          <a:off x="1781175" y="10506075"/>
          <a:ext cx="285750" cy="0"/>
        </a:xfrm>
        <a:prstGeom prst="line">
          <a:avLst/>
        </a:prstGeom>
        <a:noFill/>
        <a:ln w="9525">
          <a:solidFill>
            <a:srgbClr val="000000"/>
          </a:solidFill>
          <a:round/>
        </a:ln>
      </xdr:spPr>
    </xdr:sp>
    <xdr:clientData/>
  </xdr:twoCellAnchor>
  <xdr:twoCellAnchor>
    <xdr:from>
      <xdr:col>2</xdr:col>
      <xdr:colOff>781050</xdr:colOff>
      <xdr:row>53</xdr:row>
      <xdr:rowOff>114300</xdr:rowOff>
    </xdr:from>
    <xdr:to>
      <xdr:col>3</xdr:col>
      <xdr:colOff>19050</xdr:colOff>
      <xdr:row>53</xdr:row>
      <xdr:rowOff>114300</xdr:rowOff>
    </xdr:to>
    <xdr:sp>
      <xdr:nvSpPr>
        <xdr:cNvPr id="3241429" name="Line 169"/>
        <xdr:cNvSpPr>
          <a:spLocks noChangeShapeType="1"/>
        </xdr:cNvSpPr>
      </xdr:nvSpPr>
      <xdr:spPr>
        <a:xfrm>
          <a:off x="1790700" y="10696575"/>
          <a:ext cx="285750" cy="0"/>
        </a:xfrm>
        <a:prstGeom prst="line">
          <a:avLst/>
        </a:prstGeom>
        <a:noFill/>
        <a:ln w="9525">
          <a:solidFill>
            <a:srgbClr val="000000"/>
          </a:solidFill>
          <a:round/>
        </a:ln>
      </xdr:spPr>
    </xdr:sp>
    <xdr:clientData/>
  </xdr:twoCellAnchor>
  <xdr:twoCellAnchor>
    <xdr:from>
      <xdr:col>7</xdr:col>
      <xdr:colOff>171450</xdr:colOff>
      <xdr:row>19</xdr:row>
      <xdr:rowOff>114300</xdr:rowOff>
    </xdr:from>
    <xdr:to>
      <xdr:col>7</xdr:col>
      <xdr:colOff>838200</xdr:colOff>
      <xdr:row>19</xdr:row>
      <xdr:rowOff>114300</xdr:rowOff>
    </xdr:to>
    <xdr:sp>
      <xdr:nvSpPr>
        <xdr:cNvPr id="3241430" name="Line 170"/>
        <xdr:cNvSpPr>
          <a:spLocks noChangeShapeType="1"/>
        </xdr:cNvSpPr>
      </xdr:nvSpPr>
      <xdr:spPr>
        <a:xfrm>
          <a:off x="5467350" y="3952875"/>
          <a:ext cx="666750" cy="0"/>
        </a:xfrm>
        <a:prstGeom prst="line">
          <a:avLst/>
        </a:prstGeom>
        <a:noFill/>
        <a:ln w="9525">
          <a:solidFill>
            <a:srgbClr val="000000"/>
          </a:solidFill>
          <a:round/>
        </a:ln>
      </xdr:spPr>
    </xdr:sp>
    <xdr:clientData/>
  </xdr:twoCellAnchor>
  <xdr:twoCellAnchor>
    <xdr:from>
      <xdr:col>7</xdr:col>
      <xdr:colOff>485775</xdr:colOff>
      <xdr:row>23</xdr:row>
      <xdr:rowOff>161925</xdr:rowOff>
    </xdr:from>
    <xdr:to>
      <xdr:col>7</xdr:col>
      <xdr:colOff>828675</xdr:colOff>
      <xdr:row>24</xdr:row>
      <xdr:rowOff>19050</xdr:rowOff>
    </xdr:to>
    <xdr:sp>
      <xdr:nvSpPr>
        <xdr:cNvPr id="3241431" name="Line 171"/>
        <xdr:cNvSpPr>
          <a:spLocks noChangeShapeType="1"/>
        </xdr:cNvSpPr>
      </xdr:nvSpPr>
      <xdr:spPr>
        <a:xfrm>
          <a:off x="5781675" y="4800600"/>
          <a:ext cx="342900" cy="57150"/>
        </a:xfrm>
        <a:prstGeom prst="line">
          <a:avLst/>
        </a:prstGeom>
        <a:noFill/>
        <a:ln w="9525">
          <a:solidFill>
            <a:srgbClr val="000000"/>
          </a:solidFill>
          <a:roun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41</xdr:row>
      <xdr:rowOff>0</xdr:rowOff>
    </xdr:from>
    <xdr:to>
      <xdr:col>3</xdr:col>
      <xdr:colOff>66675</xdr:colOff>
      <xdr:row>42</xdr:row>
      <xdr:rowOff>38100</xdr:rowOff>
    </xdr:to>
    <xdr:sp>
      <xdr:nvSpPr>
        <xdr:cNvPr id="2469294" name="Text Box 1"/>
        <xdr:cNvSpPr txBox="1">
          <a:spLocks noChangeArrowheads="1"/>
        </xdr:cNvSpPr>
      </xdr:nvSpPr>
      <xdr:spPr>
        <a:xfrm>
          <a:off x="2876550" y="9372600"/>
          <a:ext cx="66675" cy="238125"/>
        </a:xfrm>
        <a:prstGeom prst="rect">
          <a:avLst/>
        </a:prstGeom>
        <a:noFill/>
        <a:ln w="9525">
          <a:noFill/>
          <a:miter lim="800000"/>
        </a:ln>
      </xdr:spPr>
    </xdr:sp>
    <xdr:clientData/>
  </xdr:twoCellAnchor>
  <xdr:twoCellAnchor editAs="oneCell">
    <xdr:from>
      <xdr:col>2</xdr:col>
      <xdr:colOff>1143000</xdr:colOff>
      <xdr:row>40</xdr:row>
      <xdr:rowOff>228600</xdr:rowOff>
    </xdr:from>
    <xdr:to>
      <xdr:col>3</xdr:col>
      <xdr:colOff>66675</xdr:colOff>
      <xdr:row>42</xdr:row>
      <xdr:rowOff>38100</xdr:rowOff>
    </xdr:to>
    <xdr:sp>
      <xdr:nvSpPr>
        <xdr:cNvPr id="2469295" name="Text Box 1"/>
        <xdr:cNvSpPr txBox="1">
          <a:spLocks noChangeArrowheads="1"/>
        </xdr:cNvSpPr>
      </xdr:nvSpPr>
      <xdr:spPr>
        <a:xfrm>
          <a:off x="2876550" y="9372600"/>
          <a:ext cx="66675" cy="238125"/>
        </a:xfrm>
        <a:prstGeom prst="rect">
          <a:avLst/>
        </a:prstGeom>
        <a:noFill/>
        <a:ln w="9525">
          <a:noFill/>
          <a:miter lim="800000"/>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601</xdr:row>
      <xdr:rowOff>0</xdr:rowOff>
    </xdr:from>
    <xdr:to>
      <xdr:col>1</xdr:col>
      <xdr:colOff>9525</xdr:colOff>
      <xdr:row>601</xdr:row>
      <xdr:rowOff>9525</xdr:rowOff>
    </xdr:to>
    <xdr:pic>
      <xdr:nvPicPr>
        <xdr:cNvPr id="3272605" name="Picture 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06" name="Picture 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07" name="Picture 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08" name="Picture 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09" name="Picture 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0" name="Picture 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1" name="Picture 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2" name="Picture 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3" name="Picture 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4" name="Picture 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5" name="Picture 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6" name="Picture 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7" name="Picture 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8" name="Picture 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19" name="Picture 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0" name="Picture 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1" name="Picture 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2" name="Picture 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3" name="Picture 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4" name="Picture 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5" name="Picture 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6" name="Picture 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7" name="Picture 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8" name="Picture 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29" name="Picture 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0" name="Picture 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1" name="Picture 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2" name="Picture 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3" name="Picture 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4" name="Picture 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5" name="Picture 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6" name="Picture 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7" name="Picture 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8" name="Picture 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39" name="Picture 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0" name="Picture 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1" name="Picture 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2" name="Picture 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3" name="Picture 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4" name="Picture 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5" name="Picture 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6" name="Picture 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7" name="Picture 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8" name="Picture 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49" name="Picture 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0" name="Picture 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1" name="Picture 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2" name="Picture 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3" name="Picture 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4" name="Picture 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5" name="Picture 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6" name="Picture 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7" name="Picture 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8" name="Picture 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59" name="Picture 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0" name="Picture 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1" name="Picture 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2" name="Picture 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3" name="Picture 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4" name="Picture 1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5" name="Picture 1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6" name="Picture 1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7" name="Picture 1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8" name="Picture 1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69" name="Picture 1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0" name="Picture 1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1" name="Picture 1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2" name="Picture 1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3" name="Picture 1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4" name="Picture 1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5" name="Picture 1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6" name="Picture 1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7" name="Picture 1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8" name="Picture 1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79" name="Picture 1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0" name="Picture 1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1" name="Picture 1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2" name="Picture 1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3" name="Picture 1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4" name="Picture 1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5" name="Picture 1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6" name="Picture 1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7" name="Picture 1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8" name="Picture 1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89" name="Picture 1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0" name="Picture 1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1" name="Picture 1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2" name="Picture 1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3" name="Picture 1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4" name="Picture 1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5" name="Picture 1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6" name="Picture 1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7" name="Picture 1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8" name="Picture 1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699" name="Picture 1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0" name="Picture 1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1" name="Picture 1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2" name="Picture 1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3" name="Picture 1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4" name="Picture 1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5" name="Picture 1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6" name="Picture 1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7" name="Picture 1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8" name="Picture 1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09" name="Picture 1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0" name="Picture 1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1" name="Picture 1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2" name="Picture 1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3" name="Picture 1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4" name="Picture 1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5" name="Picture 1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6" name="Picture 1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7" name="Picture 1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8" name="Picture 1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19" name="Picture 1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0" name="Picture 1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1" name="Picture 1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2" name="Picture 1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3" name="Picture 1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4" name="Picture 1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5" name="Picture 1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6" name="Picture 1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7" name="Picture 1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8" name="Picture 1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29" name="Picture 1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0" name="Picture 1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1" name="Picture 1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2" name="Picture 1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3" name="Picture 1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4" name="Picture 1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5" name="Picture 1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6" name="Picture 1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7" name="Picture 1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8" name="Picture 1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39" name="Picture 1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0" name="Picture 1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1" name="Picture 1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2" name="Picture 1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3" name="Picture 1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4" name="Picture 1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5" name="Picture 1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6" name="Picture 1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7" name="Picture 1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8" name="Picture 1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49" name="Picture 1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0" name="Picture 1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1" name="Picture 1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2" name="Picture 1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3" name="Picture 1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4" name="Picture 1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5" name="Picture 1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6" name="Picture 1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7" name="Picture 1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8" name="Picture 1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59" name="Picture 1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0" name="Picture 1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1" name="Picture 1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2" name="Picture 1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3" name="Picture 1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4" name="Picture 2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5" name="Picture 2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6" name="Picture 2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7" name="Picture 2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8" name="Picture 2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69" name="Picture 2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0" name="Picture 2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1" name="Picture 2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2" name="Picture 2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3" name="Picture 2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4" name="Picture 2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5" name="Picture 2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6" name="Picture 2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7" name="Picture 2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8" name="Picture 2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79" name="Picture 2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0" name="Picture 2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1" name="Picture 2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2" name="Picture 2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3" name="Picture 2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4" name="Picture 2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5" name="Picture 2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6" name="Picture 2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7" name="Picture 2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8" name="Picture 2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89" name="Picture 2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0" name="Picture 2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1" name="Picture 2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2" name="Picture 2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3" name="Picture 2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4" name="Picture 2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5" name="Picture 2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6" name="Picture 2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7" name="Picture 2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8" name="Picture 2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799" name="Picture 2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0" name="Picture 2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1" name="Picture 2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2" name="Picture 2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3" name="Picture 2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4" name="Picture 2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5" name="Picture 2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6" name="Picture 2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7" name="Picture 2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8" name="Picture 2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09" name="Picture 2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0" name="Picture 2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1" name="Picture 2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2" name="Picture 2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3" name="Picture 2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4" name="Picture 2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5" name="Picture 2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6" name="Picture 2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7" name="Picture 2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8" name="Picture 2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19" name="Picture 2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0" name="Picture 2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1" name="Picture 2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2" name="Picture 2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3" name="Picture 2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4" name="Picture 2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5" name="Picture 2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6" name="Picture 2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7" name="Picture 2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8" name="Picture 2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29" name="Picture 2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0" name="Picture 2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1" name="Picture 2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2" name="Picture 2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3" name="Picture 2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4" name="Picture 2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5" name="Picture 2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6" name="Picture 2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7" name="Picture 2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8" name="Picture 2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39" name="Picture 2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0" name="Picture 2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1" name="Picture 2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2" name="Picture 2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3" name="Picture 2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4" name="Picture 2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5" name="Picture 2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6" name="Picture 2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7" name="Picture 2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8" name="Picture 2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49" name="Picture 2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0" name="Picture 2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1" name="Picture 2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2" name="Picture 2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3" name="Picture 2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4" name="Picture 2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5" name="Picture 2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6" name="Picture 2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7" name="Picture 2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8" name="Picture 2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59" name="Picture 2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0" name="Picture 2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1" name="Picture 2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2" name="Picture 2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3" name="Picture 2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4" name="Picture 3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5" name="Picture 3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6" name="Picture 3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7" name="Picture 3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8" name="Picture 3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69" name="Picture 3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0" name="Picture 3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1" name="Picture 3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2" name="Picture 3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3" name="Picture 3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4" name="Picture 3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5" name="Picture 3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6" name="Picture 3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7" name="Picture 3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8" name="Picture 3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79" name="Picture 3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0" name="Picture 3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1" name="Picture 3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2" name="Picture 3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3" name="Picture 3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4" name="Picture 3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5" name="Picture 3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6" name="Picture 3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7" name="Picture 3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8" name="Picture 3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89" name="Picture 3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0" name="Picture 3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1" name="Picture 3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2" name="Picture 3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3" name="Picture 3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4" name="Picture 3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5" name="Picture 3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6" name="Picture 3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7" name="Picture 3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8" name="Picture 3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899" name="Picture 3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0" name="Picture 3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1" name="Picture 3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2" name="Picture 3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3" name="Picture 3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4" name="Picture 3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5" name="Picture 3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6" name="Picture 3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7" name="Picture 3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8" name="Picture 3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09" name="Picture 3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0" name="Picture 3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1" name="Picture 3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2" name="Picture 3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3" name="Picture 3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4" name="Picture 3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5" name="Picture 3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6" name="Picture 3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7" name="Picture 3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8" name="Picture 3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19" name="Picture 3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0" name="Picture 3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1" name="Picture 3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2" name="Picture 3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3" name="Picture 3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4" name="Picture 3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5" name="Picture 3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6" name="Picture 3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7" name="Picture 3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8" name="Picture 3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29" name="Picture 3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0" name="Picture 3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1" name="Picture 3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2" name="Picture 3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3" name="Picture 3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4" name="Picture 3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5" name="Picture 3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6" name="Picture 3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7" name="Picture 3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8" name="Picture 3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39" name="Picture 3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0" name="Picture 3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1" name="Picture 3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2" name="Picture 3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3" name="Picture 3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4" name="Picture 3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5" name="Picture 3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6" name="Picture 3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7" name="Picture 3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8" name="Picture 3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49" name="Picture 3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0" name="Picture 3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1" name="Picture 3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2" name="Picture 3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3" name="Picture 3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4" name="Picture 3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5" name="Picture 3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6" name="Picture 3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7" name="Picture 3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8" name="Picture 3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59" name="Picture 3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0" name="Picture 3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1" name="Picture 3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2" name="Picture 3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3" name="Picture 3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4" name="Picture 4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5" name="Picture 4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6" name="Picture 4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7" name="Picture 4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8" name="Picture 4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69" name="Picture 4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0" name="Picture 4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1" name="Picture 4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2" name="Picture 4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3" name="Picture 4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4" name="Picture 4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5" name="Picture 4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6" name="Picture 4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7" name="Picture 4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8" name="Picture 4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79" name="Picture 4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0" name="Picture 4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1" name="Picture 4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2" name="Picture 4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3" name="Picture 4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4" name="Picture 4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5" name="Picture 4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6" name="Picture 4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7" name="Picture 4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8" name="Picture 4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89" name="Picture 4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0" name="Picture 4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1" name="Picture 4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2" name="Picture 4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3" name="Picture 4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4" name="Picture 4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5" name="Picture 4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6" name="Picture 4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7" name="Picture 4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8" name="Picture 4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2999" name="Picture 4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0" name="Picture 4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1" name="Picture 4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2" name="Picture 4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3" name="Picture 4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4" name="Picture 4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5" name="Picture 4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6" name="Picture 4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7" name="Picture 4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8" name="Picture 4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09" name="Picture 4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0" name="Picture 4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1" name="Picture 4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2" name="Picture 4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3" name="Picture 4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4" name="Picture 4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5" name="Picture 4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6" name="Picture 4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7" name="Picture 4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8" name="Picture 4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19" name="Picture 4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0" name="Picture 4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1" name="Picture 4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2" name="Picture 4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3" name="Picture 4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4" name="Picture 4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5" name="Picture 4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6" name="Picture 4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7" name="Picture 4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8" name="Picture 4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29" name="Picture 4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0" name="Picture 4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1" name="Picture 4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2" name="Picture 4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3" name="Picture 4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4" name="Picture 4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5" name="Picture 4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6" name="Picture 4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7" name="Picture 4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8" name="Picture 4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39" name="Picture 4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0" name="Picture 4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1" name="Picture 4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2" name="Picture 4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3" name="Picture 4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4" name="Picture 4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5" name="Picture 4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6" name="Picture 4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7" name="Picture 4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8" name="Picture 4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49" name="Picture 4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0" name="Picture 4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1" name="Picture 4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2" name="Picture 4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3" name="Picture 4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4" name="Picture 4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5" name="Picture 4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6" name="Picture 4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7" name="Picture 4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8" name="Picture 4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59" name="Picture 4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0" name="Picture 4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1" name="Picture 4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2" name="Picture 4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3" name="Picture 4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4" name="Picture 5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5" name="Picture 5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6" name="Picture 5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7" name="Picture 5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8" name="Picture 5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69" name="Picture 5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0" name="Picture 5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1" name="Picture 5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2" name="Picture 5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3" name="Picture 5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4" name="Picture 5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5" name="Picture 5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6" name="Picture 5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7" name="Picture 5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8" name="Picture 5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79" name="Picture 5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0" name="Picture 5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1" name="Picture 5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2" name="Picture 5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3" name="Picture 5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4" name="Picture 5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5" name="Picture 5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6" name="Picture 5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7" name="Picture 5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8" name="Picture 5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89" name="Picture 5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0" name="Picture 5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1" name="Picture 5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2" name="Picture 5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3" name="Picture 5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4" name="Picture 5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5" name="Picture 5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6" name="Picture 5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7" name="Picture 5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8" name="Picture 5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099" name="Picture 5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0" name="Picture 5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1" name="Picture 5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2" name="Picture 5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3" name="Picture 5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4" name="Picture 5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5" name="Picture 5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6" name="Picture 5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7" name="Picture 5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8" name="Picture 5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09" name="Picture 5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0" name="Picture 5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1" name="Picture 5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2" name="Picture 5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3" name="Picture 5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4" name="Picture 5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5" name="Picture 5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6" name="Picture 5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7" name="Picture 5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8" name="Picture 5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19" name="Picture 5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0" name="Picture 5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1" name="Picture 5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2" name="Picture 5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3" name="Picture 5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4" name="Picture 5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5" name="Picture 5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6" name="Picture 5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7" name="Picture 5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8" name="Picture 5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29" name="Picture 5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0" name="Picture 5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1" name="Picture 5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2" name="Picture 5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3" name="Picture 5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4" name="Picture 5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5" name="Picture 5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6" name="Picture 5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7" name="Picture 5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8" name="Picture 5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39" name="Picture 5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0" name="Picture 5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1" name="Picture 5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2" name="Picture 5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3" name="Picture 5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4" name="Picture 5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5" name="Picture 5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6" name="Picture 5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7" name="Picture 5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8" name="Picture 5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49" name="Picture 5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0" name="Picture 5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1" name="Picture 5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2" name="Picture 5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3" name="Picture 5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4" name="Picture 5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5" name="Picture 5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6" name="Picture 5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7" name="Picture 5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8" name="Picture 5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59" name="Picture 5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0" name="Picture 5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1" name="Picture 5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2" name="Picture 5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3" name="Picture 5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4" name="Picture 6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5" name="Picture 6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6" name="Picture 6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7" name="Picture 6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8" name="Picture 6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69" name="Picture 6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0" name="Picture 6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1" name="Picture 6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2" name="Picture 6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3" name="Picture 6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4" name="Picture 6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5" name="Picture 6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6" name="Picture 6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7" name="Picture 6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8" name="Picture 6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79" name="Picture 6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0" name="Picture 6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1" name="Picture 6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2" name="Picture 6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3" name="Picture 6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4" name="Picture 6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5" name="Picture 6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6" name="Picture 6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7" name="Picture 6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8" name="Picture 6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89" name="Picture 6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0" name="Picture 6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1" name="Picture 6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2" name="Picture 6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3" name="Picture 6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4" name="Picture 6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5" name="Picture 6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6" name="Picture 6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7" name="Picture 6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8" name="Picture 6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199" name="Picture 6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0" name="Picture 6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1" name="Picture 6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2" name="Picture 6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3" name="Picture 6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4" name="Picture 6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5" name="Picture 6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6" name="Picture 6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7" name="Picture 6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8" name="Picture 6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09" name="Picture 6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0" name="Picture 6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1" name="Picture 6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2" name="Picture 6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3" name="Picture 6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4" name="Picture 6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5" name="Picture 6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6" name="Picture 6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7" name="Picture 6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8" name="Picture 6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19" name="Picture 6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0" name="Picture 6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1" name="Picture 6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2" name="Picture 6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3" name="Picture 6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4" name="Picture 6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5" name="Picture 6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6" name="Picture 6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7" name="Picture 6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8" name="Picture 6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29" name="Picture 6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0" name="Picture 6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1" name="Picture 6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2" name="Picture 6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3" name="Picture 6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4" name="Picture 6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5" name="Picture 6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6" name="Picture 6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7" name="Picture 6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8" name="Picture 6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39" name="Picture 6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0" name="Picture 6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1" name="Picture 6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2" name="Picture 6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3" name="Picture 6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4" name="Picture 6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5" name="Picture 6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6" name="Picture 6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7" name="Picture 6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8" name="Picture 6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49" name="Picture 6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0" name="Picture 6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1" name="Picture 6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2" name="Picture 6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3" name="Picture 6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4" name="Picture 6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5" name="Picture 6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6" name="Picture 6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7" name="Picture 6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8" name="Picture 6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59" name="Picture 6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0" name="Picture 6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1" name="Picture 6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2" name="Picture 6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3" name="Picture 6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4" name="Picture 7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5" name="Picture 7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6" name="Picture 7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7" name="Picture 7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8" name="Picture 7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69" name="Picture 7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0" name="Picture 7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1" name="Picture 7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2" name="Picture 7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3" name="Picture 7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4" name="Picture 7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5" name="Picture 7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6" name="Picture 7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7" name="Picture 7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8" name="Picture 7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79" name="Picture 7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0" name="Picture 7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1" name="Picture 7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2" name="Picture 7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3" name="Picture 7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4" name="Picture 7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5" name="Picture 7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6" name="Picture 7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7" name="Picture 7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8" name="Picture 7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89" name="Picture 7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0" name="Picture 7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1" name="Picture 7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2" name="Picture 7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3" name="Picture 7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4" name="Picture 7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5" name="Picture 7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6" name="Picture 7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7" name="Picture 7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8" name="Picture 7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299" name="Picture 7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0" name="Picture 7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1" name="Picture 7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2" name="Picture 7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3" name="Picture 7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4" name="Picture 7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5" name="Picture 7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6" name="Picture 7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7" name="Picture 7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8" name="Picture 7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09" name="Picture 7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0" name="Picture 7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1" name="Picture 7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2" name="Picture 7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3" name="Picture 7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4" name="Picture 7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5" name="Picture 7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6" name="Picture 7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7" name="Picture 7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8" name="Picture 7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19" name="Picture 7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0" name="Picture 7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1" name="Picture 7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2" name="Picture 7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3" name="Picture 7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4" name="Picture 7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5" name="Picture 7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6" name="Picture 7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7" name="Picture 7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8" name="Picture 7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29" name="Picture 7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0" name="Picture 7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1" name="Picture 7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2" name="Picture 7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3" name="Picture 7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4" name="Picture 7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5" name="Picture 7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6" name="Picture 7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7" name="Picture 7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8" name="Picture 7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39" name="Picture 7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0" name="Picture 7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1" name="Picture 7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2" name="Picture 7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3" name="Picture 7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4" name="Picture 7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5" name="Picture 7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6" name="Picture 7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7" name="Picture 7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8" name="Picture 7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49" name="Picture 7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0" name="Picture 7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1" name="Picture 7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2" name="Picture 7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3" name="Picture 7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4" name="Picture 7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5" name="Picture 7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6" name="Picture 7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7" name="Picture 7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8" name="Picture 7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59" name="Picture 7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0" name="Picture 7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1" name="Picture 7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2" name="Picture 7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3" name="Picture 7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4" name="Picture 8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5" name="Picture 8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6" name="Picture 8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7" name="Picture 8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8" name="Picture 8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69" name="Picture 8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0" name="Picture 8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1" name="Picture 8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2" name="Picture 8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3" name="Picture 8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4" name="Picture 8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5" name="Picture 8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6" name="Picture 8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7" name="Picture 8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8" name="Picture 8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79" name="Picture 8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0" name="Picture 8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1" name="Picture 8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2" name="Picture 8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3" name="Picture 8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4" name="Picture 8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5" name="Picture 8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6" name="Picture 8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7" name="Picture 8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8" name="Picture 8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89" name="Picture 8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0" name="Picture 8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1" name="Picture 8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2" name="Picture 8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3" name="Picture 8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4" name="Picture 8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5" name="Picture 8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6" name="Picture 8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7" name="Picture 8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8" name="Picture 8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399" name="Picture 8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0" name="Picture 8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1" name="Picture 8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2" name="Picture 8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3" name="Picture 8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4" name="Picture 8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5" name="Picture 8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6" name="Picture 8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7" name="Picture 8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8" name="Picture 8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09" name="Picture 8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0" name="Picture 8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1" name="Picture 8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2" name="Picture 8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3" name="Picture 8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4" name="Picture 8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5" name="Picture 8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6" name="Picture 8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7" name="Picture 8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8" name="Picture 8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19" name="Picture 8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0" name="Picture 8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1" name="Picture 8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2" name="Picture 8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3" name="Picture 8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4" name="Picture 8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5" name="Picture 8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6" name="Picture 8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7" name="Picture 8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8" name="Picture 8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29" name="Picture 8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0" name="Picture 8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1" name="Picture 8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2" name="Picture 8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3" name="Picture 8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4" name="Picture 8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5" name="Picture 8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6" name="Picture 8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7" name="Picture 8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8" name="Picture 8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39" name="Picture 8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0" name="Picture 8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1" name="Picture 8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2" name="Picture 8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3" name="Picture 8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4" name="Picture 8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5" name="Picture 8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6" name="Picture 8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7" name="Picture 8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8" name="Picture 8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49" name="Picture 8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0" name="Picture 8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1" name="Picture 8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2" name="Picture 8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3" name="Picture 8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4" name="Picture 8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5" name="Picture 8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6" name="Picture 8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7" name="Picture 8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8" name="Picture 8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59" name="Picture 8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0" name="Picture 8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1" name="Picture 8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2" name="Picture 8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3" name="Picture 8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4" name="Picture 9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5" name="Picture 9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6" name="Picture 9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7" name="Picture 9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8" name="Picture 9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69" name="Picture 9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0" name="Picture 9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1" name="Picture 9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2" name="Picture 9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3" name="Picture 9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4" name="Picture 9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5" name="Picture 9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6" name="Picture 9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7" name="Picture 9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8" name="Picture 9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79" name="Picture 9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0" name="Picture 9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1" name="Picture 9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2" name="Picture 9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3" name="Picture 9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4" name="Picture 9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5" name="Picture 9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6" name="Picture 9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7" name="Picture 9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8" name="Picture 9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89" name="Picture 9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0" name="Picture 9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1" name="Picture 9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2" name="Picture 9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3" name="Picture 9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4" name="Picture 9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5" name="Picture 9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6" name="Picture 9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7" name="Picture 9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8" name="Picture 9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499" name="Picture 9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0" name="Picture 9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1" name="Picture 9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2" name="Picture 9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3" name="Picture 9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4" name="Picture 9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5" name="Picture 9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6" name="Picture 9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7" name="Picture 9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8" name="Picture 9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09" name="Picture 9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0" name="Picture 9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1" name="Picture 9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2" name="Picture 9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3" name="Picture 9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4" name="Picture 9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5" name="Picture 9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6" name="Picture 9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7" name="Picture 9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8" name="Picture 9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19" name="Picture 9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0" name="Picture 9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1" name="Picture 9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2" name="Picture 9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3" name="Picture 9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4" name="Picture 9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5" name="Picture 9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6" name="Picture 9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7" name="Picture 9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8" name="Picture 9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29" name="Picture 9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0" name="Picture 9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1" name="Picture 9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2" name="Picture 9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3" name="Picture 9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4" name="Picture 9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5" name="Picture 9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6" name="Picture 9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7" name="Picture 9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8" name="Picture 9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39" name="Picture 9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0" name="Picture 9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1" name="Picture 9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2" name="Picture 9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3" name="Picture 9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4" name="Picture 9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5" name="Picture 9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6" name="Picture 9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7" name="Picture 9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8" name="Picture 9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49" name="Picture 9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0" name="Picture 9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1" name="Picture 9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2" name="Picture 9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3" name="Picture 9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4" name="Picture 9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5" name="Picture 9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6" name="Picture 9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7" name="Picture 9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8" name="Picture 9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59" name="Picture 9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0" name="Picture 9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1" name="Picture 9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2" name="Picture 9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3" name="Picture 9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4" name="Picture 10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5" name="Picture 10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6" name="Picture 10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7" name="Picture 10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8" name="Picture 10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69" name="Picture 10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0" name="Picture 10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1" name="Picture 10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2" name="Picture 10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3" name="Picture 10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4" name="Picture 10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5" name="Picture 10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6" name="Picture 10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7" name="Picture 10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8" name="Picture 10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79" name="Picture 10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0" name="Picture 10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1" name="Picture 10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2" name="Picture 10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3" name="Picture 10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4" name="Picture 10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5" name="Picture 10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6" name="Picture 10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7" name="Picture 10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8" name="Picture 10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89" name="Picture 10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0" name="Picture 10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1" name="Picture 10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2" name="Picture 10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3" name="Picture 10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4" name="Picture 10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5" name="Picture 10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6" name="Picture 10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7" name="Picture 10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8" name="Picture 10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599" name="Picture 10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0" name="Picture 10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1" name="Picture 10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2" name="Picture 10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3" name="Picture 10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4" name="Picture 10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5" name="Picture 10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6" name="Picture 10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7" name="Picture 10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8" name="Picture 10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09" name="Picture 10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0" name="Picture 10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1" name="Picture 10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2" name="Picture 10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3" name="Picture 10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4" name="Picture 10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5" name="Picture 10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6" name="Picture 10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7" name="Picture 10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8" name="Picture 10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19" name="Picture 10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0" name="Picture 10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1" name="Picture 10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2" name="Picture 10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3" name="Picture 10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4" name="Picture 10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5" name="Picture 10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6" name="Picture 10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7" name="Picture 10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8" name="Picture 10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29" name="Picture 10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0" name="Picture 10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1" name="Picture 10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2" name="Picture 10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3" name="Picture 10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4" name="Picture 10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5" name="Picture 10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6" name="Picture 10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7" name="Picture 10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8" name="Picture 10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39" name="Picture 10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0" name="Picture 10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1" name="Picture 10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2" name="Picture 10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3" name="Picture 10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4" name="Picture 10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5" name="Picture 10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6" name="Picture 10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7" name="Picture 10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8" name="Picture 10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49" name="Picture 10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0" name="Picture 10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1" name="Picture 10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2" name="Picture 10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3" name="Picture 10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4" name="Picture 10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5" name="Picture 10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6" name="Picture 10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7" name="Picture 10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8" name="Picture 10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59" name="Picture 10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0" name="Picture 10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1" name="Picture 10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2" name="Picture 10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3" name="Picture 10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4" name="Picture 11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5" name="Picture 11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6" name="Picture 11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7" name="Picture 11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8" name="Picture 11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69" name="Picture 11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0" name="Picture 11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1" name="Picture 11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2" name="Picture 11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3" name="Picture 11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4" name="Picture 11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5" name="Picture 11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6" name="Picture 11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7" name="Picture 11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8" name="Picture 11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79" name="Picture 11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0" name="Picture 11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1" name="Picture 11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2" name="Picture 11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3" name="Picture 11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4" name="Picture 11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5" name="Picture 11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6" name="Picture 11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7" name="Picture 11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8" name="Picture 11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89" name="Picture 11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0" name="Picture 11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1" name="Picture 11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2" name="Picture 11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3" name="Picture 11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4" name="Picture 11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5" name="Picture 11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6" name="Picture 11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7" name="Picture 11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8" name="Picture 11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699" name="Picture 11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0" name="Picture 11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1" name="Picture 11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2" name="Picture 11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3" name="Picture 11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4" name="Picture 11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5" name="Picture 11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6" name="Picture 11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7" name="Picture 11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8" name="Picture 11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09" name="Picture 11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0" name="Picture 11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1" name="Picture 11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2" name="Picture 11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3" name="Picture 11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4" name="Picture 11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5" name="Picture 11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6" name="Picture 11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7" name="Picture 11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8" name="Picture 11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19" name="Picture 11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0" name="Picture 11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1" name="Picture 11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2" name="Picture 11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3" name="Picture 11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4" name="Picture 11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5" name="Picture 11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6" name="Picture 11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7" name="Picture 11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8" name="Picture 11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29" name="Picture 11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0" name="Picture 11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1" name="Picture 11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2" name="Picture 11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3" name="Picture 11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4" name="Picture 11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5" name="Picture 11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6" name="Picture 11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7" name="Picture 11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8" name="Picture 11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39" name="Picture 11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0" name="Picture 11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1" name="Picture 11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2" name="Picture 11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3" name="Picture 11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4" name="Picture 11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5" name="Picture 11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6" name="Picture 11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7" name="Picture 11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8" name="Picture 11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49" name="Picture 11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0" name="Picture 11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1" name="Picture 11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2" name="Picture 11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3" name="Picture 11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4" name="Picture 11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5" name="Picture 11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6" name="Picture 11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7" name="Picture 11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8" name="Picture 11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59" name="Picture 11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0" name="Picture 11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1" name="Picture 11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2" name="Picture 11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3" name="Picture 11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4" name="Picture 12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5" name="Picture 12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6" name="Picture 12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7" name="Picture 12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8" name="Picture 12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69" name="Picture 12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0" name="Picture 12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1" name="Picture 12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2" name="Picture 12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3" name="Picture 12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4" name="Picture 12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5" name="Picture 12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6" name="Picture 12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7" name="Picture 12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8" name="Picture 12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79" name="Picture 12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0" name="Picture 12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1" name="Picture 12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2" name="Picture 12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3" name="Picture 12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4" name="Picture 12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5" name="Picture 12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6" name="Picture 12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7" name="Picture 12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8" name="Picture 12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89" name="Picture 12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0" name="Picture 12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1" name="Picture 12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2" name="Picture 12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3" name="Picture 12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4" name="Picture 12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5" name="Picture 12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6" name="Picture 12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7" name="Picture 12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8" name="Picture 12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799" name="Picture 12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0" name="Picture 12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1" name="Picture 12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2" name="Picture 12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3" name="Picture 12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4" name="Picture 12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5" name="Picture 12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6" name="Picture 12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7" name="Picture 12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8" name="Picture 12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09" name="Picture 12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0" name="Picture 12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1" name="Picture 12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2" name="Picture 12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3" name="Picture 12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4" name="Picture 12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5" name="Picture 12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6" name="Picture 12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7" name="Picture 12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8" name="Picture 12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19" name="Picture 12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0" name="Picture 12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1" name="Picture 12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2" name="Picture 12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3" name="Picture 12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4" name="Picture 12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5" name="Picture 12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6" name="Picture 12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7" name="Picture 12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8" name="Picture 12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29" name="Picture 12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0" name="Picture 12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1" name="Picture 12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2" name="Picture 12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3" name="Picture 12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4" name="Picture 12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5" name="Picture 12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6" name="Picture 12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7" name="Picture 12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8" name="Picture 12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39" name="Picture 12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0" name="Picture 12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1" name="Picture 12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2" name="Picture 12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3" name="Picture 12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4" name="Picture 12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5" name="Picture 12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6" name="Picture 12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7" name="Picture 12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8" name="Picture 12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49" name="Picture 12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0" name="Picture 12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1" name="Picture 12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2" name="Picture 12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3" name="Picture 12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4" name="Picture 12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5" name="Picture 12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6" name="Picture 12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7" name="Picture 12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8" name="Picture 12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59" name="Picture 12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0" name="Picture 12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1" name="Picture 12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2" name="Picture 12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3" name="Picture 12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4" name="Picture 13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5" name="Picture 13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6" name="Picture 13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7" name="Picture 13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8" name="Picture 13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69" name="Picture 13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0" name="Picture 13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1" name="Picture 13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2" name="Picture 13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3" name="Picture 13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4" name="Picture 13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5" name="Picture 13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6" name="Picture 13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7" name="Picture 13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8" name="Picture 13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79" name="Picture 13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0" name="Picture 13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1" name="Picture 13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2" name="Picture 13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3" name="Picture 13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4" name="Picture 13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5" name="Picture 13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6" name="Picture 13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7" name="Picture 13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8" name="Picture 13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89" name="Picture 13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0" name="Picture 13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1" name="Picture 13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2" name="Picture 13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3" name="Picture 13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4" name="Picture 13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5" name="Picture 13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6" name="Picture 13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7" name="Picture 13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8" name="Picture 13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899" name="Picture 13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0" name="Picture 13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1" name="Picture 13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2" name="Picture 13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3" name="Picture 13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4" name="Picture 13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5" name="Picture 13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6" name="Picture 13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7" name="Picture 13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8" name="Picture 13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09" name="Picture 13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0" name="Picture 13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1" name="Picture 13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2" name="Picture 13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3" name="Picture 13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4" name="Picture 13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5" name="Picture 13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6" name="Picture 13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7" name="Picture 13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8" name="Picture 13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19" name="Picture 13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0" name="Picture 13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1" name="Picture 13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2" name="Picture 13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3" name="Picture 13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4" name="Picture 13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5" name="Picture 13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6" name="Picture 13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7" name="Picture 13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8" name="Picture 13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29" name="Picture 13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0" name="Picture 13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1" name="Picture 13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2" name="Picture 13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3" name="Picture 13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4" name="Picture 13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5" name="Picture 13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6" name="Picture 13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7" name="Picture 13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8" name="Picture 13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39" name="Picture 13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0" name="Picture 13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1" name="Picture 13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2" name="Picture 13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3" name="Picture 13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4" name="Picture 13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5" name="Picture 13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6" name="Picture 13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7" name="Picture 13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8" name="Picture 13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49" name="Picture 13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0" name="Picture 13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1" name="Picture 13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2" name="Picture 13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3" name="Picture 13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4" name="Picture 13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5" name="Picture 13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6" name="Picture 13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7" name="Picture 13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8" name="Picture 13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59" name="Picture 13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0" name="Picture 13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1" name="Picture 13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2" name="Picture 13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3" name="Picture 13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4" name="Picture 14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5" name="Picture 14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6" name="Picture 14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7" name="Picture 14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8" name="Picture 14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69" name="Picture 14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0" name="Picture 14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1" name="Picture 14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2" name="Picture 14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3" name="Picture 14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4" name="Picture 14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5" name="Picture 14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6" name="Picture 14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7" name="Picture 14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8" name="Picture 14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79" name="Picture 14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0" name="Picture 14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1" name="Picture 14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2" name="Picture 14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3" name="Picture 14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4" name="Picture 14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5" name="Picture 14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6" name="Picture 14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7" name="Picture 14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8" name="Picture 14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89" name="Picture 14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0" name="Picture 14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1" name="Picture 14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2" name="Picture 14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3" name="Picture 14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4" name="Picture 14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5" name="Picture 14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6" name="Picture 14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7" name="Picture 14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8" name="Picture 14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3999" name="Picture 14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0" name="Picture 14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1" name="Picture 14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2" name="Picture 14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3" name="Picture 14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4" name="Picture 14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5" name="Picture 14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6" name="Picture 14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7" name="Picture 14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8" name="Picture 14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09" name="Picture 14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0" name="Picture 14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1" name="Picture 14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2" name="Picture 14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3" name="Picture 14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4" name="Picture 14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5" name="Picture 14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6" name="Picture 14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7" name="Picture 14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8" name="Picture 14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19" name="Picture 14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0" name="Picture 14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1" name="Picture 14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2" name="Picture 14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3" name="Picture 14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4" name="Picture 14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5" name="Picture 14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6" name="Picture 14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7" name="Picture 14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8" name="Picture 14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29" name="Picture 14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0" name="Picture 14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1" name="Picture 14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2" name="Picture 14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3" name="Picture 14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4" name="Picture 14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5" name="Picture 14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6" name="Picture 14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7" name="Picture 14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8" name="Picture 14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39" name="Picture 14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0" name="Picture 14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1" name="Picture 14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2" name="Picture 14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3" name="Picture 14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4" name="Picture 14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5" name="Picture 14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6" name="Picture 14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7" name="Picture 14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8" name="Picture 14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49" name="Picture 14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0" name="Picture 14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1" name="Picture 14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2" name="Picture 14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3" name="Picture 14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4" name="Picture 14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5" name="Picture 14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6" name="Picture 14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7" name="Picture 14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8" name="Picture 14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59" name="Picture 14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0" name="Picture 14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1" name="Picture 14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2" name="Picture 14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3" name="Picture 14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4" name="Picture 15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5" name="Picture 15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6" name="Picture 15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7" name="Picture 15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8" name="Picture 15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69" name="Picture 15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0" name="Picture 15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1" name="Picture 15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2" name="Picture 15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3" name="Picture 15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4" name="Picture 15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5" name="Picture 15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6" name="Picture 15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7" name="Picture 15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8" name="Picture 15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79" name="Picture 15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0" name="Picture 15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1" name="Picture 15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2" name="Picture 15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3" name="Picture 15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4" name="Picture 15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5" name="Picture 15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6" name="Picture 15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7" name="Picture 15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8" name="Picture 15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89" name="Picture 15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0" name="Picture 15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1" name="Picture 15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2" name="Picture 15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3" name="Picture 15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4" name="Picture 15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5" name="Picture 15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6" name="Picture 15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7" name="Picture 15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8" name="Picture 15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099" name="Picture 15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0" name="Picture 15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1" name="Picture 15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2" name="Picture 15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3" name="Picture 15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4" name="Picture 15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5" name="Picture 15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6" name="Picture 15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7" name="Picture 15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8" name="Picture 15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09" name="Picture 15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0" name="Picture 15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1" name="Picture 15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2" name="Picture 15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3" name="Picture 15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4" name="Picture 15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5" name="Picture 15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6" name="Picture 15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7" name="Picture 15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8" name="Picture 15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19" name="Picture 15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0" name="Picture 15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1" name="Picture 155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2" name="Picture 155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3" name="Picture 155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4" name="Picture 156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5" name="Picture 156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6" name="Picture 156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7" name="Picture 156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8" name="Picture 156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29" name="Picture 156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0" name="Picture 156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1" name="Picture 156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2" name="Picture 156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3" name="Picture 156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4" name="Picture 157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5" name="Picture 157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6" name="Picture 157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7" name="Picture 157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8" name="Picture 157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39" name="Picture 157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0" name="Picture 157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1" name="Picture 157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2" name="Picture 157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3" name="Picture 157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4" name="Picture 158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5" name="Picture 158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6" name="Picture 158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7" name="Picture 158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8" name="Picture 158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49" name="Picture 158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0" name="Picture 158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1" name="Picture 158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2" name="Picture 158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3" name="Picture 158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4" name="Picture 159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5" name="Picture 159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6" name="Picture 159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7" name="Picture 159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8" name="Picture 159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59" name="Picture 159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0" name="Picture 159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1" name="Picture 159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2" name="Picture 159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3" name="Picture 159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4" name="Picture 160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5" name="Picture 160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6" name="Picture 160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7" name="Picture 160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8" name="Picture 160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69" name="Picture 160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0" name="Picture 160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1" name="Picture 160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2" name="Picture 160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3" name="Picture 160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4" name="Picture 161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5" name="Picture 161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6" name="Picture 161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7" name="Picture 161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8" name="Picture 161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79" name="Picture 161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0" name="Picture 161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1" name="Picture 161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2" name="Picture 161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3" name="Picture 161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4" name="Picture 162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5" name="Picture 162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6" name="Picture 162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7" name="Picture 162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8" name="Picture 162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89" name="Picture 162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0" name="Picture 162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1" name="Picture 162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2" name="Picture 162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3" name="Picture 162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4" name="Picture 163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5" name="Picture 163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6" name="Picture 163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7" name="Picture 163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8" name="Picture 163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199" name="Picture 163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0" name="Picture 163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1" name="Picture 163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2" name="Picture 163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3" name="Picture 163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4" name="Picture 164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5" name="Picture 164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6" name="Picture 164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7" name="Picture 164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8" name="Picture 164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09" name="Picture 164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0" name="Picture 164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1" name="Picture 1647"/>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2" name="Picture 1648"/>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3" name="Picture 1649"/>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4" name="Picture 1650"/>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5" name="Picture 1651"/>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6" name="Picture 1652"/>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7" name="Picture 1653"/>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8" name="Picture 1654"/>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19" name="Picture 1655"/>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601</xdr:row>
      <xdr:rowOff>0</xdr:rowOff>
    </xdr:from>
    <xdr:to>
      <xdr:col>1</xdr:col>
      <xdr:colOff>9525</xdr:colOff>
      <xdr:row>601</xdr:row>
      <xdr:rowOff>9525</xdr:rowOff>
    </xdr:to>
    <xdr:pic>
      <xdr:nvPicPr>
        <xdr:cNvPr id="3274220" name="Picture 1656"/>
        <xdr:cNvPicPr>
          <a:picLocks noChangeAspect="1" noChangeArrowheads="1"/>
        </xdr:cNvPicPr>
      </xdr:nvPicPr>
      <xdr:blipFill>
        <a:blip r:embed="rId1" cstate="print"/>
        <a:srcRect/>
        <a:stretch>
          <a:fillRect/>
        </a:stretch>
      </xdr:blipFill>
      <xdr:spPr>
        <a:xfrm>
          <a:off x="381000" y="1203750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1" name="Picture 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2" name="Picture 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3" name="Picture 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4" name="Picture 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5" name="Picture 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6" name="Picture 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7" name="Picture 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8" name="Picture 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29" name="Picture 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0" name="Picture 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1" name="Picture 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2" name="Picture 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3" name="Picture 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4" name="Picture 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5" name="Picture 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6" name="Picture 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7" name="Picture 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8" name="Picture 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39" name="Picture 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0" name="Picture 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1" name="Picture 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2" name="Picture 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3" name="Picture 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4" name="Picture 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5" name="Picture 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6" name="Picture 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7" name="Picture 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8" name="Picture 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49" name="Picture 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0" name="Picture 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1" name="Picture 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2" name="Picture 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3" name="Picture 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4" name="Picture 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5" name="Picture 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6" name="Picture 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7" name="Picture 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8" name="Picture 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59" name="Picture 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0" name="Picture 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1" name="Picture 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2" name="Picture 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3" name="Picture 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4" name="Picture 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5" name="Picture 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6" name="Picture 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7" name="Picture 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8" name="Picture 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69" name="Picture 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0" name="Picture 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1" name="Picture 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2" name="Picture 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3" name="Picture 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4" name="Picture 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5" name="Picture 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6" name="Picture 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7" name="Picture 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8" name="Picture 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79" name="Picture 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0" name="Picture 1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1" name="Picture 1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2" name="Picture 1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3" name="Picture 1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4" name="Picture 1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5" name="Picture 1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6" name="Picture 1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7" name="Picture 1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8" name="Picture 1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89" name="Picture 1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0" name="Picture 1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1" name="Picture 1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2" name="Picture 1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3" name="Picture 1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4" name="Picture 1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5" name="Picture 1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6" name="Picture 1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7" name="Picture 1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8" name="Picture 1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299" name="Picture 1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0" name="Picture 1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1" name="Picture 1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2" name="Picture 1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3" name="Picture 1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4" name="Picture 1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5" name="Picture 1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6" name="Picture 1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7" name="Picture 1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8" name="Picture 1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09" name="Picture 1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0" name="Picture 1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1" name="Picture 1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2" name="Picture 1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3" name="Picture 1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4" name="Picture 1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5" name="Picture 1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6" name="Picture 1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7" name="Picture 1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8" name="Picture 1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19" name="Picture 1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0" name="Picture 1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1" name="Picture 1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2" name="Picture 1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3" name="Picture 1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4" name="Picture 1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5" name="Picture 1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6" name="Picture 1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7" name="Picture 1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8" name="Picture 1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29" name="Picture 1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0" name="Picture 1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1" name="Picture 1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2" name="Picture 1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3" name="Picture 1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4" name="Picture 1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5" name="Picture 1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6" name="Picture 1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7" name="Picture 1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8" name="Picture 1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39" name="Picture 1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0" name="Picture 1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1" name="Picture 1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2" name="Picture 1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3" name="Picture 1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4" name="Picture 1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5" name="Picture 1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6" name="Picture 1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7" name="Picture 1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8" name="Picture 1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49" name="Picture 1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0" name="Picture 1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1" name="Picture 1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2" name="Picture 1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3" name="Picture 1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4" name="Picture 1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5" name="Picture 1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6" name="Picture 1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7" name="Picture 1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8" name="Picture 1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59" name="Picture 1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0" name="Picture 1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1" name="Picture 1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2" name="Picture 1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3" name="Picture 1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4" name="Picture 1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5" name="Picture 1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6" name="Picture 1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7" name="Picture 1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8" name="Picture 1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69" name="Picture 1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0" name="Picture 1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1" name="Picture 1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2" name="Picture 1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3" name="Picture 1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4" name="Picture 1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5" name="Picture 1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6" name="Picture 1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7" name="Picture 1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8" name="Picture 1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79" name="Picture 1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0" name="Picture 2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1" name="Picture 2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2" name="Picture 2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3" name="Picture 2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4" name="Picture 2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5" name="Picture 2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6" name="Picture 2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7" name="Picture 2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8" name="Picture 2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89" name="Picture 2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0" name="Picture 2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1" name="Picture 2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2" name="Picture 2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3" name="Picture 2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4" name="Picture 2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5" name="Picture 2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6" name="Picture 2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7" name="Picture 2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8" name="Picture 2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399" name="Picture 2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0" name="Picture 2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1" name="Picture 2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2" name="Picture 2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3" name="Picture 2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4" name="Picture 2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5" name="Picture 2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6" name="Picture 2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7" name="Picture 2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8" name="Picture 2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09" name="Picture 2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0" name="Picture 2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1" name="Picture 2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2" name="Picture 2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3" name="Picture 2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4" name="Picture 2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5" name="Picture 2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6" name="Picture 2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7" name="Picture 2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8" name="Picture 2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19" name="Picture 2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0" name="Picture 2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1" name="Picture 2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2" name="Picture 2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3" name="Picture 2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4" name="Picture 2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5" name="Picture 2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6" name="Picture 2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7" name="Picture 2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8" name="Picture 2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29" name="Picture 2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0" name="Picture 2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1" name="Picture 2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2" name="Picture 2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3" name="Picture 2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4" name="Picture 2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5" name="Picture 2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6" name="Picture 2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7" name="Picture 2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8" name="Picture 2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39" name="Picture 2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0" name="Picture 2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1" name="Picture 2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2" name="Picture 2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3" name="Picture 2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4" name="Picture 2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5" name="Picture 2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6" name="Picture 2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7" name="Picture 2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8" name="Picture 2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49" name="Picture 2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0" name="Picture 2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1" name="Picture 2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2" name="Picture 2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3" name="Picture 2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4" name="Picture 2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5" name="Picture 2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6" name="Picture 2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7" name="Picture 2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8" name="Picture 2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59" name="Picture 2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0" name="Picture 2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1" name="Picture 2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2" name="Picture 2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3" name="Picture 2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4" name="Picture 2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5" name="Picture 2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6" name="Picture 2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7" name="Picture 2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8" name="Picture 2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69" name="Picture 2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0" name="Picture 2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1" name="Picture 2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2" name="Picture 2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3" name="Picture 2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4" name="Picture 2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5" name="Picture 2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6" name="Picture 2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7" name="Picture 2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8" name="Picture 2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79" name="Picture 2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0" name="Picture 3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1" name="Picture 3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2" name="Picture 3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3" name="Picture 3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4" name="Picture 3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5" name="Picture 3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6" name="Picture 3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7" name="Picture 3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8" name="Picture 3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89" name="Picture 3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0" name="Picture 3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1" name="Picture 3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2" name="Picture 3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3" name="Picture 3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4" name="Picture 3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5" name="Picture 3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6" name="Picture 3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7" name="Picture 3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8" name="Picture 3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499" name="Picture 3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0" name="Picture 3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1" name="Picture 3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2" name="Picture 3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3" name="Picture 3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4" name="Picture 3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5" name="Picture 3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6" name="Picture 3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7" name="Picture 3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8" name="Picture 3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09" name="Picture 3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0" name="Picture 3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1" name="Picture 3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2" name="Picture 3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3" name="Picture 3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4" name="Picture 3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5" name="Picture 3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6" name="Picture 3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7" name="Picture 3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8" name="Picture 3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19" name="Picture 3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0" name="Picture 3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1" name="Picture 3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2" name="Picture 3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3" name="Picture 3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4" name="Picture 3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5" name="Picture 3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6" name="Picture 3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7" name="Picture 3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8" name="Picture 3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29" name="Picture 3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0" name="Picture 3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1" name="Picture 3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2" name="Picture 3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3" name="Picture 3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4" name="Picture 3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5" name="Picture 3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6" name="Picture 3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7" name="Picture 3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8" name="Picture 3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39" name="Picture 3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0" name="Picture 3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1" name="Picture 3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2" name="Picture 3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3" name="Picture 3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4" name="Picture 3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5" name="Picture 3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6" name="Picture 3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7" name="Picture 3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8" name="Picture 3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49" name="Picture 3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0" name="Picture 3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1" name="Picture 3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2" name="Picture 3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3" name="Picture 3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4" name="Picture 3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5" name="Picture 3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6" name="Picture 3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7" name="Picture 3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8" name="Picture 3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59" name="Picture 3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0" name="Picture 3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1" name="Picture 3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2" name="Picture 3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3" name="Picture 3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4" name="Picture 3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5" name="Picture 3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6" name="Picture 3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7" name="Picture 3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8" name="Picture 3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69" name="Picture 3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0" name="Picture 3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1" name="Picture 3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2" name="Picture 3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3" name="Picture 3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4" name="Picture 3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5" name="Picture 3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6" name="Picture 3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7" name="Picture 3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8" name="Picture 3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79" name="Picture 3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0" name="Picture 4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1" name="Picture 4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2" name="Picture 4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3" name="Picture 4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4" name="Picture 4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5" name="Picture 4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6" name="Picture 4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7" name="Picture 4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8" name="Picture 4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89" name="Picture 4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0" name="Picture 4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1" name="Picture 4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2" name="Picture 4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3" name="Picture 4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4" name="Picture 4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5" name="Picture 4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6" name="Picture 4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7" name="Picture 4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8" name="Picture 4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599" name="Picture 4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0" name="Picture 4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1" name="Picture 4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2" name="Picture 4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3" name="Picture 4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4" name="Picture 4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5" name="Picture 4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6" name="Picture 4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7" name="Picture 4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8" name="Picture 4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09" name="Picture 4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0" name="Picture 4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1" name="Picture 4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2" name="Picture 4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3" name="Picture 4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4" name="Picture 4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5" name="Picture 4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6" name="Picture 4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7" name="Picture 4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8" name="Picture 4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19" name="Picture 4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0" name="Picture 4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1" name="Picture 4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2" name="Picture 4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3" name="Picture 4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4" name="Picture 4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5" name="Picture 4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6" name="Picture 4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7" name="Picture 4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8" name="Picture 4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29" name="Picture 4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0" name="Picture 4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1" name="Picture 4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2" name="Picture 4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3" name="Picture 4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4" name="Picture 4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5" name="Picture 4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6" name="Picture 4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7" name="Picture 4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8" name="Picture 4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39" name="Picture 4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0" name="Picture 4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1" name="Picture 4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2" name="Picture 4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3" name="Picture 4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4" name="Picture 4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5" name="Picture 4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6" name="Picture 4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7" name="Picture 4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8" name="Picture 4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49" name="Picture 4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0" name="Picture 4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1" name="Picture 4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2" name="Picture 4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3" name="Picture 4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4" name="Picture 4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5" name="Picture 4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6" name="Picture 4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7" name="Picture 4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8" name="Picture 4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59" name="Picture 4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0" name="Picture 4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1" name="Picture 4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2" name="Picture 4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3" name="Picture 4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4" name="Picture 4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5" name="Picture 4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6" name="Picture 4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7" name="Picture 4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8" name="Picture 4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69" name="Picture 4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0" name="Picture 4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1" name="Picture 4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2" name="Picture 4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3" name="Picture 4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4" name="Picture 4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5" name="Picture 4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6" name="Picture 4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7" name="Picture 4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8" name="Picture 4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79" name="Picture 4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0" name="Picture 5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1" name="Picture 5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2" name="Picture 5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3" name="Picture 5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4" name="Picture 5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5" name="Picture 5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6" name="Picture 5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7" name="Picture 5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8" name="Picture 5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89" name="Picture 5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0" name="Picture 5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1" name="Picture 5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2" name="Picture 5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3" name="Picture 5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4" name="Picture 5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5" name="Picture 5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6" name="Picture 5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7" name="Picture 5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8" name="Picture 5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699" name="Picture 5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0" name="Picture 5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1" name="Picture 5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2" name="Picture 5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3" name="Picture 5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4" name="Picture 5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5" name="Picture 5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6" name="Picture 5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7" name="Picture 5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8" name="Picture 5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09" name="Picture 5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0" name="Picture 5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1" name="Picture 5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2" name="Picture 5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3" name="Picture 5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4" name="Picture 5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5" name="Picture 5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6" name="Picture 5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7" name="Picture 5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8" name="Picture 5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19" name="Picture 5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0" name="Picture 5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1" name="Picture 5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2" name="Picture 5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3" name="Picture 5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4" name="Picture 5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5" name="Picture 5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6" name="Picture 5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7" name="Picture 5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8" name="Picture 5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29" name="Picture 5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0" name="Picture 5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1" name="Picture 5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2" name="Picture 5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3" name="Picture 5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4" name="Picture 5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5" name="Picture 5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6" name="Picture 5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7" name="Picture 5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8" name="Picture 5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39" name="Picture 5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0" name="Picture 5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1" name="Picture 5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2" name="Picture 5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3" name="Picture 5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4" name="Picture 5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5" name="Picture 5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6" name="Picture 5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7" name="Picture 5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8" name="Picture 5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49" name="Picture 5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0" name="Picture 5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1" name="Picture 5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2" name="Picture 5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3" name="Picture 5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4" name="Picture 5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5" name="Picture 5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6" name="Picture 5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7" name="Picture 5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8" name="Picture 5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59" name="Picture 5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0" name="Picture 5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1" name="Picture 5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2" name="Picture 5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3" name="Picture 5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4" name="Picture 5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5" name="Picture 5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6" name="Picture 5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7" name="Picture 5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8" name="Picture 5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69" name="Picture 5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0" name="Picture 5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1" name="Picture 5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2" name="Picture 5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3" name="Picture 5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4" name="Picture 5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5" name="Picture 5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6" name="Picture 5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7" name="Picture 5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8" name="Picture 5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79" name="Picture 5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0" name="Picture 6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1" name="Picture 6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2" name="Picture 6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3" name="Picture 6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4" name="Picture 6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5" name="Picture 6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6" name="Picture 6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7" name="Picture 6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8" name="Picture 6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89" name="Picture 6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0" name="Picture 6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1" name="Picture 6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2" name="Picture 6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3" name="Picture 6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4" name="Picture 6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5" name="Picture 6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6" name="Picture 6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7" name="Picture 6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8" name="Picture 6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799" name="Picture 6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0" name="Picture 6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1" name="Picture 6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2" name="Picture 6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3" name="Picture 6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4" name="Picture 6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5" name="Picture 6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6" name="Picture 6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7" name="Picture 6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8" name="Picture 6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09" name="Picture 6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0" name="Picture 6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1" name="Picture 6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2" name="Picture 6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3" name="Picture 6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4" name="Picture 6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5" name="Picture 6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6" name="Picture 6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7" name="Picture 6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8" name="Picture 6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19" name="Picture 6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0" name="Picture 6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1" name="Picture 6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2" name="Picture 6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3" name="Picture 6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4" name="Picture 6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5" name="Picture 6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6" name="Picture 6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7" name="Picture 6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8" name="Picture 6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29" name="Picture 6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0" name="Picture 6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1" name="Picture 6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2" name="Picture 6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3" name="Picture 6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4" name="Picture 6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5" name="Picture 6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6" name="Picture 6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7" name="Picture 6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8" name="Picture 6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39" name="Picture 6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0" name="Picture 6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1" name="Picture 6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2" name="Picture 6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3" name="Picture 6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4" name="Picture 6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5" name="Picture 6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6" name="Picture 6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7" name="Picture 6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8" name="Picture 6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49" name="Picture 6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0" name="Picture 6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1" name="Picture 6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2" name="Picture 6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3" name="Picture 6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4" name="Picture 6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5" name="Picture 6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6" name="Picture 6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7" name="Picture 6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8" name="Picture 6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59" name="Picture 6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0" name="Picture 6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1" name="Picture 6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2" name="Picture 6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3" name="Picture 6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4" name="Picture 6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5" name="Picture 6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6" name="Picture 6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7" name="Picture 6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8" name="Picture 6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69" name="Picture 6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0" name="Picture 6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1" name="Picture 6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2" name="Picture 6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3" name="Picture 6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4" name="Picture 6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5" name="Picture 6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6" name="Picture 6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7" name="Picture 6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8" name="Picture 6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79" name="Picture 6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0" name="Picture 7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1" name="Picture 7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2" name="Picture 7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3" name="Picture 7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4" name="Picture 7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5" name="Picture 7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6" name="Picture 7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7" name="Picture 7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8" name="Picture 7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89" name="Picture 7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0" name="Picture 7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1" name="Picture 7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2" name="Picture 7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3" name="Picture 7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4" name="Picture 7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5" name="Picture 7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6" name="Picture 7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7" name="Picture 7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8" name="Picture 7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899" name="Picture 7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0" name="Picture 7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1" name="Picture 7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2" name="Picture 7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3" name="Picture 7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4" name="Picture 7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5" name="Picture 7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6" name="Picture 7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7" name="Picture 7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8" name="Picture 7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09" name="Picture 7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0" name="Picture 7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1" name="Picture 7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2" name="Picture 7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3" name="Picture 7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4" name="Picture 7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5" name="Picture 7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6" name="Picture 7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7" name="Picture 7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8" name="Picture 7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19" name="Picture 7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0" name="Picture 7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1" name="Picture 7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2" name="Picture 7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3" name="Picture 7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4" name="Picture 7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5" name="Picture 7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6" name="Picture 7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7" name="Picture 7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8" name="Picture 7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29" name="Picture 7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0" name="Picture 7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1" name="Picture 7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2" name="Picture 7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3" name="Picture 7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4" name="Picture 7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5" name="Picture 7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6" name="Picture 7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7" name="Picture 7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8" name="Picture 7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39" name="Picture 7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0" name="Picture 7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1" name="Picture 7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2" name="Picture 7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3" name="Picture 7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4" name="Picture 7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5" name="Picture 7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6" name="Picture 7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7" name="Picture 7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8" name="Picture 7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49" name="Picture 7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0" name="Picture 7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1" name="Picture 7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2" name="Picture 7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3" name="Picture 7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4" name="Picture 7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5" name="Picture 7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6" name="Picture 7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7" name="Picture 7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8" name="Picture 7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59" name="Picture 7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0" name="Picture 7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1" name="Picture 7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2" name="Picture 7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3" name="Picture 7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4" name="Picture 7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5" name="Picture 7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6" name="Picture 7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7" name="Picture 7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8" name="Picture 7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69" name="Picture 7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0" name="Picture 7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1" name="Picture 7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2" name="Picture 7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3" name="Picture 7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4" name="Picture 7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5" name="Picture 7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6" name="Picture 7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7" name="Picture 7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8" name="Picture 7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79" name="Picture 7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0" name="Picture 8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1" name="Picture 8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2" name="Picture 8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3" name="Picture 8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4" name="Picture 8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5" name="Picture 8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6" name="Picture 8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7" name="Picture 8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8" name="Picture 8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89" name="Picture 8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0" name="Picture 8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1" name="Picture 8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2" name="Picture 8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3" name="Picture 8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4" name="Picture 8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5" name="Picture 8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6" name="Picture 8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7" name="Picture 8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8" name="Picture 8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4999" name="Picture 8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0" name="Picture 8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1" name="Picture 8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2" name="Picture 8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3" name="Picture 8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4" name="Picture 8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5" name="Picture 8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6" name="Picture 8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7" name="Picture 8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8" name="Picture 8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09" name="Picture 8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0" name="Picture 8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1" name="Picture 8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2" name="Picture 8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3" name="Picture 8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4" name="Picture 8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5" name="Picture 8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6" name="Picture 8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7" name="Picture 8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8" name="Picture 8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19" name="Picture 8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0" name="Picture 8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1" name="Picture 8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2" name="Picture 8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3" name="Picture 8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4" name="Picture 8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5" name="Picture 8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6" name="Picture 8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7" name="Picture 8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8" name="Picture 8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29" name="Picture 8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0" name="Picture 8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1" name="Picture 8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2" name="Picture 8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3" name="Picture 8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4" name="Picture 8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5" name="Picture 8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6" name="Picture 8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7" name="Picture 8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8" name="Picture 8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39" name="Picture 8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0" name="Picture 8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1" name="Picture 8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2" name="Picture 8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3" name="Picture 8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4" name="Picture 8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5" name="Picture 8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6" name="Picture 8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7" name="Picture 8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8" name="Picture 8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49" name="Picture 8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0" name="Picture 8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1" name="Picture 8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2" name="Picture 8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3" name="Picture 8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4" name="Picture 8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5" name="Picture 8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6" name="Picture 8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7" name="Picture 8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8" name="Picture 8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59" name="Picture 8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0" name="Picture 8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1" name="Picture 8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2" name="Picture 8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3" name="Picture 8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4" name="Picture 8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5" name="Picture 8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6" name="Picture 8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7" name="Picture 8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8" name="Picture 8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69" name="Picture 8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0" name="Picture 8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1" name="Picture 8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2" name="Picture 8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3" name="Picture 8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4" name="Picture 8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5" name="Picture 8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6" name="Picture 8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7" name="Picture 8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8" name="Picture 8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79" name="Picture 8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0" name="Picture 9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1" name="Picture 9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2" name="Picture 9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3" name="Picture 9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4" name="Picture 9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5" name="Picture 9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6" name="Picture 9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7" name="Picture 9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8" name="Picture 9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89" name="Picture 9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0" name="Picture 9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1" name="Picture 9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2" name="Picture 9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3" name="Picture 9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4" name="Picture 9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5" name="Picture 9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6" name="Picture 9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7" name="Picture 9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8" name="Picture 9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099" name="Picture 9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0" name="Picture 9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1" name="Picture 9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2" name="Picture 9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3" name="Picture 9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4" name="Picture 9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5" name="Picture 9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6" name="Picture 9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7" name="Picture 9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8" name="Picture 9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09" name="Picture 9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0" name="Picture 9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1" name="Picture 9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2" name="Picture 9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3" name="Picture 9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4" name="Picture 9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5" name="Picture 9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6" name="Picture 9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7" name="Picture 9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8" name="Picture 9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19" name="Picture 9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0" name="Picture 9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1" name="Picture 9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2" name="Picture 9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3" name="Picture 9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4" name="Picture 9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5" name="Picture 9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6" name="Picture 9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7" name="Picture 9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8" name="Picture 9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29" name="Picture 9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0" name="Picture 9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1" name="Picture 9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2" name="Picture 9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3" name="Picture 9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4" name="Picture 9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5" name="Picture 9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6" name="Picture 9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7" name="Picture 9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8" name="Picture 9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39" name="Picture 9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0" name="Picture 9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1" name="Picture 9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2" name="Picture 9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3" name="Picture 9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4" name="Picture 9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5" name="Picture 9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6" name="Picture 9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7" name="Picture 9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8" name="Picture 9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49" name="Picture 9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0" name="Picture 9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1" name="Picture 9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2" name="Picture 9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3" name="Picture 9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4" name="Picture 9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5" name="Picture 9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6" name="Picture 9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7" name="Picture 9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8" name="Picture 9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59" name="Picture 9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0" name="Picture 9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1" name="Picture 9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2" name="Picture 9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3" name="Picture 9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4" name="Picture 9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5" name="Picture 9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6" name="Picture 9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7" name="Picture 9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8" name="Picture 9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69" name="Picture 9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0" name="Picture 9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1" name="Picture 9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2" name="Picture 9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3" name="Picture 9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4" name="Picture 9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5" name="Picture 9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6" name="Picture 9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7" name="Picture 9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8" name="Picture 9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79" name="Picture 9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0" name="Picture 10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1" name="Picture 10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2" name="Picture 10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3" name="Picture 10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4" name="Picture 10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5" name="Picture 10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6" name="Picture 10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7" name="Picture 10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8" name="Picture 10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89" name="Picture 10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0" name="Picture 10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1" name="Picture 10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2" name="Picture 10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3" name="Picture 10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4" name="Picture 10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5" name="Picture 10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6" name="Picture 10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7" name="Picture 10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8" name="Picture 10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199" name="Picture 10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0" name="Picture 10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1" name="Picture 10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2" name="Picture 10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3" name="Picture 10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4" name="Picture 10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5" name="Picture 10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6" name="Picture 10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7" name="Picture 10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8" name="Picture 10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09" name="Picture 10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0" name="Picture 10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1" name="Picture 10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2" name="Picture 10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3" name="Picture 10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4" name="Picture 10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5" name="Picture 10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6" name="Picture 10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7" name="Picture 10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8" name="Picture 10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19" name="Picture 10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0" name="Picture 10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1" name="Picture 10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2" name="Picture 10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3" name="Picture 10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4" name="Picture 10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5" name="Picture 10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6" name="Picture 10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7" name="Picture 10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8" name="Picture 10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29" name="Picture 10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0" name="Picture 10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1" name="Picture 10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2" name="Picture 10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3" name="Picture 10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4" name="Picture 10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5" name="Picture 10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6" name="Picture 10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7" name="Picture 10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8" name="Picture 10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39" name="Picture 10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0" name="Picture 10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1" name="Picture 10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2" name="Picture 10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3" name="Picture 10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4" name="Picture 10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5" name="Picture 10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6" name="Picture 10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7" name="Picture 10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8" name="Picture 10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49" name="Picture 10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0" name="Picture 10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1" name="Picture 10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2" name="Picture 10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3" name="Picture 10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4" name="Picture 10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5" name="Picture 10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6" name="Picture 10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7" name="Picture 10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8" name="Picture 10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59" name="Picture 10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0" name="Picture 10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1" name="Picture 10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2" name="Picture 10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3" name="Picture 10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4" name="Picture 10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5" name="Picture 10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6" name="Picture 10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7" name="Picture 10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8" name="Picture 10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69" name="Picture 10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0" name="Picture 10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1" name="Picture 10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2" name="Picture 10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3" name="Picture 10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4" name="Picture 10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5" name="Picture 10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6" name="Picture 10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7" name="Picture 10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8" name="Picture 10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79" name="Picture 10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0" name="Picture 11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1" name="Picture 11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2" name="Picture 11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3" name="Picture 11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4" name="Picture 11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5" name="Picture 11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6" name="Picture 11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7" name="Picture 11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8" name="Picture 11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89" name="Picture 11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0" name="Picture 11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1" name="Picture 11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2" name="Picture 11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3" name="Picture 11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4" name="Picture 11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5" name="Picture 11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6" name="Picture 11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7" name="Picture 11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8" name="Picture 11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299" name="Picture 11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0" name="Picture 11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1" name="Picture 11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2" name="Picture 11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3" name="Picture 11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4" name="Picture 11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5" name="Picture 11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6" name="Picture 11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7" name="Picture 11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8" name="Picture 11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09" name="Picture 11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0" name="Picture 11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1" name="Picture 11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2" name="Picture 11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3" name="Picture 11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4" name="Picture 11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5" name="Picture 11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6" name="Picture 11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7" name="Picture 11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8" name="Picture 11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19" name="Picture 11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0" name="Picture 11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1" name="Picture 11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2" name="Picture 11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3" name="Picture 11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4" name="Picture 11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5" name="Picture 11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6" name="Picture 11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7" name="Picture 11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8" name="Picture 11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29" name="Picture 11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0" name="Picture 11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1" name="Picture 11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2" name="Picture 11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3" name="Picture 11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4" name="Picture 11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5" name="Picture 11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6" name="Picture 11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7" name="Picture 11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8" name="Picture 11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39" name="Picture 11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0" name="Picture 11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1" name="Picture 11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2" name="Picture 11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3" name="Picture 11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4" name="Picture 11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5" name="Picture 11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6" name="Picture 11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7" name="Picture 11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8" name="Picture 11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49" name="Picture 11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0" name="Picture 11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1" name="Picture 11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2" name="Picture 11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3" name="Picture 11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4" name="Picture 11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5" name="Picture 11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6" name="Picture 11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7" name="Picture 11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8" name="Picture 11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59" name="Picture 11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0" name="Picture 11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1" name="Picture 11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2" name="Picture 11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3" name="Picture 11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4" name="Picture 11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5" name="Picture 11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6" name="Picture 11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7" name="Picture 11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8" name="Picture 11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69" name="Picture 11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0" name="Picture 11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1" name="Picture 11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2" name="Picture 11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3" name="Picture 11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4" name="Picture 11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5" name="Picture 11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6" name="Picture 11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7" name="Picture 11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8" name="Picture 11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79" name="Picture 11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0" name="Picture 12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1" name="Picture 12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2" name="Picture 12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3" name="Picture 12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4" name="Picture 12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5" name="Picture 12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6" name="Picture 12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7" name="Picture 12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8" name="Picture 12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89" name="Picture 12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0" name="Picture 12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1" name="Picture 12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2" name="Picture 12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3" name="Picture 12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4" name="Picture 12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5" name="Picture 12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6" name="Picture 12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7" name="Picture 12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8" name="Picture 12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399" name="Picture 12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0" name="Picture 12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1" name="Picture 12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2" name="Picture 12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3" name="Picture 12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4" name="Picture 12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5" name="Picture 12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6" name="Picture 12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7" name="Picture 12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8" name="Picture 12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09" name="Picture 12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0" name="Picture 12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1" name="Picture 12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2" name="Picture 12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3" name="Picture 12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4" name="Picture 12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5" name="Picture 12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6" name="Picture 12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7" name="Picture 12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8" name="Picture 12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19" name="Picture 12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0" name="Picture 12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1" name="Picture 12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2" name="Picture 12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3" name="Picture 12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4" name="Picture 12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5" name="Picture 12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6" name="Picture 12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7" name="Picture 12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8" name="Picture 12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29" name="Picture 12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0" name="Picture 12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1" name="Picture 12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2" name="Picture 12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3" name="Picture 12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4" name="Picture 12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5" name="Picture 12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6" name="Picture 12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7" name="Picture 12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8" name="Picture 12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39" name="Picture 12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0" name="Picture 12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1" name="Picture 12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2" name="Picture 12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3" name="Picture 12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4" name="Picture 12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5" name="Picture 12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6" name="Picture 12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7" name="Picture 12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8" name="Picture 12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49" name="Picture 12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0" name="Picture 12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1" name="Picture 12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2" name="Picture 12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3" name="Picture 12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4" name="Picture 12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5" name="Picture 12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6" name="Picture 12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7" name="Picture 12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8" name="Picture 12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59" name="Picture 12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0" name="Picture 12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1" name="Picture 12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2" name="Picture 12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3" name="Picture 12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4" name="Picture 12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5" name="Picture 12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6" name="Picture 12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7" name="Picture 12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8" name="Picture 12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69" name="Picture 12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0" name="Picture 12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1" name="Picture 12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2" name="Picture 12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3" name="Picture 12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4" name="Picture 12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5" name="Picture 12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6" name="Picture 12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7" name="Picture 12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8" name="Picture 12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79" name="Picture 12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0" name="Picture 13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1" name="Picture 13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2" name="Picture 13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3" name="Picture 13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4" name="Picture 13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5" name="Picture 13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6" name="Picture 13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7" name="Picture 13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8" name="Picture 13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89" name="Picture 13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0" name="Picture 13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1" name="Picture 13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2" name="Picture 13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3" name="Picture 13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4" name="Picture 13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5" name="Picture 13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6" name="Picture 13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7" name="Picture 13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8" name="Picture 13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499" name="Picture 13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0" name="Picture 13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1" name="Picture 13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2" name="Picture 13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3" name="Picture 13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4" name="Picture 13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5" name="Picture 13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6" name="Picture 13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7" name="Picture 13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8" name="Picture 13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09" name="Picture 13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0" name="Picture 13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1" name="Picture 13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2" name="Picture 13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3" name="Picture 13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4" name="Picture 13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5" name="Picture 13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6" name="Picture 13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7" name="Picture 13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8" name="Picture 13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19" name="Picture 13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0" name="Picture 13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1" name="Picture 13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2" name="Picture 13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3" name="Picture 13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4" name="Picture 13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5" name="Picture 13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6" name="Picture 13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7" name="Picture 13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8" name="Picture 13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29" name="Picture 13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0" name="Picture 13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1" name="Picture 13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2" name="Picture 13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3" name="Picture 13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4" name="Picture 13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5" name="Picture 13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6" name="Picture 13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7" name="Picture 13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8" name="Picture 13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39" name="Picture 13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0" name="Picture 13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1" name="Picture 13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2" name="Picture 13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3" name="Picture 13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4" name="Picture 13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5" name="Picture 13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6" name="Picture 13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7" name="Picture 13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8" name="Picture 13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49" name="Picture 13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0" name="Picture 13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1" name="Picture 13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2" name="Picture 13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3" name="Picture 13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4" name="Picture 13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5" name="Picture 13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6" name="Picture 13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7" name="Picture 13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8" name="Picture 13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59" name="Picture 13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0" name="Picture 13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1" name="Picture 13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2" name="Picture 13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3" name="Picture 13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4" name="Picture 13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5" name="Picture 13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6" name="Picture 13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7" name="Picture 13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8" name="Picture 13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69" name="Picture 13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0" name="Picture 13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1" name="Picture 13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2" name="Picture 13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3" name="Picture 13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4" name="Picture 13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5" name="Picture 13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6" name="Picture 13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7" name="Picture 13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8" name="Picture 13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79" name="Picture 13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0" name="Picture 14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1" name="Picture 14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2" name="Picture 14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3" name="Picture 14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4" name="Picture 14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5" name="Picture 14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6" name="Picture 14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7" name="Picture 14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8" name="Picture 14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89" name="Picture 14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0" name="Picture 14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1" name="Picture 14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2" name="Picture 14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3" name="Picture 14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4" name="Picture 14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5" name="Picture 14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6" name="Picture 14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7" name="Picture 14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8" name="Picture 14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599" name="Picture 14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0" name="Picture 14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1" name="Picture 14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2" name="Picture 14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3" name="Picture 14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4" name="Picture 14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5" name="Picture 14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6" name="Picture 14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7" name="Picture 14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8" name="Picture 14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09" name="Picture 14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0" name="Picture 14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1" name="Picture 14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2" name="Picture 14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3" name="Picture 14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4" name="Picture 14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5" name="Picture 14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6" name="Picture 14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7" name="Picture 14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8" name="Picture 14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19" name="Picture 14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0" name="Picture 14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1" name="Picture 14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2" name="Picture 14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3" name="Picture 14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4" name="Picture 14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5" name="Picture 14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6" name="Picture 14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7" name="Picture 14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8" name="Picture 14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29" name="Picture 14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0" name="Picture 14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1" name="Picture 14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2" name="Picture 14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3" name="Picture 14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4" name="Picture 14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5" name="Picture 14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6" name="Picture 14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7" name="Picture 14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8" name="Picture 14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39" name="Picture 14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0" name="Picture 14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1" name="Picture 14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2" name="Picture 14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3" name="Picture 14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4" name="Picture 14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5" name="Picture 14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6" name="Picture 14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7" name="Picture 14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8" name="Picture 14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49" name="Picture 14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0" name="Picture 14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1" name="Picture 14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2" name="Picture 14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3" name="Picture 14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4" name="Picture 14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5" name="Picture 14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6" name="Picture 14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7" name="Picture 14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8" name="Picture 14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59" name="Picture 14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0" name="Picture 14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1" name="Picture 14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2" name="Picture 14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3" name="Picture 14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4" name="Picture 14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5" name="Picture 14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6" name="Picture 14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7" name="Picture 14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8" name="Picture 14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69" name="Picture 14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0" name="Picture 14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1" name="Picture 14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2" name="Picture 14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3" name="Picture 14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4" name="Picture 14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5" name="Picture 14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6" name="Picture 14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7" name="Picture 14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8" name="Picture 14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79" name="Picture 14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0" name="Picture 15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1" name="Picture 15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2" name="Picture 15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3" name="Picture 15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4" name="Picture 15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5" name="Picture 15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6" name="Picture 15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7" name="Picture 15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8" name="Picture 15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89" name="Picture 15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0" name="Picture 15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1" name="Picture 15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2" name="Picture 15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3" name="Picture 15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4" name="Picture 15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5" name="Picture 15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6" name="Picture 15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7" name="Picture 15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8" name="Picture 15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699" name="Picture 15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0" name="Picture 15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1" name="Picture 15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2" name="Picture 15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3" name="Picture 15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4" name="Picture 15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5" name="Picture 15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6" name="Picture 15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7" name="Picture 15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8" name="Picture 15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09" name="Picture 15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0" name="Picture 15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1" name="Picture 15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2" name="Picture 15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3" name="Picture 15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4" name="Picture 15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5" name="Picture 15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6" name="Picture 15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7" name="Picture 15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8" name="Picture 15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19" name="Picture 15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0" name="Picture 15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1" name="Picture 15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2" name="Picture 15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3" name="Picture 15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4" name="Picture 15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5" name="Picture 15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6" name="Picture 15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7" name="Picture 15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8" name="Picture 15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29" name="Picture 15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0" name="Picture 15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1" name="Picture 15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2" name="Picture 15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3" name="Picture 15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4" name="Picture 15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5" name="Picture 15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6" name="Picture 15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7" name="Picture 155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8" name="Picture 155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39" name="Picture 155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0" name="Picture 156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1" name="Picture 156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2" name="Picture 156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3" name="Picture 156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4" name="Picture 156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5" name="Picture 156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6" name="Picture 156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7" name="Picture 156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8" name="Picture 156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49" name="Picture 156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0" name="Picture 157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1" name="Picture 157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2" name="Picture 157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3" name="Picture 157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4" name="Picture 157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5" name="Picture 157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6" name="Picture 157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7" name="Picture 157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8" name="Picture 157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59" name="Picture 157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0" name="Picture 158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1" name="Picture 158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2" name="Picture 158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3" name="Picture 158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4" name="Picture 158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5" name="Picture 158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6" name="Picture 158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7" name="Picture 158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8" name="Picture 158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69" name="Picture 158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0" name="Picture 159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1" name="Picture 159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2" name="Picture 159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3" name="Picture 159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4" name="Picture 159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5" name="Picture 159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6" name="Picture 159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7" name="Picture 159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8" name="Picture 159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79" name="Picture 159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0" name="Picture 160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1" name="Picture 160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2" name="Picture 160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3" name="Picture 160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4" name="Picture 160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5" name="Picture 160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6" name="Picture 160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7" name="Picture 160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8" name="Picture 160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89" name="Picture 160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0" name="Picture 161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1" name="Picture 161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2" name="Picture 161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3" name="Picture 161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4" name="Picture 161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5" name="Picture 161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6" name="Picture 161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7" name="Picture 161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8" name="Picture 161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799" name="Picture 161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0" name="Picture 162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1" name="Picture 162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2" name="Picture 162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3" name="Picture 162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4" name="Picture 162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5" name="Picture 162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6" name="Picture 162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7" name="Picture 162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8" name="Picture 162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09" name="Picture 162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0" name="Picture 163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1" name="Picture 163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2" name="Picture 163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3" name="Picture 163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4" name="Picture 163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5" name="Picture 163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6" name="Picture 163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7" name="Picture 163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8" name="Picture 163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19" name="Picture 163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0" name="Picture 164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1" name="Picture 164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2" name="Picture 164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3" name="Picture 164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4" name="Picture 164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5" name="Picture 164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6" name="Picture 164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7" name="Picture 1647"/>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8" name="Picture 1648"/>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29" name="Picture 1649"/>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0" name="Picture 1650"/>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1" name="Picture 1651"/>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2" name="Picture 1652"/>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3" name="Picture 1653"/>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4" name="Picture 1654"/>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5" name="Picture 1655"/>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twoCellAnchor editAs="oneCell">
    <xdr:from>
      <xdr:col>1</xdr:col>
      <xdr:colOff>0</xdr:colOff>
      <xdr:row>845</xdr:row>
      <xdr:rowOff>0</xdr:rowOff>
    </xdr:from>
    <xdr:to>
      <xdr:col>1</xdr:col>
      <xdr:colOff>9525</xdr:colOff>
      <xdr:row>845</xdr:row>
      <xdr:rowOff>9525</xdr:rowOff>
    </xdr:to>
    <xdr:pic>
      <xdr:nvPicPr>
        <xdr:cNvPr id="3275836" name="Picture 1656"/>
        <xdr:cNvPicPr>
          <a:picLocks noChangeAspect="1" noChangeArrowheads="1"/>
        </xdr:cNvPicPr>
      </xdr:nvPicPr>
      <xdr:blipFill>
        <a:blip r:embed="rId1" cstate="print"/>
        <a:srcRect/>
        <a:stretch>
          <a:fillRect/>
        </a:stretch>
      </xdr:blipFill>
      <xdr:spPr>
        <a:xfrm>
          <a:off x="381000" y="169181145"/>
          <a:ext cx="9525" cy="9525"/>
        </a:xfrm>
        <a:prstGeom prst="rect">
          <a:avLst/>
        </a:prstGeom>
        <a:solidFill>
          <a:srgbClr val="000000"/>
        </a:solidFill>
        <a:ln w="9525">
          <a:noFill/>
          <a:miter lim="800000"/>
          <a:headEnd/>
          <a:tailEnd/>
        </a:ln>
      </xdr:spPr>
    </xdr:pic>
    <xdr:clientData fPrintsWithSheet="0" fLocksWithSheet="0"/>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216</xdr:row>
      <xdr:rowOff>0</xdr:rowOff>
    </xdr:from>
    <xdr:to>
      <xdr:col>5</xdr:col>
      <xdr:colOff>1438275</xdr:colOff>
      <xdr:row>233</xdr:row>
      <xdr:rowOff>104775</xdr:rowOff>
    </xdr:to>
    <xdr:pic>
      <xdr:nvPicPr>
        <xdr:cNvPr id="2" name="图片 1" descr="IMG_256"/>
        <xdr:cNvPicPr>
          <a:picLocks noChangeAspect="1"/>
        </xdr:cNvPicPr>
      </xdr:nvPicPr>
      <xdr:blipFill>
        <a:blip r:embed="rId1"/>
        <a:stretch>
          <a:fillRect/>
        </a:stretch>
      </xdr:blipFill>
      <xdr:spPr>
        <a:xfrm>
          <a:off x="685800" y="49196625"/>
          <a:ext cx="5629275" cy="3505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PMGUS~1\Temp\Rar$DI00.434\t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lih\Desktop\&#22797;&#20214;%20&#36164;&#20135;&#22522;&#30784;&#27861;&#35780;&#20272;&#34920;-&#30462;&#307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37;&#20316;\&#32508;&#21512;\&#20986;&#29256;%20&#25216;&#26415;\&#20986;&#29256;&#38598;&#22242;&#35780;&#20272;&#30003;&#25253;&#34920;&#65288;&#35780;&#20272;&#20154;&#21592;&#29992;&#34920;&#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REF!"/>
      <sheetName val="流资汇总"/>
      <sheetName val="单位名称"/>
      <sheetName val="B"/>
      <sheetName val="封面"/>
      <sheetName val="选择报表"/>
      <sheetName val="master"/>
      <sheetName val="XL4Poppy"/>
      <sheetName val="申报表封面"/>
      <sheetName val="3-流动资产汇总表"/>
      <sheetName val="4-非流动资产汇总表"/>
      <sheetName val="5－流动负债汇总表"/>
      <sheetName val="6-非流动负债汇总表"/>
      <sheetName val="G.1R-Shou COP Gf"/>
      <sheetName val="eqpmad2"/>
      <sheetName val=""/>
      <sheetName val="3-9其他应收"/>
      <sheetName val="9-3应付帐款"/>
      <sheetName val="BS"/>
      <sheetName val="5-3工程物资"/>
      <sheetName val="5-4-2在建安装"/>
      <sheetName val="5-5固定清理"/>
      <sheetName val="5-6待处理固定损失"/>
      <sheetName val="目录"/>
      <sheetName val="4-6-1房屋建筑物"/>
      <sheetName val="4-6-2构筑物"/>
      <sheetName val="4-6-3管道沟槽"/>
      <sheetName val="4-6-4机器设备"/>
      <sheetName val="4-6-5车辆"/>
      <sheetName val="4-6-6电子设备"/>
      <sheetName val="4-6-7土地"/>
      <sheetName val="客户科目明细账"/>
      <sheetName val="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niwhv"/>
      <sheetName val="封面"/>
      <sheetName val="索引目录"/>
      <sheetName val="填表说明"/>
      <sheetName val="基本情况"/>
      <sheetName val="资产负债表"/>
      <sheetName val="审定数"/>
      <sheetName val="汇总表"/>
      <sheetName val="分类汇总"/>
      <sheetName val="流动汇总"/>
      <sheetName val="现金"/>
      <sheetName val="银行存款"/>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材料采购（在途物资）"/>
      <sheetName val="原材料"/>
      <sheetName val="在库周转材料"/>
      <sheetName val="委托加工物资"/>
      <sheetName val="产成品（库存商品）"/>
      <sheetName val="在产品（自制半成品）"/>
      <sheetName val="发出商品"/>
      <sheetName val="在用周转材料"/>
      <sheetName val="一年到期非流动资产"/>
      <sheetName val="其他流动资产"/>
      <sheetName val="非流动资产汇总"/>
      <sheetName val="可供出售金融资产汇总"/>
      <sheetName val="可出售-股票"/>
      <sheetName val="可出售-债券"/>
      <sheetName val="可出售-其他"/>
      <sheetName val="持有到期投资"/>
      <sheetName val="长期应收"/>
      <sheetName val="股权投资"/>
      <sheetName val="4-5-1投资性房地产"/>
      <sheetName val="4-5-2投资性房地产"/>
      <sheetName val="4-5-3投资性地产"/>
      <sheetName val="4-5-4投资性地产"/>
      <sheetName val="固定资产汇总"/>
      <sheetName val="房屋建筑物"/>
      <sheetName val="构筑物"/>
      <sheetName val="管道沟槽"/>
      <sheetName val="机器设备"/>
      <sheetName val="车辆"/>
      <sheetName val="电子设备"/>
      <sheetName val="土地"/>
      <sheetName val="在建工程汇总"/>
      <sheetName val="在建（土建）"/>
      <sheetName val="在建（设备）"/>
      <sheetName val="工程物资"/>
      <sheetName val="固定资产清理"/>
      <sheetName val="生产性生物资产"/>
      <sheetName val="油气资产"/>
      <sheetName val="无形-矿业权"/>
      <sheetName val="开发支出"/>
      <sheetName val="商誉"/>
      <sheetName val="长期待摊费用"/>
      <sheetName val="递延所得税资产"/>
      <sheetName val="其他非流动资产"/>
      <sheetName val="无形资产汇总"/>
      <sheetName val="无形-其他"/>
      <sheetName val="无形-土地"/>
      <sheetName val="无形资产-专利"/>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Sheet1"/>
      <sheetName val="其他应付款"/>
      <sheetName val="一年到期非流动负债"/>
      <sheetName val="其他流动负债"/>
      <sheetName val="非流动负债汇总 "/>
      <sheetName val="长期借款"/>
      <sheetName val="应付债券"/>
      <sheetName val="长期应付款"/>
      <sheetName val="专项应付款"/>
      <sheetName val="预计负债"/>
      <sheetName val="递延所得税负债"/>
      <sheetName val="其他非流动负债"/>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aroux"/>
      <sheetName val="封面"/>
      <sheetName val="索引目录"/>
      <sheetName val="填表说明"/>
      <sheetName val="基本情况"/>
      <sheetName val="资产负债表"/>
      <sheetName val="审定数"/>
      <sheetName val="汇总表"/>
      <sheetName val="分类汇总"/>
      <sheetName val="流动汇总"/>
      <sheetName val="现金"/>
      <sheetName val="银行存款"/>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材料采购（在途物资）"/>
      <sheetName val="原材料"/>
      <sheetName val="在库周转材料"/>
      <sheetName val="委托加工物资"/>
      <sheetName val="产成品（库存商品）"/>
      <sheetName val="在产品（自制半成品）"/>
      <sheetName val="发出商品"/>
      <sheetName val="在用周转材料"/>
      <sheetName val="一年到期非流动资产"/>
      <sheetName val="其他流动资产"/>
      <sheetName val="非流动资产汇总"/>
      <sheetName val="可供出售金融资产汇总"/>
      <sheetName val="可出售-股票"/>
      <sheetName val="可出售-债券"/>
      <sheetName val="可出售-其他"/>
      <sheetName val="持有到期投资"/>
      <sheetName val="长期应收"/>
      <sheetName val="股权投资"/>
      <sheetName val="4-5-1投资性房地产"/>
      <sheetName val="4-5-2投资性房地产"/>
      <sheetName val="4-5-3投资性地产"/>
      <sheetName val="4-5-4投资性地产"/>
      <sheetName val="固定资产汇总"/>
      <sheetName val="工程建设其他费用"/>
      <sheetName val="房屋建筑物"/>
      <sheetName val="单方造调整系数"/>
      <sheetName val="构筑物"/>
      <sheetName val="管道沟槽"/>
      <sheetName val="机器设备"/>
      <sheetName val="车辆"/>
      <sheetName val="土地"/>
      <sheetName val="在建工程汇总"/>
      <sheetName val="在建（土建）"/>
      <sheetName val="在建（设备）"/>
      <sheetName val="工程物资"/>
      <sheetName val="固定资产清理"/>
      <sheetName val="消耗性生物资产"/>
      <sheetName val="生产性生物资产"/>
      <sheetName val="油气资产"/>
      <sheetName val="无形资产汇总"/>
      <sheetName val="无形-土地"/>
      <sheetName val="无形-矿业权"/>
      <sheetName val="无形-其他"/>
      <sheetName val="开发支出"/>
      <sheetName val="商誉"/>
      <sheetName val="长期待摊费用"/>
      <sheetName val="递延所得税资产"/>
      <sheetName val="其他非流动资产"/>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其他应付款"/>
      <sheetName val="一年到期非流动负债"/>
      <sheetName val="其他流动负债"/>
      <sheetName val="非流动负债汇总 "/>
      <sheetName val="长期借款"/>
      <sheetName val="应付债券"/>
      <sheetName val="长期应付款"/>
      <sheetName val="专项应付款"/>
      <sheetName val="预计负债"/>
      <sheetName val="递延所得税负债"/>
      <sheetName val="其他非流动负债"/>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0.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1.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3.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4.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5.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6.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7.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9.xml"/></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0.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1.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2.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3.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4.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5.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6.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7.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8.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9.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50.xml"/></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51.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5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136" workbookViewId="0">
      <selection activeCell="G9" sqref="G9"/>
    </sheetView>
  </sheetViews>
  <sheetFormatPr defaultColWidth="8" defaultRowHeight="15.75"/>
  <sheetData/>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3" sqref="A3:S3"/>
    </sheetView>
  </sheetViews>
  <sheetFormatPr defaultColWidth="7.875" defaultRowHeight="15.75" customHeight="1"/>
  <cols>
    <col min="1" max="1" width="4.125" style="13" customWidth="1"/>
    <col min="2" max="2" width="19.75" style="13" customWidth="1"/>
    <col min="3" max="3" width="18" style="13" customWidth="1"/>
    <col min="4" max="4" width="5.875" style="13" customWidth="1"/>
    <col min="5" max="5" width="11" style="13" customWidth="1"/>
    <col min="6" max="6" width="11.875" style="13" customWidth="1"/>
    <col min="7" max="8" width="13.625" style="13" hidden="1" customWidth="1" outlineLevel="1"/>
    <col min="9" max="9" width="15.25" style="13" customWidth="1" collapsed="1"/>
    <col min="10" max="10" width="15.25" style="13" customWidth="1"/>
    <col min="11" max="11" width="10.625" style="13" customWidth="1"/>
    <col min="12" max="12" width="7.875" style="13"/>
    <col min="13" max="13" width="7.875" style="13" hidden="1" customWidth="1"/>
    <col min="14" max="16384" width="7.875" style="13"/>
  </cols>
  <sheetData>
    <row r="1" spans="1:19">
      <c r="A1" s="14" t="s">
        <v>222</v>
      </c>
      <c r="B1" s="15" t="s">
        <v>223</v>
      </c>
      <c r="C1" s="16"/>
      <c r="D1" s="16"/>
      <c r="E1" s="16"/>
      <c r="F1" s="16"/>
      <c r="G1" s="16"/>
      <c r="H1" s="16"/>
      <c r="I1" s="16"/>
      <c r="J1" s="16"/>
      <c r="K1" s="16"/>
      <c r="L1" s="20"/>
      <c r="M1" s="20"/>
      <c r="N1" s="20"/>
      <c r="O1" s="20"/>
      <c r="P1" s="20"/>
      <c r="Q1" s="20"/>
      <c r="R1" s="20"/>
      <c r="S1" s="20"/>
    </row>
    <row r="2" s="11" customFormat="1" ht="30" customHeight="1" spans="1:19">
      <c r="A2" s="17" t="s">
        <v>263</v>
      </c>
      <c r="B2" s="17"/>
      <c r="C2" s="17"/>
      <c r="D2" s="17"/>
      <c r="E2" s="17"/>
      <c r="F2" s="17"/>
      <c r="G2" s="17"/>
      <c r="H2" s="17"/>
      <c r="I2" s="17"/>
      <c r="J2" s="17"/>
      <c r="K2" s="17"/>
      <c r="L2" s="20"/>
      <c r="M2" s="20"/>
      <c r="N2" s="29"/>
      <c r="O2" s="29"/>
      <c r="P2" s="29"/>
      <c r="Q2" s="29"/>
      <c r="R2" s="29"/>
      <c r="S2" s="29"/>
    </row>
    <row r="3" ht="14.1" customHeight="1" spans="1:19">
      <c r="A3" s="18" t="e">
        <f>CONCATENATE(#REF!,#REF!,#REF!,#REF!,#REF!,#REF!,#REF!)</f>
        <v>#REF!</v>
      </c>
      <c r="B3" s="18"/>
      <c r="C3" s="18"/>
      <c r="D3" s="18"/>
      <c r="E3" s="18"/>
      <c r="F3" s="18"/>
      <c r="G3" s="18"/>
      <c r="H3" s="18"/>
      <c r="I3" s="18"/>
      <c r="J3" s="30"/>
      <c r="K3" s="30"/>
      <c r="L3" s="20"/>
      <c r="M3" s="20"/>
      <c r="N3" s="20"/>
      <c r="O3" s="20"/>
      <c r="P3" s="20"/>
      <c r="Q3" s="20"/>
      <c r="R3" s="20"/>
      <c r="S3" s="20"/>
    </row>
    <row r="4" customHeight="1" spans="1:19">
      <c r="A4" s="19" t="e">
        <f>#REF!&amp;#REF!</f>
        <v>#REF!</v>
      </c>
      <c r="B4" s="20"/>
      <c r="C4" s="20"/>
      <c r="D4" s="20"/>
      <c r="E4" s="20"/>
      <c r="F4" s="20"/>
      <c r="G4" s="20"/>
      <c r="H4" s="20"/>
      <c r="I4" s="20"/>
      <c r="J4" s="20"/>
      <c r="K4" s="31" t="s">
        <v>248</v>
      </c>
      <c r="L4" s="20"/>
      <c r="M4" s="20"/>
      <c r="N4" s="20"/>
      <c r="O4" s="20"/>
      <c r="P4" s="20"/>
      <c r="Q4" s="20"/>
      <c r="R4" s="20"/>
      <c r="S4" s="20"/>
    </row>
    <row r="5" s="12" customFormat="1" customHeight="1" spans="1:19">
      <c r="A5" s="21" t="s">
        <v>249</v>
      </c>
      <c r="B5" s="21" t="s">
        <v>264</v>
      </c>
      <c r="C5" s="21" t="s">
        <v>265</v>
      </c>
      <c r="D5" s="21" t="s">
        <v>251</v>
      </c>
      <c r="E5" s="21" t="s">
        <v>252</v>
      </c>
      <c r="F5" s="21" t="s">
        <v>253</v>
      </c>
      <c r="G5" s="21" t="s">
        <v>254</v>
      </c>
      <c r="H5" s="21" t="s">
        <v>255</v>
      </c>
      <c r="I5" s="21" t="s">
        <v>256</v>
      </c>
      <c r="J5" s="21" t="s">
        <v>257</v>
      </c>
      <c r="K5" s="21" t="s">
        <v>258</v>
      </c>
      <c r="L5" s="32"/>
      <c r="M5" s="32"/>
      <c r="N5" s="32"/>
      <c r="O5" s="32"/>
      <c r="P5" s="32"/>
      <c r="Q5" s="32"/>
      <c r="R5" s="32"/>
      <c r="S5" s="32"/>
    </row>
    <row r="6" customHeight="1" spans="1:19">
      <c r="A6" s="595"/>
      <c r="B6" s="33"/>
      <c r="C6" s="75"/>
      <c r="D6" s="595"/>
      <c r="E6" s="595"/>
      <c r="F6" s="595"/>
      <c r="G6" s="743"/>
      <c r="H6" s="744"/>
      <c r="I6" s="744"/>
      <c r="J6" s="682"/>
      <c r="K6" s="682" t="str">
        <f>IF(H6=0,"",(I6-H6)/H6*100)</f>
        <v/>
      </c>
      <c r="L6" s="750"/>
      <c r="M6" s="20" t="s">
        <v>266</v>
      </c>
      <c r="N6" s="20"/>
      <c r="O6" s="20"/>
      <c r="P6" s="20"/>
      <c r="Q6" s="20"/>
      <c r="R6" s="20"/>
      <c r="S6" s="20"/>
    </row>
    <row r="7" customHeight="1" spans="1:19">
      <c r="A7" s="595"/>
      <c r="B7" s="33"/>
      <c r="C7" s="75"/>
      <c r="D7" s="595"/>
      <c r="E7" s="682"/>
      <c r="F7" s="591"/>
      <c r="G7" s="743"/>
      <c r="H7" s="744"/>
      <c r="I7" s="744"/>
      <c r="J7" s="682"/>
      <c r="K7" s="682" t="str">
        <f>IF(H7=0,"",(I7-H7)/H7*100)</f>
        <v/>
      </c>
      <c r="L7" s="751"/>
      <c r="M7" s="20" t="s">
        <v>266</v>
      </c>
      <c r="N7" s="20"/>
      <c r="O7" s="20"/>
      <c r="P7" s="20"/>
      <c r="Q7" s="20"/>
      <c r="R7" s="20"/>
      <c r="S7" s="20"/>
    </row>
    <row r="8" customHeight="1" spans="1:19">
      <c r="A8" s="595"/>
      <c r="B8" s="33"/>
      <c r="C8" s="75"/>
      <c r="D8" s="595"/>
      <c r="E8" s="682"/>
      <c r="F8" s="591"/>
      <c r="G8" s="743"/>
      <c r="H8" s="744"/>
      <c r="I8" s="744"/>
      <c r="J8" s="682"/>
      <c r="K8" s="682" t="str">
        <f t="shared" ref="K8:K26" si="0">IF(H8=0,"",(I8-H8)/H8*100)</f>
        <v/>
      </c>
      <c r="L8" s="751"/>
      <c r="M8" s="20" t="s">
        <v>266</v>
      </c>
      <c r="N8" s="20"/>
      <c r="O8" s="20"/>
      <c r="P8" s="20"/>
      <c r="Q8" s="20"/>
      <c r="R8" s="20"/>
      <c r="S8" s="20"/>
    </row>
    <row r="9" customHeight="1" spans="1:19">
      <c r="A9" s="595"/>
      <c r="B9" s="33"/>
      <c r="C9" s="75"/>
      <c r="D9" s="595"/>
      <c r="E9" s="682"/>
      <c r="F9" s="591"/>
      <c r="G9" s="743"/>
      <c r="H9" s="744"/>
      <c r="I9" s="744"/>
      <c r="J9" s="682"/>
      <c r="K9" s="682" t="str">
        <f t="shared" si="0"/>
        <v/>
      </c>
      <c r="L9" s="751"/>
      <c r="M9" s="20" t="s">
        <v>266</v>
      </c>
      <c r="N9" s="20"/>
      <c r="O9" s="20"/>
      <c r="P9" s="20"/>
      <c r="Q9" s="20"/>
      <c r="R9" s="20"/>
      <c r="S9" s="20"/>
    </row>
    <row r="10" customHeight="1" spans="1:19">
      <c r="A10" s="595"/>
      <c r="B10" s="33"/>
      <c r="C10" s="75"/>
      <c r="D10" s="595"/>
      <c r="E10" s="682"/>
      <c r="F10" s="591"/>
      <c r="G10" s="743"/>
      <c r="H10" s="744"/>
      <c r="I10" s="744"/>
      <c r="J10" s="682"/>
      <c r="K10" s="682" t="str">
        <f t="shared" si="0"/>
        <v/>
      </c>
      <c r="L10" s="751"/>
      <c r="M10" s="20" t="s">
        <v>266</v>
      </c>
      <c r="N10" s="20"/>
      <c r="O10" s="20"/>
      <c r="P10" s="20"/>
      <c r="Q10" s="20"/>
      <c r="R10" s="20"/>
      <c r="S10" s="20"/>
    </row>
    <row r="11" customHeight="1" spans="1:19">
      <c r="A11" s="595"/>
      <c r="B11" s="33"/>
      <c r="C11" s="75"/>
      <c r="D11" s="595"/>
      <c r="E11" s="682"/>
      <c r="F11" s="745"/>
      <c r="G11" s="743"/>
      <c r="H11" s="744"/>
      <c r="I11" s="744"/>
      <c r="J11" s="682"/>
      <c r="K11" s="682" t="str">
        <f t="shared" si="0"/>
        <v/>
      </c>
      <c r="L11" s="751"/>
      <c r="M11" s="20" t="s">
        <v>266</v>
      </c>
      <c r="N11" s="20"/>
      <c r="O11" s="20"/>
      <c r="P11" s="20"/>
      <c r="Q11" s="20"/>
      <c r="R11" s="20"/>
      <c r="S11" s="20"/>
    </row>
    <row r="12" customHeight="1" spans="1:19">
      <c r="A12" s="595"/>
      <c r="B12" s="33"/>
      <c r="C12" s="75"/>
      <c r="D12" s="595"/>
      <c r="E12" s="682"/>
      <c r="F12" s="591"/>
      <c r="G12" s="743"/>
      <c r="H12" s="744"/>
      <c r="I12" s="744"/>
      <c r="J12" s="682"/>
      <c r="K12" s="682" t="str">
        <f t="shared" si="0"/>
        <v/>
      </c>
      <c r="L12" s="751"/>
      <c r="M12" s="20" t="s">
        <v>266</v>
      </c>
      <c r="N12" s="20"/>
      <c r="O12" s="20"/>
      <c r="P12" s="20"/>
      <c r="Q12" s="20"/>
      <c r="R12" s="20"/>
      <c r="S12" s="20"/>
    </row>
    <row r="13" customHeight="1" spans="1:19">
      <c r="A13" s="595"/>
      <c r="B13" s="33"/>
      <c r="C13" s="75"/>
      <c r="D13" s="595"/>
      <c r="E13" s="682"/>
      <c r="F13" s="591"/>
      <c r="G13" s="743"/>
      <c r="H13" s="744"/>
      <c r="I13" s="744"/>
      <c r="J13" s="682"/>
      <c r="K13" s="682" t="str">
        <f t="shared" si="0"/>
        <v/>
      </c>
      <c r="L13" s="751"/>
      <c r="M13" s="20" t="s">
        <v>266</v>
      </c>
      <c r="N13" s="20"/>
      <c r="O13" s="20"/>
      <c r="P13" s="20"/>
      <c r="Q13" s="20"/>
      <c r="R13" s="20"/>
      <c r="S13" s="20"/>
    </row>
    <row r="14" customHeight="1" spans="1:19">
      <c r="A14" s="595"/>
      <c r="B14" s="33"/>
      <c r="C14" s="75"/>
      <c r="D14" s="595"/>
      <c r="E14" s="682"/>
      <c r="F14" s="591"/>
      <c r="G14" s="743"/>
      <c r="H14" s="744"/>
      <c r="I14" s="744"/>
      <c r="J14" s="682"/>
      <c r="K14" s="682" t="str">
        <f t="shared" si="0"/>
        <v/>
      </c>
      <c r="L14" s="751"/>
      <c r="M14" s="20"/>
      <c r="N14" s="20"/>
      <c r="O14" s="20"/>
      <c r="P14" s="20"/>
      <c r="Q14" s="20"/>
      <c r="R14" s="20"/>
      <c r="S14" s="20"/>
    </row>
    <row r="15" customHeight="1" spans="1:19">
      <c r="A15" s="595"/>
      <c r="B15" s="33"/>
      <c r="C15" s="75"/>
      <c r="D15" s="595"/>
      <c r="E15" s="682"/>
      <c r="F15" s="591"/>
      <c r="G15" s="743"/>
      <c r="H15" s="744"/>
      <c r="I15" s="744"/>
      <c r="J15" s="682"/>
      <c r="K15" s="682" t="str">
        <f t="shared" si="0"/>
        <v/>
      </c>
      <c r="L15" s="751"/>
      <c r="M15" s="20"/>
      <c r="N15" s="20"/>
      <c r="O15" s="20"/>
      <c r="P15" s="20"/>
      <c r="Q15" s="20"/>
      <c r="R15" s="20"/>
      <c r="S15" s="20"/>
    </row>
    <row r="16" customHeight="1" spans="1:19">
      <c r="A16" s="595"/>
      <c r="B16" s="33"/>
      <c r="C16" s="75"/>
      <c r="D16" s="595"/>
      <c r="E16" s="682"/>
      <c r="F16" s="591"/>
      <c r="G16" s="743"/>
      <c r="H16" s="744"/>
      <c r="I16" s="744"/>
      <c r="J16" s="682"/>
      <c r="K16" s="682" t="str">
        <f t="shared" si="0"/>
        <v/>
      </c>
      <c r="L16" s="751"/>
      <c r="M16" s="20"/>
      <c r="N16" s="20"/>
      <c r="O16" s="20"/>
      <c r="P16" s="20"/>
      <c r="Q16" s="20"/>
      <c r="R16" s="20"/>
      <c r="S16" s="20"/>
    </row>
    <row r="17" customHeight="1" spans="1:19">
      <c r="A17" s="595"/>
      <c r="B17" s="33"/>
      <c r="C17" s="75"/>
      <c r="D17" s="595"/>
      <c r="E17" s="682"/>
      <c r="F17" s="591"/>
      <c r="G17" s="743"/>
      <c r="H17" s="744"/>
      <c r="I17" s="744"/>
      <c r="J17" s="682"/>
      <c r="K17" s="682" t="str">
        <f t="shared" si="0"/>
        <v/>
      </c>
      <c r="L17" s="751"/>
      <c r="M17" s="20"/>
      <c r="N17" s="20"/>
      <c r="O17" s="20"/>
      <c r="P17" s="20"/>
      <c r="Q17" s="20"/>
      <c r="R17" s="20"/>
      <c r="S17" s="20"/>
    </row>
    <row r="18" customHeight="1" spans="1:19">
      <c r="A18" s="595"/>
      <c r="B18" s="23"/>
      <c r="C18" s="746"/>
      <c r="D18" s="595"/>
      <c r="E18" s="682"/>
      <c r="F18" s="591"/>
      <c r="G18" s="747"/>
      <c r="H18" s="682"/>
      <c r="I18" s="744"/>
      <c r="J18" s="682"/>
      <c r="K18" s="682" t="str">
        <f t="shared" si="0"/>
        <v/>
      </c>
      <c r="L18" s="751"/>
      <c r="M18" s="20"/>
      <c r="N18" s="20"/>
      <c r="O18" s="20"/>
      <c r="P18" s="20"/>
      <c r="Q18" s="20"/>
      <c r="R18" s="20"/>
      <c r="S18" s="20"/>
    </row>
    <row r="19" customHeight="1" spans="1:19">
      <c r="A19" s="595"/>
      <c r="B19" s="23"/>
      <c r="C19" s="746"/>
      <c r="D19" s="595"/>
      <c r="E19" s="682"/>
      <c r="F19" s="591"/>
      <c r="G19" s="747"/>
      <c r="H19" s="682"/>
      <c r="I19" s="744"/>
      <c r="J19" s="682"/>
      <c r="K19" s="682" t="str">
        <f t="shared" si="0"/>
        <v/>
      </c>
      <c r="L19" s="751"/>
      <c r="M19" s="20"/>
      <c r="N19" s="20"/>
      <c r="O19" s="20"/>
      <c r="P19" s="20"/>
      <c r="Q19" s="20"/>
      <c r="R19" s="20"/>
      <c r="S19" s="20"/>
    </row>
    <row r="20" customHeight="1" spans="1:19">
      <c r="A20" s="595"/>
      <c r="B20" s="23"/>
      <c r="C20" s="746"/>
      <c r="D20" s="595"/>
      <c r="E20" s="682"/>
      <c r="F20" s="591"/>
      <c r="G20" s="747"/>
      <c r="H20" s="682"/>
      <c r="I20" s="744"/>
      <c r="J20" s="682"/>
      <c r="K20" s="682" t="str">
        <f t="shared" si="0"/>
        <v/>
      </c>
      <c r="L20" s="751"/>
      <c r="M20" s="20"/>
      <c r="N20" s="20"/>
      <c r="O20" s="20"/>
      <c r="P20" s="20"/>
      <c r="Q20" s="20"/>
      <c r="R20" s="20"/>
      <c r="S20" s="20"/>
    </row>
    <row r="21" customHeight="1" spans="1:19">
      <c r="A21" s="595"/>
      <c r="B21" s="23"/>
      <c r="C21" s="746"/>
      <c r="D21" s="595"/>
      <c r="E21" s="682"/>
      <c r="F21" s="591"/>
      <c r="G21" s="747"/>
      <c r="H21" s="682"/>
      <c r="I21" s="744"/>
      <c r="J21" s="682"/>
      <c r="K21" s="682" t="str">
        <f t="shared" si="0"/>
        <v/>
      </c>
      <c r="L21" s="751"/>
      <c r="M21" s="20"/>
      <c r="N21" s="20"/>
      <c r="O21" s="20"/>
      <c r="P21" s="20"/>
      <c r="Q21" s="20"/>
      <c r="R21" s="20"/>
      <c r="S21" s="20"/>
    </row>
    <row r="22" customHeight="1" spans="1:19">
      <c r="A22" s="595"/>
      <c r="B22" s="706"/>
      <c r="C22" s="746"/>
      <c r="D22" s="746"/>
      <c r="E22" s="682"/>
      <c r="F22" s="591"/>
      <c r="G22" s="747"/>
      <c r="H22" s="682"/>
      <c r="I22" s="682"/>
      <c r="J22" s="682" t="str">
        <f>IF(H22=0,"",(I22-H22))</f>
        <v/>
      </c>
      <c r="K22" s="682" t="str">
        <f t="shared" si="0"/>
        <v/>
      </c>
      <c r="L22" s="751"/>
      <c r="M22" s="20"/>
      <c r="N22" s="20"/>
      <c r="O22" s="20"/>
      <c r="P22" s="20"/>
      <c r="Q22" s="20"/>
      <c r="R22" s="20"/>
      <c r="S22" s="20"/>
    </row>
    <row r="23" customHeight="1" spans="1:19">
      <c r="A23" s="595"/>
      <c r="B23" s="706"/>
      <c r="C23" s="746"/>
      <c r="D23" s="746"/>
      <c r="E23" s="682"/>
      <c r="F23" s="591"/>
      <c r="G23" s="747"/>
      <c r="H23" s="682"/>
      <c r="I23" s="682"/>
      <c r="J23" s="682" t="str">
        <f>IF(H23=0,"",(I23-H23))</f>
        <v/>
      </c>
      <c r="K23" s="682" t="str">
        <f t="shared" si="0"/>
        <v/>
      </c>
      <c r="L23" s="751"/>
      <c r="M23" s="20"/>
      <c r="N23" s="20"/>
      <c r="O23" s="20"/>
      <c r="P23" s="20"/>
      <c r="Q23" s="20"/>
      <c r="R23" s="20"/>
      <c r="S23" s="20"/>
    </row>
    <row r="24" customHeight="1" spans="1:19">
      <c r="A24" s="595"/>
      <c r="B24" s="706"/>
      <c r="C24" s="746"/>
      <c r="D24" s="746"/>
      <c r="E24" s="682"/>
      <c r="F24" s="591"/>
      <c r="G24" s="747"/>
      <c r="H24" s="682"/>
      <c r="I24" s="682"/>
      <c r="J24" s="682" t="str">
        <f>IF(H24=0,"",(I24-H24))</f>
        <v/>
      </c>
      <c r="K24" s="682" t="str">
        <f t="shared" si="0"/>
        <v/>
      </c>
      <c r="L24" s="751"/>
      <c r="M24" s="20"/>
      <c r="N24" s="20"/>
      <c r="O24" s="20"/>
      <c r="P24" s="20"/>
      <c r="Q24" s="20"/>
      <c r="R24" s="20"/>
      <c r="S24" s="20"/>
    </row>
    <row r="25" customHeight="1" spans="1:19">
      <c r="A25" s="595"/>
      <c r="B25" s="706"/>
      <c r="C25" s="746"/>
      <c r="D25" s="746"/>
      <c r="E25" s="682"/>
      <c r="F25" s="591"/>
      <c r="G25" s="747"/>
      <c r="H25" s="682"/>
      <c r="I25" s="682"/>
      <c r="J25" s="682" t="str">
        <f>IF(H25=0,"",(I25-H25))</f>
        <v/>
      </c>
      <c r="K25" s="682" t="str">
        <f t="shared" si="0"/>
        <v/>
      </c>
      <c r="L25" s="751"/>
      <c r="M25" s="20"/>
      <c r="N25" s="20"/>
      <c r="O25" s="20"/>
      <c r="P25" s="20"/>
      <c r="Q25" s="20"/>
      <c r="R25" s="20"/>
      <c r="S25" s="20"/>
    </row>
    <row r="26" customHeight="1" spans="1:19">
      <c r="A26" s="619" t="s">
        <v>262</v>
      </c>
      <c r="B26" s="621"/>
      <c r="C26" s="748"/>
      <c r="D26" s="748"/>
      <c r="E26" s="682"/>
      <c r="F26" s="591"/>
      <c r="G26" s="749">
        <f>SUM(G6:G25)</f>
        <v>0</v>
      </c>
      <c r="H26" s="623">
        <f>SUM(H6:H25)</f>
        <v>0</v>
      </c>
      <c r="I26" s="623">
        <f>SUM(I6:I25)</f>
        <v>0</v>
      </c>
      <c r="J26" s="623">
        <f>SUM(J6:J21)</f>
        <v>0</v>
      </c>
      <c r="K26" s="623" t="str">
        <f t="shared" si="0"/>
        <v/>
      </c>
      <c r="L26" s="751"/>
      <c r="M26" s="20"/>
      <c r="N26" s="20"/>
      <c r="O26" s="20"/>
      <c r="P26" s="20"/>
      <c r="Q26" s="20"/>
      <c r="R26" s="20"/>
      <c r="S26" s="20"/>
    </row>
    <row r="27" customHeight="1" spans="1:19">
      <c r="A27" s="28" t="e">
        <f>#REF!&amp;#REF!</f>
        <v>#REF!</v>
      </c>
      <c r="B27" s="20"/>
      <c r="C27" s="20"/>
      <c r="D27" s="20"/>
      <c r="E27" s="20"/>
      <c r="F27" s="20"/>
      <c r="G27" s="20"/>
      <c r="H27" s="20"/>
      <c r="I27" s="19" t="e">
        <f>"评估人员："&amp;#REF!</f>
        <v>#REF!</v>
      </c>
      <c r="J27" s="20"/>
      <c r="K27" s="20"/>
      <c r="L27" s="20"/>
      <c r="M27" s="20"/>
      <c r="N27" s="20"/>
      <c r="O27" s="20"/>
      <c r="P27" s="20"/>
      <c r="Q27" s="20"/>
      <c r="R27" s="20"/>
      <c r="S27" s="20"/>
    </row>
    <row r="28" customHeight="1" spans="1:19">
      <c r="A28" s="28" t="e">
        <f>CONCATENATE(#REF!,#REF!,#REF!,#REF!,#REF!,#REF!,#REF!)</f>
        <v>#REF!</v>
      </c>
      <c r="B28" s="20"/>
      <c r="C28" s="20"/>
      <c r="D28" s="20"/>
      <c r="E28" s="20"/>
      <c r="F28" s="20"/>
      <c r="G28" s="20"/>
      <c r="H28" s="20"/>
      <c r="I28" s="20"/>
      <c r="J28" s="20"/>
      <c r="K28" s="20"/>
      <c r="L28" s="20"/>
      <c r="M28" s="20"/>
      <c r="N28" s="20"/>
      <c r="O28" s="20"/>
      <c r="P28" s="20"/>
      <c r="Q28" s="20"/>
      <c r="R28" s="20"/>
      <c r="S28" s="20"/>
    </row>
    <row r="29" customHeight="1" spans="1:19">
      <c r="A29" s="20"/>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K2"/>
    <mergeCell ref="A3:K3"/>
    <mergeCell ref="A26:B26"/>
  </mergeCells>
  <hyperlinks>
    <hyperlink ref="B1" location="流动汇总!B6" display="返回"/>
    <hyperlink ref="A1" location="索引目录!E7" display="返回索引页"/>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Roman,常规"3-1-2
&amp;"宋体,常规"共&amp;"Times New Roman,常规"&amp;N&amp;"宋体,常规"页第&amp;"Times New Roman,常规"&amp;P&amp;"宋体,常规"页</oddHeader>
  </headerFooter>
  <ignoredErrors>
    <ignoredError sqref="C22:H23" numberStoredAsText="1"/>
    <ignoredError sqref="I22:J23" numberStoredAsText="1" unlockedFormula="1"/>
    <ignoredError sqref="I24:K24 K6:K23" unlocked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A3" sqref="A3:S3"/>
    </sheetView>
  </sheetViews>
  <sheetFormatPr defaultColWidth="7.875" defaultRowHeight="15.75" customHeight="1"/>
  <cols>
    <col min="1" max="1" width="4.75" style="13" customWidth="1"/>
    <col min="2" max="2" width="19.25" style="13" customWidth="1"/>
    <col min="3" max="3" width="15.375" style="13" customWidth="1"/>
    <col min="4" max="4" width="5.75" style="13" customWidth="1"/>
    <col min="5" max="5" width="10.5" style="13" customWidth="1"/>
    <col min="6" max="6" width="10.75" style="13" customWidth="1"/>
    <col min="7" max="8" width="12.5" style="13" customWidth="1" outlineLevel="1"/>
    <col min="9" max="10" width="12.5" style="13" customWidth="1"/>
    <col min="11" max="11" width="8.375" style="13" customWidth="1"/>
    <col min="12" max="16384" width="7.875" style="13"/>
  </cols>
  <sheetData>
    <row r="1" spans="1:12">
      <c r="A1" s="114" t="s">
        <v>86</v>
      </c>
      <c r="B1" s="51" t="s">
        <v>267</v>
      </c>
      <c r="C1" s="52"/>
      <c r="D1" s="52"/>
      <c r="E1" s="52"/>
      <c r="F1" s="52"/>
      <c r="G1" s="52"/>
      <c r="H1" s="52"/>
      <c r="I1" s="52"/>
      <c r="J1" s="52"/>
      <c r="K1" s="52"/>
      <c r="L1" s="52"/>
    </row>
    <row r="2" s="11" customFormat="1" ht="30" customHeight="1" spans="1:12">
      <c r="A2" s="36" t="s">
        <v>268</v>
      </c>
      <c r="B2" s="53"/>
      <c r="C2" s="53"/>
      <c r="D2" s="53"/>
      <c r="E2" s="53"/>
      <c r="F2" s="53"/>
      <c r="G2" s="53"/>
      <c r="H2" s="53"/>
      <c r="I2" s="53"/>
      <c r="J2" s="53"/>
      <c r="K2" s="53"/>
      <c r="L2" s="53"/>
    </row>
    <row r="3" ht="14.1" customHeight="1" spans="1:12">
      <c r="A3" s="38" t="e">
        <f>CONCATENATE(#REF!,#REF!,#REF!,#REF!,#REF!,#REF!,#REF!)</f>
        <v>#REF!</v>
      </c>
      <c r="B3" s="38"/>
      <c r="C3" s="38"/>
      <c r="D3" s="38"/>
      <c r="E3" s="38"/>
      <c r="F3" s="38"/>
      <c r="G3" s="38"/>
      <c r="H3" s="38"/>
      <c r="I3" s="55"/>
      <c r="J3" s="55"/>
      <c r="K3" s="55"/>
      <c r="L3" s="55"/>
    </row>
    <row r="4" customHeight="1" spans="1:12">
      <c r="A4" s="39" t="e">
        <f>#REF!&amp;#REF!</f>
        <v>#REF!</v>
      </c>
      <c r="L4" s="40" t="s">
        <v>115</v>
      </c>
    </row>
    <row r="5" s="12" customFormat="1" customHeight="1" spans="1:12">
      <c r="A5" s="41" t="s">
        <v>190</v>
      </c>
      <c r="B5" s="41" t="s">
        <v>269</v>
      </c>
      <c r="C5" s="41" t="s">
        <v>270</v>
      </c>
      <c r="D5" s="41" t="s">
        <v>271</v>
      </c>
      <c r="E5" s="41" t="s">
        <v>272</v>
      </c>
      <c r="F5" s="41" t="s">
        <v>273</v>
      </c>
      <c r="G5" s="41" t="s">
        <v>227</v>
      </c>
      <c r="H5" s="41" t="s">
        <v>274</v>
      </c>
      <c r="I5" s="41" t="s">
        <v>228</v>
      </c>
      <c r="J5" s="41" t="s">
        <v>229</v>
      </c>
      <c r="K5" s="41" t="s">
        <v>258</v>
      </c>
      <c r="L5" s="41" t="s">
        <v>193</v>
      </c>
    </row>
    <row r="6" customHeight="1" spans="1:12">
      <c r="A6" s="43"/>
      <c r="B6" s="44"/>
      <c r="C6" s="44"/>
      <c r="D6" s="43"/>
      <c r="E6" s="54"/>
      <c r="F6" s="144"/>
      <c r="G6" s="54"/>
      <c r="H6" s="54"/>
      <c r="I6" s="54"/>
      <c r="J6" s="54"/>
      <c r="K6" s="54" t="str">
        <f t="shared" ref="K6:K25" si="0">IF(I6=0,"",(J6-I6)/I6*100)</f>
        <v/>
      </c>
      <c r="L6" s="47"/>
    </row>
    <row r="7" customHeight="1" spans="1:12">
      <c r="A7" s="43"/>
      <c r="B7" s="44"/>
      <c r="C7" s="44"/>
      <c r="D7" s="43"/>
      <c r="E7" s="54"/>
      <c r="F7" s="144"/>
      <c r="G7" s="54"/>
      <c r="H7" s="54"/>
      <c r="I7" s="54"/>
      <c r="J7" s="54"/>
      <c r="K7" s="54" t="str">
        <f t="shared" si="0"/>
        <v/>
      </c>
      <c r="L7" s="47"/>
    </row>
    <row r="8" customHeight="1" spans="1:12">
      <c r="A8" s="43"/>
      <c r="B8" s="44"/>
      <c r="C8" s="44"/>
      <c r="D8" s="43"/>
      <c r="E8" s="54"/>
      <c r="F8" s="144"/>
      <c r="G8" s="54"/>
      <c r="H8" s="54"/>
      <c r="I8" s="54"/>
      <c r="J8" s="54"/>
      <c r="K8" s="54" t="str">
        <f t="shared" si="0"/>
        <v/>
      </c>
      <c r="L8" s="47"/>
    </row>
    <row r="9" customHeight="1" spans="1:12">
      <c r="A9" s="43"/>
      <c r="B9" s="44"/>
      <c r="C9" s="44"/>
      <c r="D9" s="43"/>
      <c r="E9" s="54"/>
      <c r="F9" s="144"/>
      <c r="G9" s="54"/>
      <c r="H9" s="54"/>
      <c r="I9" s="54"/>
      <c r="J9" s="54"/>
      <c r="K9" s="54" t="str">
        <f t="shared" si="0"/>
        <v/>
      </c>
      <c r="L9" s="47"/>
    </row>
    <row r="10" customHeight="1" spans="1:12">
      <c r="A10" s="43"/>
      <c r="B10" s="44"/>
      <c r="C10" s="44"/>
      <c r="D10" s="43"/>
      <c r="E10" s="54"/>
      <c r="F10" s="144"/>
      <c r="G10" s="54"/>
      <c r="H10" s="54"/>
      <c r="I10" s="54"/>
      <c r="J10" s="54"/>
      <c r="K10" s="54" t="str">
        <f t="shared" si="0"/>
        <v/>
      </c>
      <c r="L10" s="47"/>
    </row>
    <row r="11" customHeight="1" spans="1:12">
      <c r="A11" s="43"/>
      <c r="B11" s="44"/>
      <c r="C11" s="44"/>
      <c r="D11" s="43"/>
      <c r="E11" s="54"/>
      <c r="F11" s="144"/>
      <c r="G11" s="54"/>
      <c r="H11" s="54"/>
      <c r="I11" s="54"/>
      <c r="J11" s="54"/>
      <c r="K11" s="54" t="str">
        <f t="shared" si="0"/>
        <v/>
      </c>
      <c r="L11" s="47"/>
    </row>
    <row r="12" customHeight="1" spans="1:12">
      <c r="A12" s="43"/>
      <c r="B12" s="44"/>
      <c r="C12" s="44"/>
      <c r="D12" s="43"/>
      <c r="E12" s="54"/>
      <c r="F12" s="144"/>
      <c r="G12" s="54"/>
      <c r="H12" s="54"/>
      <c r="I12" s="54"/>
      <c r="J12" s="54"/>
      <c r="K12" s="54" t="str">
        <f t="shared" si="0"/>
        <v/>
      </c>
      <c r="L12" s="47"/>
    </row>
    <row r="13" customHeight="1" spans="1:12">
      <c r="A13" s="43"/>
      <c r="B13" s="44"/>
      <c r="C13" s="44"/>
      <c r="D13" s="43"/>
      <c r="E13" s="54"/>
      <c r="F13" s="144"/>
      <c r="G13" s="54"/>
      <c r="H13" s="54"/>
      <c r="I13" s="54"/>
      <c r="J13" s="54"/>
      <c r="K13" s="54" t="str">
        <f t="shared" si="0"/>
        <v/>
      </c>
      <c r="L13" s="47"/>
    </row>
    <row r="14" customHeight="1" spans="1:12">
      <c r="A14" s="43"/>
      <c r="B14" s="44"/>
      <c r="C14" s="44"/>
      <c r="D14" s="43"/>
      <c r="E14" s="54"/>
      <c r="F14" s="144"/>
      <c r="G14" s="54"/>
      <c r="H14" s="54"/>
      <c r="I14" s="54"/>
      <c r="J14" s="54"/>
      <c r="K14" s="54" t="str">
        <f t="shared" si="0"/>
        <v/>
      </c>
      <c r="L14" s="47"/>
    </row>
    <row r="15" customHeight="1" spans="1:12">
      <c r="A15" s="43"/>
      <c r="B15" s="44"/>
      <c r="C15" s="44"/>
      <c r="D15" s="43"/>
      <c r="E15" s="54"/>
      <c r="F15" s="144"/>
      <c r="G15" s="54"/>
      <c r="H15" s="54"/>
      <c r="I15" s="54"/>
      <c r="J15" s="54"/>
      <c r="K15" s="54" t="str">
        <f t="shared" si="0"/>
        <v/>
      </c>
      <c r="L15" s="47"/>
    </row>
    <row r="16" customHeight="1" spans="1:12">
      <c r="A16" s="43"/>
      <c r="B16" s="44"/>
      <c r="C16" s="44"/>
      <c r="D16" s="43"/>
      <c r="E16" s="54"/>
      <c r="F16" s="144"/>
      <c r="G16" s="54"/>
      <c r="H16" s="54"/>
      <c r="I16" s="54"/>
      <c r="J16" s="54"/>
      <c r="K16" s="54" t="str">
        <f t="shared" si="0"/>
        <v/>
      </c>
      <c r="L16" s="47"/>
    </row>
    <row r="17" customHeight="1" spans="1:12">
      <c r="A17" s="43"/>
      <c r="B17" s="44"/>
      <c r="C17" s="44"/>
      <c r="D17" s="43"/>
      <c r="E17" s="54"/>
      <c r="F17" s="144"/>
      <c r="G17" s="54"/>
      <c r="H17" s="54"/>
      <c r="I17" s="54"/>
      <c r="J17" s="54"/>
      <c r="K17" s="54" t="str">
        <f t="shared" si="0"/>
        <v/>
      </c>
      <c r="L17" s="47"/>
    </row>
    <row r="18" customHeight="1" spans="1:12">
      <c r="A18" s="43"/>
      <c r="B18" s="44"/>
      <c r="C18" s="44"/>
      <c r="D18" s="43"/>
      <c r="E18" s="54"/>
      <c r="F18" s="144"/>
      <c r="G18" s="54"/>
      <c r="H18" s="54"/>
      <c r="I18" s="54"/>
      <c r="J18" s="54"/>
      <c r="K18" s="54" t="str">
        <f t="shared" si="0"/>
        <v/>
      </c>
      <c r="L18" s="47"/>
    </row>
    <row r="19" customHeight="1" spans="1:12">
      <c r="A19" s="43"/>
      <c r="B19" s="44"/>
      <c r="C19" s="44"/>
      <c r="D19" s="43"/>
      <c r="E19" s="54"/>
      <c r="F19" s="144"/>
      <c r="G19" s="54"/>
      <c r="H19" s="54"/>
      <c r="I19" s="54"/>
      <c r="J19" s="54"/>
      <c r="K19" s="54" t="str">
        <f t="shared" si="0"/>
        <v/>
      </c>
      <c r="L19" s="47"/>
    </row>
    <row r="20" customHeight="1" spans="1:12">
      <c r="A20" s="43"/>
      <c r="B20" s="44"/>
      <c r="C20" s="44"/>
      <c r="D20" s="43"/>
      <c r="E20" s="54"/>
      <c r="F20" s="144"/>
      <c r="G20" s="54"/>
      <c r="H20" s="54"/>
      <c r="I20" s="54"/>
      <c r="J20" s="54"/>
      <c r="K20" s="54" t="str">
        <f t="shared" si="0"/>
        <v/>
      </c>
      <c r="L20" s="47"/>
    </row>
    <row r="21" customHeight="1" spans="1:12">
      <c r="A21" s="43"/>
      <c r="B21" s="44"/>
      <c r="C21" s="44"/>
      <c r="D21" s="43"/>
      <c r="E21" s="54"/>
      <c r="F21" s="144"/>
      <c r="G21" s="54"/>
      <c r="H21" s="54"/>
      <c r="I21" s="54"/>
      <c r="J21" s="54"/>
      <c r="K21" s="54" t="str">
        <f t="shared" si="0"/>
        <v/>
      </c>
      <c r="L21" s="47"/>
    </row>
    <row r="22" customHeight="1" spans="1:12">
      <c r="A22" s="43"/>
      <c r="B22" s="44"/>
      <c r="C22" s="44"/>
      <c r="D22" s="43"/>
      <c r="E22" s="54"/>
      <c r="F22" s="144"/>
      <c r="G22" s="54"/>
      <c r="H22" s="54"/>
      <c r="I22" s="54"/>
      <c r="J22" s="54"/>
      <c r="K22" s="54" t="str">
        <f t="shared" si="0"/>
        <v/>
      </c>
      <c r="L22" s="47"/>
    </row>
    <row r="23" customHeight="1" spans="1:12">
      <c r="A23" s="43"/>
      <c r="B23" s="44"/>
      <c r="C23" s="44"/>
      <c r="D23" s="43"/>
      <c r="E23" s="54"/>
      <c r="F23" s="144"/>
      <c r="G23" s="54"/>
      <c r="H23" s="54"/>
      <c r="I23" s="54"/>
      <c r="J23" s="54"/>
      <c r="K23" s="54" t="str">
        <f t="shared" si="0"/>
        <v/>
      </c>
      <c r="L23" s="47"/>
    </row>
    <row r="24" customHeight="1" spans="1:12">
      <c r="A24" s="43"/>
      <c r="B24" s="44"/>
      <c r="C24" s="44"/>
      <c r="D24" s="43"/>
      <c r="E24" s="54"/>
      <c r="F24" s="144"/>
      <c r="G24" s="54"/>
      <c r="H24" s="54"/>
      <c r="I24" s="54"/>
      <c r="J24" s="54"/>
      <c r="K24" s="54" t="str">
        <f t="shared" si="0"/>
        <v/>
      </c>
      <c r="L24" s="47"/>
    </row>
    <row r="25" customHeight="1" spans="1:12">
      <c r="A25" s="43"/>
      <c r="B25" s="44"/>
      <c r="C25" s="44"/>
      <c r="D25" s="43"/>
      <c r="E25" s="54"/>
      <c r="F25" s="144"/>
      <c r="G25" s="54"/>
      <c r="H25" s="54"/>
      <c r="I25" s="54"/>
      <c r="J25" s="54"/>
      <c r="K25" s="54" t="str">
        <f t="shared" si="0"/>
        <v/>
      </c>
      <c r="L25" s="47"/>
    </row>
    <row r="26" customHeight="1" spans="1:12">
      <c r="A26" s="43"/>
      <c r="B26" s="44"/>
      <c r="C26" s="44"/>
      <c r="D26" s="43"/>
      <c r="E26" s="54"/>
      <c r="F26" s="144"/>
      <c r="G26" s="54"/>
      <c r="H26" s="54"/>
      <c r="I26" s="54"/>
      <c r="J26" s="54"/>
      <c r="K26" s="54"/>
      <c r="L26" s="47"/>
    </row>
    <row r="27" customHeight="1" spans="1:12">
      <c r="A27" s="48" t="s">
        <v>262</v>
      </c>
      <c r="B27" s="66"/>
      <c r="C27" s="47"/>
      <c r="D27" s="47"/>
      <c r="E27" s="54"/>
      <c r="F27" s="47"/>
      <c r="G27" s="54">
        <f>SUM(G6:G26)</f>
        <v>0</v>
      </c>
      <c r="H27" s="54"/>
      <c r="I27" s="54">
        <f>SUM(I6:I26)</f>
        <v>0</v>
      </c>
      <c r="J27" s="54">
        <f>SUM(J6:J26)</f>
        <v>0</v>
      </c>
      <c r="K27" s="54" t="str">
        <f>IF(I27=0,"",(J27-I27)/I27*100)</f>
        <v/>
      </c>
      <c r="L27" s="47"/>
    </row>
    <row r="28" customHeight="1" spans="1:9">
      <c r="A28" s="50" t="e">
        <f>#REF!&amp;#REF!</f>
        <v>#REF!</v>
      </c>
      <c r="I28" s="39" t="e">
        <f>"评估人员："&amp;#REF!</f>
        <v>#REF!</v>
      </c>
    </row>
    <row r="29" customHeight="1" spans="1:1">
      <c r="A29" s="50" t="e">
        <f>CONCATENATE(#REF!,#REF!,#REF!,#REF!,#REF!,#REF!,#REF!)</f>
        <v>#REF!</v>
      </c>
    </row>
  </sheetData>
  <mergeCells count="3">
    <mergeCell ref="A2:L2"/>
    <mergeCell ref="A3:L3"/>
    <mergeCell ref="A27:B27"/>
  </mergeCells>
  <hyperlinks>
    <hyperlink ref="B1" location="流动汇总!B6" display="返回"/>
    <hyperlink ref="A1" location="索引目录!E8" display="返回索引页"/>
  </hyperlinks>
  <printOptions horizontalCentered="1"/>
  <pageMargins left="0.349305555555556" right="0.349305555555556" top="0.788888888888889" bottom="0.788888888888889" header="1.01875" footer="0.509027777777778"/>
  <pageSetup paperSize="9" scale="99" fitToHeight="0" orientation="landscape"/>
  <headerFooter alignWithMargins="0">
    <oddHeader>&amp;R&amp;"宋体,常规"&amp;10表&amp;"Times New Roman,常规"3-1-3
&amp;"宋体,常规"共&amp;"Times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5"/>
    <pageSetUpPr fitToPage="1"/>
  </sheetPr>
  <dimension ref="A1:G29"/>
  <sheetViews>
    <sheetView zoomScale="85" zoomScaleNormal="85" workbookViewId="0">
      <selection activeCell="A3" sqref="A3:S3"/>
    </sheetView>
  </sheetViews>
  <sheetFormatPr defaultColWidth="7.875" defaultRowHeight="15.75" customHeight="1" outlineLevelCol="6"/>
  <cols>
    <col min="1" max="1" width="6.875" style="13" customWidth="1"/>
    <col min="2" max="2" width="23.125" style="13" customWidth="1"/>
    <col min="3" max="3" width="16.75" style="13" hidden="1" customWidth="1" outlineLevel="1"/>
    <col min="4" max="4" width="21.25" style="13" customWidth="1" collapsed="1"/>
    <col min="5" max="6" width="21.25" style="13" customWidth="1"/>
    <col min="7" max="7" width="13.375" style="13" customWidth="1"/>
    <col min="8" max="16384" width="7.875" style="13"/>
  </cols>
  <sheetData>
    <row r="1" spans="1:7">
      <c r="A1" s="114" t="s">
        <v>86</v>
      </c>
      <c r="B1" s="51" t="s">
        <v>267</v>
      </c>
      <c r="C1" s="52"/>
      <c r="D1" s="52"/>
      <c r="E1" s="52"/>
      <c r="F1" s="52"/>
      <c r="G1" s="52"/>
    </row>
    <row r="2" s="11" customFormat="1" ht="30" customHeight="1" spans="1:7">
      <c r="A2" s="36" t="s">
        <v>275</v>
      </c>
      <c r="B2" s="53"/>
      <c r="C2" s="53"/>
      <c r="D2" s="53"/>
      <c r="E2" s="53"/>
      <c r="F2" s="53"/>
      <c r="G2" s="53"/>
    </row>
    <row r="3" ht="14.1" customHeight="1" spans="1:7">
      <c r="A3" s="38" t="e">
        <f>CONCATENATE(#REF!,#REF!,#REF!,#REF!,#REF!,#REF!,#REF!)</f>
        <v>#REF!</v>
      </c>
      <c r="B3" s="38"/>
      <c r="C3" s="38"/>
      <c r="D3" s="38"/>
      <c r="E3" s="38"/>
      <c r="F3" s="38"/>
      <c r="G3" s="38"/>
    </row>
    <row r="4" ht="15" customHeight="1" spans="1:7">
      <c r="A4" s="39" t="e">
        <f>#REF!&amp;#REF!</f>
        <v>#REF!</v>
      </c>
      <c r="G4" s="546" t="s">
        <v>115</v>
      </c>
    </row>
    <row r="5" s="545" customFormat="1" customHeight="1" spans="1:7">
      <c r="A5" s="547" t="s">
        <v>225</v>
      </c>
      <c r="B5" s="547" t="s">
        <v>226</v>
      </c>
      <c r="C5" s="547" t="s">
        <v>227</v>
      </c>
      <c r="D5" s="547" t="s">
        <v>228</v>
      </c>
      <c r="E5" s="547" t="s">
        <v>229</v>
      </c>
      <c r="F5" s="548" t="s">
        <v>230</v>
      </c>
      <c r="G5" s="547" t="s">
        <v>231</v>
      </c>
    </row>
    <row r="6" customHeight="1" spans="1:7">
      <c r="A6" s="547" t="s">
        <v>276</v>
      </c>
      <c r="B6" s="742" t="s">
        <v>277</v>
      </c>
      <c r="C6" s="54">
        <f>'交易性-股票'!G27</f>
        <v>0</v>
      </c>
      <c r="D6" s="54">
        <f>'交易性-股票'!I27</f>
        <v>0</v>
      </c>
      <c r="E6" s="54">
        <f>'交易性-股票'!K27</f>
        <v>0</v>
      </c>
      <c r="F6" s="54">
        <f>E6-D6</f>
        <v>0</v>
      </c>
      <c r="G6" s="549" t="str">
        <f>IF(D6=0,"",F6/D6*100)</f>
        <v/>
      </c>
    </row>
    <row r="7" customHeight="1" spans="1:7">
      <c r="A7" s="547" t="s">
        <v>278</v>
      </c>
      <c r="B7" s="742" t="s">
        <v>279</v>
      </c>
      <c r="C7" s="54">
        <f>'交易性-债券'!H27</f>
        <v>0</v>
      </c>
      <c r="D7" s="54">
        <f>'交易性-债券'!J27</f>
        <v>0</v>
      </c>
      <c r="E7" s="54">
        <f>'交易性-债券'!K27</f>
        <v>0</v>
      </c>
      <c r="F7" s="54">
        <f>E7-D7</f>
        <v>0</v>
      </c>
      <c r="G7" s="54" t="str">
        <f>IF(D7=0,"",F7/D7*100)</f>
        <v/>
      </c>
    </row>
    <row r="8" customHeight="1" spans="1:7">
      <c r="A8" s="547" t="s">
        <v>280</v>
      </c>
      <c r="B8" s="742" t="s">
        <v>281</v>
      </c>
      <c r="C8" s="54">
        <f>'交易性-基金'!H27</f>
        <v>0</v>
      </c>
      <c r="D8" s="54">
        <f>'交易性-基金'!J27</f>
        <v>0</v>
      </c>
      <c r="E8" s="54">
        <f>'交易性-基金'!L27</f>
        <v>0</v>
      </c>
      <c r="F8" s="54">
        <f>E8-D8</f>
        <v>0</v>
      </c>
      <c r="G8" s="54" t="str">
        <f>IF(D8=0,"",F8/D8*100)</f>
        <v/>
      </c>
    </row>
    <row r="9" customHeight="1" spans="1:7">
      <c r="A9" s="43"/>
      <c r="B9" s="47"/>
      <c r="C9" s="54"/>
      <c r="D9" s="54"/>
      <c r="E9" s="54"/>
      <c r="F9" s="54"/>
      <c r="G9" s="54"/>
    </row>
    <row r="10" customHeight="1" spans="1:7">
      <c r="A10" s="43"/>
      <c r="B10" s="47"/>
      <c r="C10" s="54"/>
      <c r="D10" s="54"/>
      <c r="E10" s="54"/>
      <c r="F10" s="54"/>
      <c r="G10" s="54"/>
    </row>
    <row r="11" customHeight="1" spans="1:7">
      <c r="A11" s="43"/>
      <c r="B11" s="47"/>
      <c r="C11" s="54"/>
      <c r="D11" s="54"/>
      <c r="E11" s="54"/>
      <c r="F11" s="54"/>
      <c r="G11" s="54"/>
    </row>
    <row r="12" customHeight="1" spans="1:7">
      <c r="A12" s="43"/>
      <c r="B12" s="47"/>
      <c r="C12" s="54"/>
      <c r="D12" s="54"/>
      <c r="E12" s="54"/>
      <c r="F12" s="54"/>
      <c r="G12" s="54"/>
    </row>
    <row r="13" customHeight="1" spans="1:7">
      <c r="A13" s="43"/>
      <c r="B13" s="47"/>
      <c r="C13" s="54"/>
      <c r="D13" s="54"/>
      <c r="E13" s="54"/>
      <c r="F13" s="54"/>
      <c r="G13" s="54"/>
    </row>
    <row r="14" customHeight="1" spans="1:7">
      <c r="A14" s="43"/>
      <c r="B14" s="47"/>
      <c r="C14" s="54"/>
      <c r="D14" s="54"/>
      <c r="E14" s="54"/>
      <c r="F14" s="54"/>
      <c r="G14" s="54"/>
    </row>
    <row r="15" customHeight="1" spans="1:7">
      <c r="A15" s="43"/>
      <c r="B15" s="47"/>
      <c r="C15" s="54"/>
      <c r="D15" s="54"/>
      <c r="E15" s="54"/>
      <c r="F15" s="54"/>
      <c r="G15" s="54"/>
    </row>
    <row r="16" customHeight="1" spans="1:7">
      <c r="A16" s="43"/>
      <c r="B16" s="47"/>
      <c r="C16" s="54"/>
      <c r="D16" s="54"/>
      <c r="E16" s="54"/>
      <c r="F16" s="54"/>
      <c r="G16" s="54"/>
    </row>
    <row r="17" customHeight="1" spans="1:7">
      <c r="A17" s="43"/>
      <c r="B17" s="47"/>
      <c r="C17" s="54"/>
      <c r="D17" s="54"/>
      <c r="E17" s="54"/>
      <c r="F17" s="54"/>
      <c r="G17" s="54"/>
    </row>
    <row r="18" customHeight="1" spans="1:7">
      <c r="A18" s="43"/>
      <c r="B18" s="47"/>
      <c r="C18" s="54"/>
      <c r="D18" s="54"/>
      <c r="E18" s="54"/>
      <c r="F18" s="54"/>
      <c r="G18" s="54"/>
    </row>
    <row r="19" customHeight="1" spans="1:7">
      <c r="A19" s="43"/>
      <c r="B19" s="47"/>
      <c r="C19" s="54"/>
      <c r="D19" s="54"/>
      <c r="E19" s="54"/>
      <c r="F19" s="54"/>
      <c r="G19" s="54"/>
    </row>
    <row r="20" customHeight="1" spans="1:7">
      <c r="A20" s="43"/>
      <c r="B20" s="47"/>
      <c r="C20" s="54"/>
      <c r="D20" s="54"/>
      <c r="E20" s="54"/>
      <c r="F20" s="54"/>
      <c r="G20" s="54"/>
    </row>
    <row r="21" customHeight="1" spans="1:7">
      <c r="A21" s="43"/>
      <c r="B21" s="47"/>
      <c r="C21" s="54"/>
      <c r="D21" s="54"/>
      <c r="E21" s="54"/>
      <c r="F21" s="54"/>
      <c r="G21" s="54"/>
    </row>
    <row r="22" customHeight="1" spans="1:7">
      <c r="A22" s="43"/>
      <c r="B22" s="47"/>
      <c r="C22" s="54"/>
      <c r="D22" s="54"/>
      <c r="E22" s="54"/>
      <c r="F22" s="54"/>
      <c r="G22" s="54"/>
    </row>
    <row r="23" customHeight="1" spans="1:7">
      <c r="A23" s="43"/>
      <c r="B23" s="47"/>
      <c r="C23" s="54"/>
      <c r="D23" s="54"/>
      <c r="E23" s="54"/>
      <c r="F23" s="54"/>
      <c r="G23" s="54"/>
    </row>
    <row r="24" customHeight="1" spans="1:7">
      <c r="A24" s="43"/>
      <c r="B24" s="47"/>
      <c r="C24" s="54"/>
      <c r="D24" s="54"/>
      <c r="E24" s="54"/>
      <c r="F24" s="54"/>
      <c r="G24" s="54"/>
    </row>
    <row r="25" customHeight="1" spans="1:7">
      <c r="A25" s="43"/>
      <c r="B25" s="47"/>
      <c r="C25" s="54"/>
      <c r="D25" s="54"/>
      <c r="E25" s="54"/>
      <c r="F25" s="54"/>
      <c r="G25" s="54"/>
    </row>
    <row r="26" customHeight="1" spans="1:7">
      <c r="A26" s="43"/>
      <c r="B26" s="47"/>
      <c r="C26" s="54"/>
      <c r="D26" s="54"/>
      <c r="E26" s="54"/>
      <c r="F26" s="54"/>
      <c r="G26" s="54"/>
    </row>
    <row r="27" customHeight="1" spans="1:7">
      <c r="A27" s="547" t="s">
        <v>236</v>
      </c>
      <c r="B27" s="547" t="s">
        <v>282</v>
      </c>
      <c r="C27" s="54">
        <f>SUM(C6:C26)</f>
        <v>0</v>
      </c>
      <c r="D27" s="54">
        <f>SUM(D6:D26)</f>
        <v>0</v>
      </c>
      <c r="E27" s="54">
        <f>SUM(E6:E26)</f>
        <v>0</v>
      </c>
      <c r="F27" s="54">
        <f>SUM(F6:F26)</f>
        <v>0</v>
      </c>
      <c r="G27" s="54" t="str">
        <f>IF(D27=0,"",F27/D27*100)</f>
        <v/>
      </c>
    </row>
    <row r="28" customHeight="1" spans="1:5">
      <c r="A28" s="50" t="e">
        <f>#REF!&amp;#REF!</f>
        <v>#REF!</v>
      </c>
      <c r="D28" s="39"/>
      <c r="E28" s="13" t="e">
        <f>"评估人员："&amp;#REF!</f>
        <v>#REF!</v>
      </c>
    </row>
    <row r="29" customHeight="1" spans="1:1">
      <c r="A29" s="50" t="e">
        <f>CONCATENATE(#REF!,#REF!,#REF!,#REF!,#REF!,#REF!,#REF!)</f>
        <v>#REF!</v>
      </c>
    </row>
  </sheetData>
  <mergeCells count="2">
    <mergeCell ref="A2:G2"/>
    <mergeCell ref="A3:G3"/>
  </mergeCells>
  <hyperlinks>
    <hyperlink ref="A1" location="索引目录!D9" display="返回索引页"/>
    <hyperlink ref="B6" location="'交易性-股票'!B1" display="交易性金融资产-股票投资"/>
    <hyperlink ref="B7" location="'交易性-债券'!B1" display="交易性金融资产-债券投资"/>
    <hyperlink ref="B1" location="流动汇总!B7" display="返回"/>
    <hyperlink ref="B8" location="'交易性-基金'!B1" display="交易性金融资产-基金投资"/>
  </hyperlinks>
  <printOptions horizontalCentered="1"/>
  <pageMargins left="0.349305555555556" right="0.349305555555556" top="0.788888888888889" bottom="0.788888888888889" header="1.00902777777778" footer="0.509027777777778"/>
  <pageSetup paperSize="9" fitToHeight="0" orientation="landscape"/>
  <headerFooter alignWithMargins="0">
    <oddHeader>&amp;R&amp;"宋体,常规"&amp;10表&amp;"Times New Roman,常规"3-2
&amp;"宋体,常规"共&amp;"Times New Roman,常规"&amp;N&amp;"宋体,常规"页第&amp;"Times New Roman,常规"&amp;P&amp;"宋体,常规"页</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A3" sqref="A3:S3"/>
    </sheetView>
  </sheetViews>
  <sheetFormatPr defaultColWidth="7.875" defaultRowHeight="15.75" customHeight="1"/>
  <cols>
    <col min="1" max="1" width="5.125" style="13" customWidth="1"/>
    <col min="2" max="2" width="14.5" style="13" customWidth="1"/>
    <col min="3" max="3" width="11" style="13" customWidth="1"/>
    <col min="4" max="5" width="8.875" style="13" customWidth="1"/>
    <col min="6" max="6" width="9.25" style="13" customWidth="1"/>
    <col min="7" max="8" width="13.625" style="13" customWidth="1" outlineLevel="1"/>
    <col min="9" max="9" width="13.625" style="13" customWidth="1"/>
    <col min="10" max="10" width="11.25" style="13" customWidth="1"/>
    <col min="11" max="11" width="13" style="13" customWidth="1"/>
    <col min="12" max="12" width="11.25" style="13" customWidth="1"/>
    <col min="13" max="16384" width="7.875" style="13"/>
  </cols>
  <sheetData>
    <row r="1" spans="1:12">
      <c r="A1" s="114" t="s">
        <v>86</v>
      </c>
      <c r="B1" s="51" t="s">
        <v>267</v>
      </c>
      <c r="C1" s="52"/>
      <c r="D1" s="52"/>
      <c r="E1" s="52"/>
      <c r="F1" s="52"/>
      <c r="G1" s="52"/>
      <c r="H1" s="52"/>
      <c r="I1" s="52"/>
      <c r="J1" s="52"/>
      <c r="K1" s="52"/>
      <c r="L1" s="52"/>
    </row>
    <row r="2" s="11" customFormat="1" ht="30" customHeight="1" spans="1:12">
      <c r="A2" s="36" t="s">
        <v>283</v>
      </c>
      <c r="B2" s="53"/>
      <c r="C2" s="53"/>
      <c r="D2" s="53"/>
      <c r="E2" s="53"/>
      <c r="F2" s="53"/>
      <c r="G2" s="53"/>
      <c r="H2" s="53"/>
      <c r="I2" s="53"/>
      <c r="J2" s="53"/>
      <c r="K2" s="53"/>
      <c r="L2" s="53"/>
    </row>
    <row r="3" ht="14.1" customHeight="1" spans="1:12">
      <c r="A3" s="38" t="e">
        <f>CONCATENATE(#REF!,#REF!,#REF!,#REF!,#REF!,#REF!,#REF!)</f>
        <v>#REF!</v>
      </c>
      <c r="B3" s="38"/>
      <c r="C3" s="38"/>
      <c r="D3" s="38"/>
      <c r="E3" s="38"/>
      <c r="F3" s="38"/>
      <c r="G3" s="38"/>
      <c r="H3" s="38"/>
      <c r="I3" s="55"/>
      <c r="J3" s="55"/>
      <c r="K3" s="55"/>
      <c r="L3" s="55"/>
    </row>
    <row r="4" customHeight="1" spans="1:12">
      <c r="A4" s="39" t="e">
        <f>#REF!&amp;#REF!</f>
        <v>#REF!</v>
      </c>
      <c r="L4" s="40" t="s">
        <v>115</v>
      </c>
    </row>
    <row r="5" s="12" customFormat="1" customHeight="1" spans="1:12">
      <c r="A5" s="41" t="s">
        <v>190</v>
      </c>
      <c r="B5" s="41" t="s">
        <v>284</v>
      </c>
      <c r="C5" s="41" t="s">
        <v>285</v>
      </c>
      <c r="D5" s="41" t="s">
        <v>286</v>
      </c>
      <c r="E5" s="41" t="s">
        <v>287</v>
      </c>
      <c r="F5" s="41" t="s">
        <v>288</v>
      </c>
      <c r="G5" s="41" t="s">
        <v>227</v>
      </c>
      <c r="H5" s="41" t="s">
        <v>274</v>
      </c>
      <c r="I5" s="41" t="s">
        <v>228</v>
      </c>
      <c r="J5" s="41" t="s">
        <v>289</v>
      </c>
      <c r="K5" s="41" t="s">
        <v>229</v>
      </c>
      <c r="L5" s="41" t="s">
        <v>258</v>
      </c>
    </row>
    <row r="6" customHeight="1" spans="1:12">
      <c r="A6" s="43"/>
      <c r="B6" s="44"/>
      <c r="C6" s="43"/>
      <c r="D6" s="45"/>
      <c r="E6" s="60"/>
      <c r="F6" s="43"/>
      <c r="G6" s="54"/>
      <c r="H6" s="54"/>
      <c r="I6" s="54"/>
      <c r="J6" s="54"/>
      <c r="K6" s="54"/>
      <c r="L6" s="54" t="str">
        <f t="shared" ref="L6:L25" si="0">IF(I6=0,"",(K6-I6)/I6*100)</f>
        <v/>
      </c>
    </row>
    <row r="7" customHeight="1" spans="1:12">
      <c r="A7" s="43"/>
      <c r="B7" s="44"/>
      <c r="C7" s="43"/>
      <c r="D7" s="45"/>
      <c r="E7" s="60"/>
      <c r="F7" s="43"/>
      <c r="G7" s="54"/>
      <c r="H7" s="54"/>
      <c r="I7" s="54"/>
      <c r="J7" s="54"/>
      <c r="K7" s="54"/>
      <c r="L7" s="54" t="str">
        <f t="shared" si="0"/>
        <v/>
      </c>
    </row>
    <row r="8" customHeight="1" spans="1:12">
      <c r="A8" s="43"/>
      <c r="B8" s="44"/>
      <c r="C8" s="43"/>
      <c r="D8" s="45"/>
      <c r="E8" s="60"/>
      <c r="F8" s="43"/>
      <c r="G8" s="54"/>
      <c r="H8" s="54"/>
      <c r="I8" s="54"/>
      <c r="J8" s="54"/>
      <c r="K8" s="54"/>
      <c r="L8" s="54" t="str">
        <f t="shared" si="0"/>
        <v/>
      </c>
    </row>
    <row r="9" customHeight="1" spans="1:12">
      <c r="A9" s="43"/>
      <c r="B9" s="44"/>
      <c r="C9" s="43"/>
      <c r="D9" s="45"/>
      <c r="E9" s="60"/>
      <c r="F9" s="43"/>
      <c r="G9" s="54"/>
      <c r="H9" s="54"/>
      <c r="I9" s="54"/>
      <c r="J9" s="54"/>
      <c r="K9" s="54"/>
      <c r="L9" s="54" t="str">
        <f t="shared" si="0"/>
        <v/>
      </c>
    </row>
    <row r="10" customHeight="1" spans="1:12">
      <c r="A10" s="43"/>
      <c r="B10" s="44"/>
      <c r="C10" s="43"/>
      <c r="D10" s="45"/>
      <c r="E10" s="60"/>
      <c r="F10" s="43"/>
      <c r="G10" s="54"/>
      <c r="H10" s="54"/>
      <c r="I10" s="54"/>
      <c r="J10" s="54"/>
      <c r="K10" s="54"/>
      <c r="L10" s="54" t="str">
        <f t="shared" si="0"/>
        <v/>
      </c>
    </row>
    <row r="11" customHeight="1" spans="1:12">
      <c r="A11" s="43"/>
      <c r="B11" s="44"/>
      <c r="C11" s="43"/>
      <c r="D11" s="45"/>
      <c r="E11" s="60"/>
      <c r="F11" s="43"/>
      <c r="G11" s="54"/>
      <c r="H11" s="54"/>
      <c r="I11" s="54"/>
      <c r="J11" s="54"/>
      <c r="K11" s="54"/>
      <c r="L11" s="54" t="str">
        <f t="shared" si="0"/>
        <v/>
      </c>
    </row>
    <row r="12" customHeight="1" spans="1:12">
      <c r="A12" s="43"/>
      <c r="B12" s="44"/>
      <c r="C12" s="43"/>
      <c r="D12" s="45"/>
      <c r="E12" s="60"/>
      <c r="F12" s="43"/>
      <c r="G12" s="54"/>
      <c r="H12" s="54"/>
      <c r="I12" s="54"/>
      <c r="J12" s="54"/>
      <c r="K12" s="54"/>
      <c r="L12" s="54" t="str">
        <f t="shared" si="0"/>
        <v/>
      </c>
    </row>
    <row r="13" customHeight="1" spans="1:12">
      <c r="A13" s="43"/>
      <c r="B13" s="44"/>
      <c r="C13" s="43"/>
      <c r="D13" s="45"/>
      <c r="E13" s="60"/>
      <c r="F13" s="43"/>
      <c r="G13" s="54"/>
      <c r="H13" s="54"/>
      <c r="I13" s="54"/>
      <c r="J13" s="54"/>
      <c r="K13" s="54"/>
      <c r="L13" s="54" t="str">
        <f t="shared" si="0"/>
        <v/>
      </c>
    </row>
    <row r="14" customHeight="1" spans="1:12">
      <c r="A14" s="43"/>
      <c r="B14" s="44"/>
      <c r="C14" s="43"/>
      <c r="D14" s="45"/>
      <c r="E14" s="60"/>
      <c r="F14" s="43"/>
      <c r="G14" s="54"/>
      <c r="H14" s="54"/>
      <c r="I14" s="54"/>
      <c r="J14" s="54"/>
      <c r="K14" s="54"/>
      <c r="L14" s="54" t="str">
        <f t="shared" si="0"/>
        <v/>
      </c>
    </row>
    <row r="15" customHeight="1" spans="1:12">
      <c r="A15" s="43"/>
      <c r="B15" s="44"/>
      <c r="C15" s="43"/>
      <c r="D15" s="45"/>
      <c r="E15" s="60"/>
      <c r="F15" s="43"/>
      <c r="G15" s="54"/>
      <c r="H15" s="54"/>
      <c r="I15" s="54"/>
      <c r="J15" s="54"/>
      <c r="K15" s="54"/>
      <c r="L15" s="54" t="str">
        <f t="shared" si="0"/>
        <v/>
      </c>
    </row>
    <row r="16" customHeight="1" spans="1:12">
      <c r="A16" s="43"/>
      <c r="B16" s="44"/>
      <c r="C16" s="43"/>
      <c r="D16" s="45"/>
      <c r="E16" s="60"/>
      <c r="F16" s="43"/>
      <c r="G16" s="54"/>
      <c r="H16" s="54"/>
      <c r="I16" s="54"/>
      <c r="J16" s="54"/>
      <c r="K16" s="54"/>
      <c r="L16" s="54" t="str">
        <f t="shared" si="0"/>
        <v/>
      </c>
    </row>
    <row r="17" customHeight="1" spans="1:12">
      <c r="A17" s="43"/>
      <c r="B17" s="44"/>
      <c r="C17" s="43"/>
      <c r="D17" s="45"/>
      <c r="E17" s="60"/>
      <c r="F17" s="43"/>
      <c r="G17" s="54"/>
      <c r="H17" s="54"/>
      <c r="I17" s="54"/>
      <c r="J17" s="54"/>
      <c r="K17" s="54"/>
      <c r="L17" s="54" t="str">
        <f t="shared" si="0"/>
        <v/>
      </c>
    </row>
    <row r="18" customHeight="1" spans="1:12">
      <c r="A18" s="43"/>
      <c r="B18" s="44"/>
      <c r="C18" s="43"/>
      <c r="D18" s="45"/>
      <c r="E18" s="60"/>
      <c r="F18" s="43"/>
      <c r="G18" s="54"/>
      <c r="H18" s="54"/>
      <c r="I18" s="54"/>
      <c r="J18" s="54"/>
      <c r="K18" s="54"/>
      <c r="L18" s="54" t="str">
        <f t="shared" si="0"/>
        <v/>
      </c>
    </row>
    <row r="19" customHeight="1" spans="1:12">
      <c r="A19" s="43"/>
      <c r="B19" s="44"/>
      <c r="C19" s="43"/>
      <c r="D19" s="45"/>
      <c r="E19" s="60"/>
      <c r="F19" s="43"/>
      <c r="G19" s="54"/>
      <c r="H19" s="54"/>
      <c r="I19" s="54"/>
      <c r="J19" s="54"/>
      <c r="K19" s="54"/>
      <c r="L19" s="54" t="str">
        <f t="shared" si="0"/>
        <v/>
      </c>
    </row>
    <row r="20" customHeight="1" spans="1:12">
      <c r="A20" s="43"/>
      <c r="B20" s="44"/>
      <c r="C20" s="43"/>
      <c r="D20" s="45"/>
      <c r="E20" s="60"/>
      <c r="F20" s="43"/>
      <c r="G20" s="54"/>
      <c r="H20" s="54"/>
      <c r="I20" s="54"/>
      <c r="J20" s="54"/>
      <c r="K20" s="54"/>
      <c r="L20" s="54" t="str">
        <f t="shared" si="0"/>
        <v/>
      </c>
    </row>
    <row r="21" customHeight="1" spans="1:12">
      <c r="A21" s="43"/>
      <c r="B21" s="44"/>
      <c r="C21" s="43"/>
      <c r="D21" s="45"/>
      <c r="E21" s="60"/>
      <c r="F21" s="43"/>
      <c r="G21" s="54"/>
      <c r="H21" s="54"/>
      <c r="I21" s="54"/>
      <c r="J21" s="54"/>
      <c r="K21" s="54"/>
      <c r="L21" s="54" t="str">
        <f t="shared" si="0"/>
        <v/>
      </c>
    </row>
    <row r="22" customHeight="1" spans="1:12">
      <c r="A22" s="43"/>
      <c r="B22" s="44"/>
      <c r="C22" s="43"/>
      <c r="D22" s="45"/>
      <c r="E22" s="60"/>
      <c r="F22" s="43"/>
      <c r="G22" s="54"/>
      <c r="H22" s="54"/>
      <c r="I22" s="54"/>
      <c r="J22" s="54"/>
      <c r="K22" s="54"/>
      <c r="L22" s="54" t="str">
        <f t="shared" si="0"/>
        <v/>
      </c>
    </row>
    <row r="23" customHeight="1" spans="1:12">
      <c r="A23" s="43"/>
      <c r="B23" s="44"/>
      <c r="C23" s="43"/>
      <c r="D23" s="45"/>
      <c r="E23" s="60"/>
      <c r="F23" s="43"/>
      <c r="G23" s="54"/>
      <c r="H23" s="54"/>
      <c r="I23" s="54"/>
      <c r="J23" s="54"/>
      <c r="K23" s="54"/>
      <c r="L23" s="54" t="str">
        <f t="shared" si="0"/>
        <v/>
      </c>
    </row>
    <row r="24" customHeight="1" spans="1:12">
      <c r="A24" s="43"/>
      <c r="B24" s="44"/>
      <c r="C24" s="43"/>
      <c r="D24" s="45"/>
      <c r="E24" s="60"/>
      <c r="F24" s="43"/>
      <c r="G24" s="54"/>
      <c r="H24" s="54"/>
      <c r="I24" s="54"/>
      <c r="J24" s="54"/>
      <c r="K24" s="54"/>
      <c r="L24" s="54" t="str">
        <f t="shared" si="0"/>
        <v/>
      </c>
    </row>
    <row r="25" customHeight="1" spans="1:12">
      <c r="A25" s="43"/>
      <c r="B25" s="44"/>
      <c r="C25" s="43"/>
      <c r="D25" s="45"/>
      <c r="E25" s="60"/>
      <c r="F25" s="43"/>
      <c r="G25" s="54"/>
      <c r="H25" s="54"/>
      <c r="I25" s="54"/>
      <c r="J25" s="54"/>
      <c r="K25" s="54"/>
      <c r="L25" s="54" t="str">
        <f t="shared" si="0"/>
        <v/>
      </c>
    </row>
    <row r="26" customHeight="1" spans="1:12">
      <c r="A26" s="43"/>
      <c r="B26" s="44"/>
      <c r="C26" s="43"/>
      <c r="D26" s="45"/>
      <c r="E26" s="60"/>
      <c r="F26" s="43"/>
      <c r="G26" s="54"/>
      <c r="H26" s="54"/>
      <c r="I26" s="54"/>
      <c r="J26" s="54"/>
      <c r="K26" s="54"/>
      <c r="L26" s="54"/>
    </row>
    <row r="27" customHeight="1" spans="1:12">
      <c r="A27" s="48" t="s">
        <v>290</v>
      </c>
      <c r="B27" s="66"/>
      <c r="C27" s="47"/>
      <c r="D27" s="45"/>
      <c r="E27" s="47"/>
      <c r="F27" s="47"/>
      <c r="G27" s="54">
        <f>SUM(G6:G26)</f>
        <v>0</v>
      </c>
      <c r="H27" s="54"/>
      <c r="I27" s="54">
        <f>SUM(I6:I26)</f>
        <v>0</v>
      </c>
      <c r="J27" s="54"/>
      <c r="K27" s="54">
        <f>SUM(K6:K26)</f>
        <v>0</v>
      </c>
      <c r="L27" s="54" t="str">
        <f>IF(I27=0,"",(K27-I27)/I27*100)</f>
        <v/>
      </c>
    </row>
    <row r="28" customHeight="1" spans="1:9">
      <c r="A28" s="50" t="e">
        <f>#REF!&amp;#REF!</f>
        <v>#REF!</v>
      </c>
      <c r="I28" s="39" t="e">
        <f>"评估人员："&amp;#REF!</f>
        <v>#REF!</v>
      </c>
    </row>
    <row r="29" customHeight="1" spans="1:1">
      <c r="A29" s="50" t="e">
        <f>CONCATENATE(#REF!,#REF!,#REF!,#REF!,#REF!,#REF!,#REF!)</f>
        <v>#REF!</v>
      </c>
    </row>
  </sheetData>
  <mergeCells count="3">
    <mergeCell ref="A2:L2"/>
    <mergeCell ref="A3:L3"/>
    <mergeCell ref="A27:B27"/>
  </mergeCells>
  <hyperlinks>
    <hyperlink ref="A1" location="索引目录!E9" display="返回索引页"/>
    <hyperlink ref="B1" location="交易性金融资产汇总!B6" display="返回"/>
  </hyperlinks>
  <printOptions horizontalCentered="1"/>
  <pageMargins left="0.349305555555556" right="0.349305555555556" top="0.788888888888889" bottom="0.788888888888889" header="1.00902777777778" footer="0.509027777777778"/>
  <pageSetup paperSize="9" scale="98" fitToHeight="0" orientation="landscape"/>
  <headerFooter alignWithMargins="0">
    <oddHeader>&amp;R&amp;"宋体,常规"&amp;10表&amp;"Times New Roman,常规"3-2-1
&amp;"宋体,常规"共&amp;"Times New Roman,常规"&amp;N&amp;"宋体,常规"页第&amp;"Times New Roman,常规"&amp;P&amp;"宋体,常规"页</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A3" sqref="A3:S3"/>
    </sheetView>
  </sheetViews>
  <sheetFormatPr defaultColWidth="7.875" defaultRowHeight="15.75" customHeight="1"/>
  <cols>
    <col min="1" max="1" width="4.875" style="13" customWidth="1"/>
    <col min="2" max="2" width="18.375" style="13" customWidth="1"/>
    <col min="3" max="3" width="11.625" style="13" customWidth="1"/>
    <col min="4" max="4" width="10.125" style="13" customWidth="1"/>
    <col min="5" max="5" width="10" style="13" customWidth="1"/>
    <col min="6" max="6" width="7.875" style="13"/>
    <col min="7" max="7" width="8.75" style="13" customWidth="1"/>
    <col min="8" max="9" width="12.75" style="13" customWidth="1" outlineLevel="1"/>
    <col min="10" max="11" width="12.75" style="13" customWidth="1"/>
    <col min="12" max="12" width="10.25" style="13" customWidth="1"/>
    <col min="13" max="16384" width="7.875" style="13"/>
  </cols>
  <sheetData>
    <row r="1" spans="1:12">
      <c r="A1" s="114" t="s">
        <v>86</v>
      </c>
      <c r="B1" s="51" t="s">
        <v>267</v>
      </c>
      <c r="C1" s="52"/>
      <c r="D1" s="52"/>
      <c r="E1" s="52"/>
      <c r="F1" s="52"/>
      <c r="G1" s="52"/>
      <c r="H1" s="52"/>
      <c r="I1" s="52"/>
      <c r="J1" s="52"/>
      <c r="K1" s="52"/>
      <c r="L1" s="52"/>
    </row>
    <row r="2" s="11" customFormat="1" ht="30" customHeight="1" spans="1:12">
      <c r="A2" s="36" t="s">
        <v>291</v>
      </c>
      <c r="B2" s="53"/>
      <c r="C2" s="53"/>
      <c r="D2" s="53"/>
      <c r="E2" s="53"/>
      <c r="F2" s="53"/>
      <c r="G2" s="53"/>
      <c r="H2" s="53"/>
      <c r="I2" s="53"/>
      <c r="J2" s="53"/>
      <c r="K2" s="53"/>
      <c r="L2" s="53"/>
    </row>
    <row r="3" ht="14.1" customHeight="1" spans="1:12">
      <c r="A3" s="38" t="e">
        <f>CONCATENATE(#REF!,#REF!,#REF!,#REF!,#REF!,#REF!,#REF!)</f>
        <v>#REF!</v>
      </c>
      <c r="B3" s="38"/>
      <c r="C3" s="38"/>
      <c r="D3" s="38"/>
      <c r="E3" s="38"/>
      <c r="F3" s="38"/>
      <c r="G3" s="38"/>
      <c r="H3" s="38"/>
      <c r="I3" s="38"/>
      <c r="J3" s="55"/>
      <c r="K3" s="55"/>
      <c r="L3" s="55"/>
    </row>
    <row r="4" customHeight="1" spans="1:12">
      <c r="A4" s="39" t="e">
        <f>#REF!&amp;#REF!</f>
        <v>#REF!</v>
      </c>
      <c r="L4" s="40" t="s">
        <v>115</v>
      </c>
    </row>
    <row r="5" s="12" customFormat="1" customHeight="1" spans="1:12">
      <c r="A5" s="41" t="s">
        <v>190</v>
      </c>
      <c r="B5" s="41" t="s">
        <v>284</v>
      </c>
      <c r="C5" s="41" t="s">
        <v>292</v>
      </c>
      <c r="D5" s="41" t="s">
        <v>293</v>
      </c>
      <c r="E5" s="41" t="s">
        <v>286</v>
      </c>
      <c r="F5" s="41" t="s">
        <v>294</v>
      </c>
      <c r="G5" s="41" t="s">
        <v>288</v>
      </c>
      <c r="H5" s="41" t="s">
        <v>227</v>
      </c>
      <c r="I5" s="41" t="s">
        <v>274</v>
      </c>
      <c r="J5" s="41" t="s">
        <v>228</v>
      </c>
      <c r="K5" s="41" t="s">
        <v>229</v>
      </c>
      <c r="L5" s="41" t="s">
        <v>258</v>
      </c>
    </row>
    <row r="6" customHeight="1" spans="1:12">
      <c r="A6" s="43"/>
      <c r="B6" s="44"/>
      <c r="C6" s="43"/>
      <c r="D6" s="45"/>
      <c r="E6" s="45"/>
      <c r="F6" s="43"/>
      <c r="G6" s="43"/>
      <c r="H6" s="54"/>
      <c r="I6" s="54"/>
      <c r="J6" s="54"/>
      <c r="K6" s="54"/>
      <c r="L6" s="54" t="str">
        <f t="shared" ref="L6:L25" si="0">IF(J6=0,"",(K6-J6)/J6*100)</f>
        <v/>
      </c>
    </row>
    <row r="7" customHeight="1" spans="1:12">
      <c r="A7" s="43"/>
      <c r="B7" s="44"/>
      <c r="C7" s="43"/>
      <c r="D7" s="45"/>
      <c r="E7" s="45"/>
      <c r="F7" s="43"/>
      <c r="G7" s="43"/>
      <c r="H7" s="54"/>
      <c r="I7" s="54"/>
      <c r="J7" s="54"/>
      <c r="K7" s="54"/>
      <c r="L7" s="54" t="str">
        <f t="shared" si="0"/>
        <v/>
      </c>
    </row>
    <row r="8" customHeight="1" spans="1:12">
      <c r="A8" s="43"/>
      <c r="B8" s="44"/>
      <c r="C8" s="43"/>
      <c r="D8" s="45"/>
      <c r="E8" s="45"/>
      <c r="F8" s="43"/>
      <c r="G8" s="43"/>
      <c r="H8" s="54"/>
      <c r="I8" s="54"/>
      <c r="J8" s="54"/>
      <c r="K8" s="54"/>
      <c r="L8" s="54" t="str">
        <f t="shared" si="0"/>
        <v/>
      </c>
    </row>
    <row r="9" customHeight="1" spans="1:12">
      <c r="A9" s="43"/>
      <c r="B9" s="44"/>
      <c r="C9" s="43"/>
      <c r="D9" s="45"/>
      <c r="E9" s="45"/>
      <c r="F9" s="43"/>
      <c r="G9" s="43"/>
      <c r="H9" s="54"/>
      <c r="I9" s="54"/>
      <c r="J9" s="54"/>
      <c r="K9" s="54"/>
      <c r="L9" s="54" t="str">
        <f t="shared" si="0"/>
        <v/>
      </c>
    </row>
    <row r="10" customHeight="1" spans="1:12">
      <c r="A10" s="43"/>
      <c r="B10" s="44"/>
      <c r="C10" s="43"/>
      <c r="D10" s="45"/>
      <c r="E10" s="45"/>
      <c r="F10" s="43"/>
      <c r="G10" s="43"/>
      <c r="H10" s="54"/>
      <c r="I10" s="54"/>
      <c r="J10" s="54"/>
      <c r="K10" s="54"/>
      <c r="L10" s="54" t="str">
        <f t="shared" si="0"/>
        <v/>
      </c>
    </row>
    <row r="11" customHeight="1" spans="1:12">
      <c r="A11" s="43"/>
      <c r="B11" s="44"/>
      <c r="C11" s="43"/>
      <c r="D11" s="45"/>
      <c r="E11" s="45"/>
      <c r="F11" s="43"/>
      <c r="G11" s="43"/>
      <c r="H11" s="54"/>
      <c r="I11" s="54"/>
      <c r="J11" s="54"/>
      <c r="K11" s="54"/>
      <c r="L11" s="54" t="str">
        <f t="shared" si="0"/>
        <v/>
      </c>
    </row>
    <row r="12" customHeight="1" spans="1:12">
      <c r="A12" s="43"/>
      <c r="B12" s="44"/>
      <c r="C12" s="43"/>
      <c r="D12" s="45"/>
      <c r="E12" s="45"/>
      <c r="F12" s="43"/>
      <c r="G12" s="43"/>
      <c r="H12" s="54"/>
      <c r="I12" s="54"/>
      <c r="J12" s="54"/>
      <c r="K12" s="54"/>
      <c r="L12" s="54" t="str">
        <f t="shared" si="0"/>
        <v/>
      </c>
    </row>
    <row r="13" customHeight="1" spans="1:12">
      <c r="A13" s="43"/>
      <c r="B13" s="44"/>
      <c r="C13" s="43"/>
      <c r="D13" s="45"/>
      <c r="E13" s="45"/>
      <c r="F13" s="43"/>
      <c r="G13" s="43"/>
      <c r="H13" s="54"/>
      <c r="I13" s="54"/>
      <c r="J13" s="54"/>
      <c r="K13" s="54"/>
      <c r="L13" s="54" t="str">
        <f t="shared" si="0"/>
        <v/>
      </c>
    </row>
    <row r="14" customHeight="1" spans="1:12">
      <c r="A14" s="43"/>
      <c r="B14" s="44"/>
      <c r="C14" s="43"/>
      <c r="D14" s="45"/>
      <c r="E14" s="45"/>
      <c r="F14" s="43"/>
      <c r="G14" s="43"/>
      <c r="H14" s="54"/>
      <c r="I14" s="54"/>
      <c r="J14" s="54"/>
      <c r="K14" s="54"/>
      <c r="L14" s="54" t="str">
        <f t="shared" si="0"/>
        <v/>
      </c>
    </row>
    <row r="15" customHeight="1" spans="1:12">
      <c r="A15" s="43"/>
      <c r="B15" s="44"/>
      <c r="C15" s="43"/>
      <c r="D15" s="45"/>
      <c r="E15" s="45"/>
      <c r="F15" s="43"/>
      <c r="G15" s="43"/>
      <c r="H15" s="54"/>
      <c r="I15" s="54"/>
      <c r="J15" s="54"/>
      <c r="K15" s="54"/>
      <c r="L15" s="54" t="str">
        <f t="shared" si="0"/>
        <v/>
      </c>
    </row>
    <row r="16" customHeight="1" spans="1:12">
      <c r="A16" s="43"/>
      <c r="B16" s="44"/>
      <c r="C16" s="43"/>
      <c r="D16" s="45"/>
      <c r="E16" s="45"/>
      <c r="F16" s="43"/>
      <c r="G16" s="43"/>
      <c r="H16" s="54"/>
      <c r="I16" s="54"/>
      <c r="J16" s="54"/>
      <c r="K16" s="54"/>
      <c r="L16" s="54" t="str">
        <f t="shared" si="0"/>
        <v/>
      </c>
    </row>
    <row r="17" customHeight="1" spans="1:12">
      <c r="A17" s="43"/>
      <c r="B17" s="44"/>
      <c r="C17" s="43"/>
      <c r="D17" s="45"/>
      <c r="E17" s="45"/>
      <c r="F17" s="43"/>
      <c r="G17" s="43"/>
      <c r="H17" s="54"/>
      <c r="I17" s="54"/>
      <c r="J17" s="54"/>
      <c r="K17" s="54"/>
      <c r="L17" s="54" t="str">
        <f t="shared" si="0"/>
        <v/>
      </c>
    </row>
    <row r="18" customHeight="1" spans="1:12">
      <c r="A18" s="43"/>
      <c r="B18" s="44"/>
      <c r="C18" s="43"/>
      <c r="D18" s="45"/>
      <c r="E18" s="45"/>
      <c r="F18" s="43"/>
      <c r="G18" s="43"/>
      <c r="H18" s="54"/>
      <c r="I18" s="54"/>
      <c r="J18" s="54"/>
      <c r="K18" s="54"/>
      <c r="L18" s="54" t="str">
        <f t="shared" si="0"/>
        <v/>
      </c>
    </row>
    <row r="19" customHeight="1" spans="1:12">
      <c r="A19" s="43"/>
      <c r="B19" s="44"/>
      <c r="C19" s="43"/>
      <c r="D19" s="45"/>
      <c r="E19" s="45"/>
      <c r="F19" s="43"/>
      <c r="G19" s="43"/>
      <c r="H19" s="54"/>
      <c r="I19" s="54"/>
      <c r="J19" s="54"/>
      <c r="K19" s="54"/>
      <c r="L19" s="54" t="str">
        <f t="shared" si="0"/>
        <v/>
      </c>
    </row>
    <row r="20" customHeight="1" spans="1:12">
      <c r="A20" s="43"/>
      <c r="B20" s="44"/>
      <c r="C20" s="43"/>
      <c r="D20" s="45"/>
      <c r="E20" s="45"/>
      <c r="F20" s="43"/>
      <c r="G20" s="43"/>
      <c r="H20" s="54"/>
      <c r="I20" s="54"/>
      <c r="J20" s="54"/>
      <c r="K20" s="54"/>
      <c r="L20" s="54" t="str">
        <f t="shared" si="0"/>
        <v/>
      </c>
    </row>
    <row r="21" customHeight="1" spans="1:12">
      <c r="A21" s="43"/>
      <c r="B21" s="44"/>
      <c r="C21" s="43"/>
      <c r="D21" s="45"/>
      <c r="E21" s="45"/>
      <c r="F21" s="43"/>
      <c r="G21" s="43"/>
      <c r="H21" s="54"/>
      <c r="I21" s="54"/>
      <c r="J21" s="54"/>
      <c r="K21" s="54"/>
      <c r="L21" s="54" t="str">
        <f t="shared" si="0"/>
        <v/>
      </c>
    </row>
    <row r="22" customHeight="1" spans="1:12">
      <c r="A22" s="43"/>
      <c r="B22" s="44"/>
      <c r="C22" s="43"/>
      <c r="D22" s="45"/>
      <c r="E22" s="45"/>
      <c r="F22" s="43"/>
      <c r="G22" s="43"/>
      <c r="H22" s="54"/>
      <c r="I22" s="54"/>
      <c r="J22" s="54"/>
      <c r="K22" s="54"/>
      <c r="L22" s="54" t="str">
        <f t="shared" si="0"/>
        <v/>
      </c>
    </row>
    <row r="23" customHeight="1" spans="1:12">
      <c r="A23" s="43"/>
      <c r="B23" s="44"/>
      <c r="C23" s="43"/>
      <c r="D23" s="45"/>
      <c r="E23" s="45"/>
      <c r="F23" s="43"/>
      <c r="G23" s="43"/>
      <c r="H23" s="54"/>
      <c r="I23" s="54"/>
      <c r="J23" s="54"/>
      <c r="K23" s="54"/>
      <c r="L23" s="54" t="str">
        <f t="shared" si="0"/>
        <v/>
      </c>
    </row>
    <row r="24" customHeight="1" spans="1:12">
      <c r="A24" s="43"/>
      <c r="B24" s="44"/>
      <c r="C24" s="43"/>
      <c r="D24" s="45"/>
      <c r="E24" s="45"/>
      <c r="F24" s="43"/>
      <c r="G24" s="43"/>
      <c r="H24" s="54"/>
      <c r="I24" s="54"/>
      <c r="J24" s="54"/>
      <c r="K24" s="54"/>
      <c r="L24" s="54" t="str">
        <f t="shared" si="0"/>
        <v/>
      </c>
    </row>
    <row r="25" customHeight="1" spans="1:12">
      <c r="A25" s="43"/>
      <c r="B25" s="44"/>
      <c r="C25" s="43"/>
      <c r="D25" s="45"/>
      <c r="E25" s="45"/>
      <c r="F25" s="43"/>
      <c r="G25" s="43"/>
      <c r="H25" s="54"/>
      <c r="I25" s="54"/>
      <c r="J25" s="54"/>
      <c r="K25" s="54"/>
      <c r="L25" s="54" t="str">
        <f t="shared" si="0"/>
        <v/>
      </c>
    </row>
    <row r="26" customHeight="1" spans="1:12">
      <c r="A26" s="43"/>
      <c r="B26" s="44"/>
      <c r="C26" s="43"/>
      <c r="D26" s="45"/>
      <c r="E26" s="45"/>
      <c r="F26" s="43"/>
      <c r="G26" s="43"/>
      <c r="H26" s="54"/>
      <c r="I26" s="54"/>
      <c r="J26" s="54"/>
      <c r="K26" s="54"/>
      <c r="L26" s="54"/>
    </row>
    <row r="27" customHeight="1" spans="1:12">
      <c r="A27" s="48" t="s">
        <v>290</v>
      </c>
      <c r="B27" s="66"/>
      <c r="C27" s="47"/>
      <c r="D27" s="45"/>
      <c r="E27" s="45"/>
      <c r="F27" s="47"/>
      <c r="G27" s="47"/>
      <c r="H27" s="54">
        <f>SUM(H6:H26)</f>
        <v>0</v>
      </c>
      <c r="I27" s="54"/>
      <c r="J27" s="54">
        <f>SUM(J6:J26)</f>
        <v>0</v>
      </c>
      <c r="K27" s="54">
        <f>SUM(K6:K26)</f>
        <v>0</v>
      </c>
      <c r="L27" s="54" t="str">
        <f>IF(J27=0,"",(K27-J27)/J27*100)</f>
        <v/>
      </c>
    </row>
    <row r="28" customHeight="1" spans="1:10">
      <c r="A28" s="50" t="e">
        <f>#REF!&amp;#REF!</f>
        <v>#REF!</v>
      </c>
      <c r="J28" s="39" t="e">
        <f>"评估人员："&amp;#REF!</f>
        <v>#REF!</v>
      </c>
    </row>
    <row r="29" customHeight="1" spans="1:1">
      <c r="A29" s="50" t="e">
        <f>CONCATENATE(#REF!,#REF!,#REF!,#REF!,#REF!,#REF!,#REF!)</f>
        <v>#REF!</v>
      </c>
    </row>
  </sheetData>
  <mergeCells count="3">
    <mergeCell ref="A2:L2"/>
    <mergeCell ref="A3:L3"/>
    <mergeCell ref="A27:B27"/>
  </mergeCells>
  <hyperlinks>
    <hyperlink ref="A1" location="索引目录!E10" display="返回索引页"/>
    <hyperlink ref="B1" location="交易性金融资产汇总!B7" display="返回"/>
  </hyperlinks>
  <printOptions horizontalCentered="1"/>
  <pageMargins left="0.349305555555556" right="0.349305555555556" top="0.788888888888889" bottom="0.788888888888889" header="1.02916666666667" footer="0.509027777777778"/>
  <pageSetup paperSize="9" scale="99" fitToHeight="0" orientation="landscape"/>
  <headerFooter alignWithMargins="0">
    <oddHeader>&amp;R&amp;"宋体,常规"&amp;10表&amp;"Times New Roman,常规"3-2-2
&amp;"宋体,常规"共&amp;"Times New Roman,常规"&amp;N&amp;"宋体,常规"页第&amp;"Times New Roman,常规"&amp;P&amp;"宋体,常规"页</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A3" sqref="A3:S3"/>
    </sheetView>
  </sheetViews>
  <sheetFormatPr defaultColWidth="7.875" defaultRowHeight="15.75" customHeight="1"/>
  <cols>
    <col min="1" max="1" width="4.75" style="13" customWidth="1"/>
    <col min="2" max="2" width="14.5" style="13" customWidth="1"/>
    <col min="3" max="3" width="12" style="13" customWidth="1"/>
    <col min="4" max="4" width="6.375" style="13" customWidth="1"/>
    <col min="5" max="5" width="6.5" style="13" customWidth="1"/>
    <col min="6" max="7" width="8.25" style="13" customWidth="1"/>
    <col min="8" max="9" width="13.375" style="13" customWidth="1" outlineLevel="1"/>
    <col min="10" max="10" width="13.375" style="13" customWidth="1"/>
    <col min="11" max="11" width="11.25" style="13" customWidth="1"/>
    <col min="12" max="12" width="13" style="13" customWidth="1"/>
    <col min="13" max="13" width="9.25" style="13" customWidth="1"/>
    <col min="14" max="16384" width="7.875" style="13"/>
  </cols>
  <sheetData>
    <row r="1" spans="1:13">
      <c r="A1" s="114" t="s">
        <v>86</v>
      </c>
      <c r="B1" s="51" t="s">
        <v>267</v>
      </c>
      <c r="C1" s="52"/>
      <c r="D1" s="52"/>
      <c r="E1" s="52"/>
      <c r="F1" s="52"/>
      <c r="G1" s="52"/>
      <c r="H1" s="52"/>
      <c r="I1" s="52"/>
      <c r="J1" s="52"/>
      <c r="K1" s="52"/>
      <c r="L1" s="52"/>
      <c r="M1" s="52"/>
    </row>
    <row r="2" s="11" customFormat="1" ht="30" customHeight="1" spans="1:13">
      <c r="A2" s="36" t="s">
        <v>295</v>
      </c>
      <c r="B2" s="53"/>
      <c r="C2" s="53"/>
      <c r="D2" s="53"/>
      <c r="E2" s="53"/>
      <c r="F2" s="53"/>
      <c r="G2" s="53"/>
      <c r="H2" s="53"/>
      <c r="I2" s="53"/>
      <c r="J2" s="53"/>
      <c r="K2" s="53"/>
      <c r="L2" s="53"/>
      <c r="M2" s="53"/>
    </row>
    <row r="3" ht="14.1" customHeight="1" spans="1:13">
      <c r="A3" s="38" t="e">
        <f>CONCATENATE(#REF!,#REF!,#REF!,#REF!,#REF!,#REF!,#REF!)</f>
        <v>#REF!</v>
      </c>
      <c r="B3" s="38"/>
      <c r="C3" s="38"/>
      <c r="D3" s="38"/>
      <c r="E3" s="38"/>
      <c r="F3" s="38"/>
      <c r="G3" s="38"/>
      <c r="H3" s="38"/>
      <c r="I3" s="38"/>
      <c r="J3" s="55"/>
      <c r="K3" s="55"/>
      <c r="L3" s="55"/>
      <c r="M3" s="55"/>
    </row>
    <row r="4" customHeight="1" spans="1:13">
      <c r="A4" s="39" t="e">
        <f>#REF!&amp;#REF!</f>
        <v>#REF!</v>
      </c>
      <c r="M4" s="40" t="s">
        <v>115</v>
      </c>
    </row>
    <row r="5" s="12" customFormat="1" customHeight="1" spans="1:13">
      <c r="A5" s="41" t="s">
        <v>190</v>
      </c>
      <c r="B5" s="41" t="s">
        <v>296</v>
      </c>
      <c r="C5" s="41" t="s">
        <v>297</v>
      </c>
      <c r="D5" s="41" t="s">
        <v>298</v>
      </c>
      <c r="E5" s="41" t="s">
        <v>286</v>
      </c>
      <c r="F5" s="41" t="s">
        <v>299</v>
      </c>
      <c r="G5" s="41" t="s">
        <v>288</v>
      </c>
      <c r="H5" s="41" t="s">
        <v>227</v>
      </c>
      <c r="I5" s="41" t="s">
        <v>274</v>
      </c>
      <c r="J5" s="41" t="s">
        <v>228</v>
      </c>
      <c r="K5" s="41" t="s">
        <v>300</v>
      </c>
      <c r="L5" s="41" t="s">
        <v>229</v>
      </c>
      <c r="M5" s="41" t="s">
        <v>258</v>
      </c>
    </row>
    <row r="6" customHeight="1" spans="1:13">
      <c r="A6" s="43"/>
      <c r="B6" s="44"/>
      <c r="C6" s="43"/>
      <c r="D6" s="45"/>
      <c r="E6" s="45"/>
      <c r="F6" s="43"/>
      <c r="G6" s="43"/>
      <c r="H6" s="54"/>
      <c r="I6" s="54"/>
      <c r="J6" s="54"/>
      <c r="K6" s="54"/>
      <c r="L6" s="54"/>
      <c r="M6" s="54" t="str">
        <f t="shared" ref="M6:M25" si="0">IF(J6=0,"",(L6-J6)/J6*100)</f>
        <v/>
      </c>
    </row>
    <row r="7" customHeight="1" spans="1:13">
      <c r="A7" s="43"/>
      <c r="B7" s="44"/>
      <c r="C7" s="43"/>
      <c r="D7" s="45"/>
      <c r="E7" s="60"/>
      <c r="F7" s="43"/>
      <c r="G7" s="43"/>
      <c r="H7" s="54"/>
      <c r="I7" s="54"/>
      <c r="J7" s="54"/>
      <c r="K7" s="54"/>
      <c r="L7" s="54"/>
      <c r="M7" s="54" t="str">
        <f t="shared" si="0"/>
        <v/>
      </c>
    </row>
    <row r="8" customHeight="1" spans="1:13">
      <c r="A8" s="43"/>
      <c r="B8" s="44"/>
      <c r="C8" s="43"/>
      <c r="D8" s="45"/>
      <c r="E8" s="60"/>
      <c r="F8" s="43"/>
      <c r="G8" s="43"/>
      <c r="H8" s="54"/>
      <c r="I8" s="54"/>
      <c r="J8" s="54"/>
      <c r="K8" s="54"/>
      <c r="L8" s="54"/>
      <c r="M8" s="54" t="str">
        <f t="shared" si="0"/>
        <v/>
      </c>
    </row>
    <row r="9" customHeight="1" spans="1:13">
      <c r="A9" s="43"/>
      <c r="B9" s="44"/>
      <c r="C9" s="43"/>
      <c r="D9" s="45"/>
      <c r="E9" s="60"/>
      <c r="F9" s="43"/>
      <c r="G9" s="43"/>
      <c r="H9" s="54"/>
      <c r="I9" s="54"/>
      <c r="J9" s="54"/>
      <c r="K9" s="54"/>
      <c r="L9" s="54"/>
      <c r="M9" s="54" t="str">
        <f t="shared" si="0"/>
        <v/>
      </c>
    </row>
    <row r="10" customHeight="1" spans="1:13">
      <c r="A10" s="43"/>
      <c r="B10" s="44"/>
      <c r="C10" s="43"/>
      <c r="D10" s="45"/>
      <c r="E10" s="60"/>
      <c r="F10" s="43"/>
      <c r="G10" s="43"/>
      <c r="H10" s="54"/>
      <c r="I10" s="54"/>
      <c r="J10" s="54"/>
      <c r="K10" s="54"/>
      <c r="L10" s="54"/>
      <c r="M10" s="54" t="str">
        <f t="shared" si="0"/>
        <v/>
      </c>
    </row>
    <row r="11" customHeight="1" spans="1:13">
      <c r="A11" s="43"/>
      <c r="B11" s="44"/>
      <c r="C11" s="43"/>
      <c r="D11" s="45"/>
      <c r="E11" s="60"/>
      <c r="F11" s="43"/>
      <c r="G11" s="43"/>
      <c r="H11" s="54"/>
      <c r="I11" s="54"/>
      <c r="J11" s="54"/>
      <c r="K11" s="54"/>
      <c r="L11" s="54"/>
      <c r="M11" s="54" t="str">
        <f t="shared" si="0"/>
        <v/>
      </c>
    </row>
    <row r="12" customHeight="1" spans="1:13">
      <c r="A12" s="43"/>
      <c r="B12" s="44"/>
      <c r="C12" s="43"/>
      <c r="D12" s="45"/>
      <c r="E12" s="60"/>
      <c r="F12" s="43"/>
      <c r="G12" s="43"/>
      <c r="H12" s="54"/>
      <c r="I12" s="54"/>
      <c r="J12" s="54"/>
      <c r="K12" s="54"/>
      <c r="L12" s="54"/>
      <c r="M12" s="54" t="str">
        <f t="shared" si="0"/>
        <v/>
      </c>
    </row>
    <row r="13" customHeight="1" spans="1:13">
      <c r="A13" s="43"/>
      <c r="B13" s="44"/>
      <c r="C13" s="43"/>
      <c r="D13" s="45"/>
      <c r="E13" s="60"/>
      <c r="F13" s="43"/>
      <c r="G13" s="43"/>
      <c r="H13" s="54"/>
      <c r="I13" s="54"/>
      <c r="J13" s="54"/>
      <c r="K13" s="54"/>
      <c r="L13" s="54"/>
      <c r="M13" s="54" t="str">
        <f t="shared" si="0"/>
        <v/>
      </c>
    </row>
    <row r="14" customHeight="1" spans="1:13">
      <c r="A14" s="43"/>
      <c r="B14" s="44"/>
      <c r="C14" s="43"/>
      <c r="D14" s="45"/>
      <c r="E14" s="60"/>
      <c r="F14" s="43"/>
      <c r="G14" s="43"/>
      <c r="H14" s="54"/>
      <c r="I14" s="54"/>
      <c r="J14" s="54"/>
      <c r="K14" s="54"/>
      <c r="L14" s="54"/>
      <c r="M14" s="54" t="str">
        <f t="shared" si="0"/>
        <v/>
      </c>
    </row>
    <row r="15" customHeight="1" spans="1:13">
      <c r="A15" s="43"/>
      <c r="B15" s="44"/>
      <c r="C15" s="43"/>
      <c r="D15" s="45"/>
      <c r="E15" s="60"/>
      <c r="F15" s="43"/>
      <c r="G15" s="43"/>
      <c r="H15" s="54"/>
      <c r="I15" s="54"/>
      <c r="J15" s="54"/>
      <c r="K15" s="54"/>
      <c r="L15" s="54"/>
      <c r="M15" s="54" t="str">
        <f t="shared" si="0"/>
        <v/>
      </c>
    </row>
    <row r="16" customHeight="1" spans="1:13">
      <c r="A16" s="43"/>
      <c r="B16" s="44"/>
      <c r="C16" s="43"/>
      <c r="D16" s="45"/>
      <c r="E16" s="60"/>
      <c r="F16" s="43"/>
      <c r="G16" s="43"/>
      <c r="H16" s="54"/>
      <c r="I16" s="54"/>
      <c r="J16" s="54"/>
      <c r="K16" s="54"/>
      <c r="L16" s="54"/>
      <c r="M16" s="54" t="str">
        <f t="shared" si="0"/>
        <v/>
      </c>
    </row>
    <row r="17" customHeight="1" spans="1:13">
      <c r="A17" s="43"/>
      <c r="B17" s="44"/>
      <c r="C17" s="43"/>
      <c r="D17" s="45"/>
      <c r="E17" s="60"/>
      <c r="F17" s="43"/>
      <c r="G17" s="43"/>
      <c r="H17" s="54"/>
      <c r="I17" s="54"/>
      <c r="J17" s="54"/>
      <c r="K17" s="54"/>
      <c r="L17" s="54"/>
      <c r="M17" s="54" t="str">
        <f t="shared" si="0"/>
        <v/>
      </c>
    </row>
    <row r="18" customHeight="1" spans="1:13">
      <c r="A18" s="43"/>
      <c r="B18" s="44"/>
      <c r="C18" s="43"/>
      <c r="D18" s="45"/>
      <c r="E18" s="60"/>
      <c r="F18" s="43"/>
      <c r="G18" s="43"/>
      <c r="H18" s="54"/>
      <c r="I18" s="54"/>
      <c r="J18" s="54"/>
      <c r="K18" s="54"/>
      <c r="L18" s="54"/>
      <c r="M18" s="54" t="str">
        <f t="shared" si="0"/>
        <v/>
      </c>
    </row>
    <row r="19" customHeight="1" spans="1:13">
      <c r="A19" s="43"/>
      <c r="B19" s="44"/>
      <c r="C19" s="43"/>
      <c r="D19" s="45"/>
      <c r="E19" s="60"/>
      <c r="F19" s="43"/>
      <c r="G19" s="43"/>
      <c r="H19" s="54"/>
      <c r="I19" s="54"/>
      <c r="J19" s="54"/>
      <c r="K19" s="54"/>
      <c r="L19" s="54"/>
      <c r="M19" s="54" t="str">
        <f t="shared" si="0"/>
        <v/>
      </c>
    </row>
    <row r="20" customHeight="1" spans="1:13">
      <c r="A20" s="43"/>
      <c r="B20" s="44"/>
      <c r="C20" s="43"/>
      <c r="D20" s="45"/>
      <c r="E20" s="60"/>
      <c r="F20" s="43"/>
      <c r="G20" s="43"/>
      <c r="H20" s="54"/>
      <c r="I20" s="54"/>
      <c r="J20" s="54"/>
      <c r="K20" s="54"/>
      <c r="L20" s="54"/>
      <c r="M20" s="54" t="str">
        <f t="shared" si="0"/>
        <v/>
      </c>
    </row>
    <row r="21" customHeight="1" spans="1:13">
      <c r="A21" s="43"/>
      <c r="B21" s="44"/>
      <c r="C21" s="43"/>
      <c r="D21" s="45"/>
      <c r="E21" s="60"/>
      <c r="F21" s="43"/>
      <c r="G21" s="43"/>
      <c r="H21" s="54"/>
      <c r="I21" s="54"/>
      <c r="J21" s="54"/>
      <c r="K21" s="54"/>
      <c r="L21" s="54"/>
      <c r="M21" s="54" t="str">
        <f t="shared" si="0"/>
        <v/>
      </c>
    </row>
    <row r="22" customHeight="1" spans="1:13">
      <c r="A22" s="43"/>
      <c r="B22" s="44"/>
      <c r="C22" s="43"/>
      <c r="D22" s="45"/>
      <c r="E22" s="60"/>
      <c r="F22" s="43"/>
      <c r="G22" s="43"/>
      <c r="H22" s="54"/>
      <c r="I22" s="54"/>
      <c r="J22" s="54"/>
      <c r="K22" s="54"/>
      <c r="L22" s="54"/>
      <c r="M22" s="54" t="str">
        <f t="shared" si="0"/>
        <v/>
      </c>
    </row>
    <row r="23" customHeight="1" spans="1:13">
      <c r="A23" s="43"/>
      <c r="B23" s="44"/>
      <c r="C23" s="43"/>
      <c r="D23" s="45"/>
      <c r="E23" s="60"/>
      <c r="F23" s="43"/>
      <c r="G23" s="43"/>
      <c r="H23" s="54"/>
      <c r="I23" s="54"/>
      <c r="J23" s="54"/>
      <c r="K23" s="54"/>
      <c r="L23" s="54"/>
      <c r="M23" s="54" t="str">
        <f t="shared" si="0"/>
        <v/>
      </c>
    </row>
    <row r="24" customHeight="1" spans="1:13">
      <c r="A24" s="43"/>
      <c r="B24" s="44"/>
      <c r="C24" s="43"/>
      <c r="D24" s="45"/>
      <c r="E24" s="60"/>
      <c r="F24" s="43"/>
      <c r="G24" s="43"/>
      <c r="H24" s="54"/>
      <c r="I24" s="54"/>
      <c r="J24" s="54"/>
      <c r="K24" s="54"/>
      <c r="L24" s="54"/>
      <c r="M24" s="54" t="str">
        <f t="shared" si="0"/>
        <v/>
      </c>
    </row>
    <row r="25" customHeight="1" spans="1:13">
      <c r="A25" s="43"/>
      <c r="B25" s="44"/>
      <c r="C25" s="43"/>
      <c r="D25" s="45"/>
      <c r="E25" s="60"/>
      <c r="F25" s="43"/>
      <c r="G25" s="43"/>
      <c r="H25" s="54"/>
      <c r="I25" s="54"/>
      <c r="J25" s="54"/>
      <c r="K25" s="54"/>
      <c r="L25" s="54"/>
      <c r="M25" s="54" t="str">
        <f t="shared" si="0"/>
        <v/>
      </c>
    </row>
    <row r="26" customHeight="1" spans="1:13">
      <c r="A26" s="43"/>
      <c r="B26" s="44"/>
      <c r="C26" s="43"/>
      <c r="D26" s="45"/>
      <c r="E26" s="60"/>
      <c r="F26" s="43"/>
      <c r="G26" s="43"/>
      <c r="H26" s="54"/>
      <c r="I26" s="54"/>
      <c r="J26" s="54"/>
      <c r="K26" s="54"/>
      <c r="L26" s="54"/>
      <c r="M26" s="54"/>
    </row>
    <row r="27" customHeight="1" spans="1:13">
      <c r="A27" s="48" t="s">
        <v>290</v>
      </c>
      <c r="B27" s="66"/>
      <c r="C27" s="47"/>
      <c r="D27" s="45"/>
      <c r="E27" s="47"/>
      <c r="F27" s="47"/>
      <c r="G27" s="47"/>
      <c r="H27" s="54">
        <f>SUM(H6:H26)</f>
        <v>0</v>
      </c>
      <c r="I27" s="54"/>
      <c r="J27" s="54">
        <f>SUM(J6:J26)</f>
        <v>0</v>
      </c>
      <c r="K27" s="54"/>
      <c r="L27" s="54">
        <f>SUM(L6:L26)</f>
        <v>0</v>
      </c>
      <c r="M27" s="54" t="str">
        <f>IF(J27=0,"",(L27-J27)/J27*100)</f>
        <v/>
      </c>
    </row>
    <row r="28" customHeight="1" spans="1:10">
      <c r="A28" s="50" t="e">
        <f>#REF!&amp;#REF!</f>
        <v>#REF!</v>
      </c>
      <c r="J28" s="39" t="e">
        <f>"评估人员："&amp;#REF!</f>
        <v>#REF!</v>
      </c>
    </row>
    <row r="29" customHeight="1" spans="1:1">
      <c r="A29" s="50" t="e">
        <f>CONCATENATE(#REF!,#REF!,#REF!,#REF!,#REF!,#REF!,#REF!)</f>
        <v>#REF!</v>
      </c>
    </row>
  </sheetData>
  <mergeCells count="3">
    <mergeCell ref="A2:M2"/>
    <mergeCell ref="A3:M3"/>
    <mergeCell ref="A27:B27"/>
  </mergeCells>
  <hyperlinks>
    <hyperlink ref="B1" location="交易性金融资产汇总!B8" display="返回"/>
    <hyperlink ref="A1" location="索引目录!E11" display="返回索引页"/>
  </hyperlinks>
  <printOptions horizontalCentered="1"/>
  <pageMargins left="0.349305555555556" right="0.349305555555556" top="0.788888888888889" bottom="0.788888888888889" header="1.00902777777778" footer="0.509027777777778"/>
  <pageSetup paperSize="9" scale="98" fitToHeight="0" orientation="landscape"/>
  <headerFooter alignWithMargins="0">
    <oddHeader>&amp;R&amp;"宋体,常规"&amp;10表&amp;"Times New Roman,常规"3-2-3
&amp;"宋体,常规"共&amp;"Times New Roman,常规"&amp;N&amp;"宋体,常规"页第&amp;"Times New Roman,常规"&amp;P&amp;"宋体,常规"页</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2" sqref="A2:K2"/>
    </sheetView>
  </sheetViews>
  <sheetFormatPr defaultColWidth="7.875" defaultRowHeight="15.75" customHeight="1"/>
  <cols>
    <col min="1" max="1" width="4.625" style="13" customWidth="1"/>
    <col min="2" max="2" width="23.125" style="13" customWidth="1"/>
    <col min="3" max="3" width="15.125" style="13" customWidth="1"/>
    <col min="4" max="4" width="16" style="13" customWidth="1"/>
    <col min="5" max="5" width="9.125" style="13" customWidth="1"/>
    <col min="6" max="7" width="11.5" style="571" hidden="1" customWidth="1" outlineLevel="1"/>
    <col min="8" max="8" width="14.5" style="571" customWidth="1" collapsed="1"/>
    <col min="9" max="10" width="12.75" style="571" customWidth="1"/>
    <col min="11" max="11" width="12.75" style="13" customWidth="1"/>
    <col min="12" max="16384" width="7.875" style="13"/>
  </cols>
  <sheetData>
    <row r="1" spans="1:19">
      <c r="A1" s="14" t="s">
        <v>222</v>
      </c>
      <c r="B1" s="15" t="s">
        <v>223</v>
      </c>
      <c r="C1" s="16"/>
      <c r="D1" s="16"/>
      <c r="E1" s="16"/>
      <c r="F1" s="16"/>
      <c r="G1" s="16"/>
      <c r="H1" s="16"/>
      <c r="I1" s="16"/>
      <c r="J1" s="16"/>
      <c r="K1" s="16"/>
      <c r="L1" s="20"/>
      <c r="M1" s="20"/>
      <c r="N1" s="20"/>
      <c r="O1" s="20"/>
      <c r="P1" s="20"/>
      <c r="Q1" s="20"/>
      <c r="R1" s="20"/>
      <c r="S1" s="20"/>
    </row>
    <row r="2" s="11" customFormat="1" ht="30" customHeight="1" spans="1:19">
      <c r="A2" s="17" t="s">
        <v>301</v>
      </c>
      <c r="B2" s="17"/>
      <c r="C2" s="17"/>
      <c r="D2" s="17"/>
      <c r="E2" s="17"/>
      <c r="F2" s="17"/>
      <c r="G2" s="17"/>
      <c r="H2" s="17"/>
      <c r="I2" s="17"/>
      <c r="J2" s="17"/>
      <c r="K2" s="17"/>
      <c r="L2" s="20"/>
      <c r="M2" s="20"/>
      <c r="N2" s="29"/>
      <c r="O2" s="29"/>
      <c r="P2" s="29"/>
      <c r="Q2" s="29"/>
      <c r="R2" s="29"/>
      <c r="S2" s="29"/>
    </row>
    <row r="3" ht="14.1" customHeight="1" spans="1:19">
      <c r="A3" s="18" t="e">
        <f>CONCATENATE(#REF!,#REF!,#REF!,#REF!,#REF!,#REF!,#REF!)</f>
        <v>#REF!</v>
      </c>
      <c r="B3" s="18"/>
      <c r="C3" s="18"/>
      <c r="D3" s="18"/>
      <c r="E3" s="18"/>
      <c r="F3" s="18"/>
      <c r="G3" s="18"/>
      <c r="H3" s="18"/>
      <c r="I3" s="30"/>
      <c r="J3" s="30"/>
      <c r="K3" s="30"/>
      <c r="L3" s="20"/>
      <c r="M3" s="20"/>
      <c r="N3" s="20"/>
      <c r="O3" s="20"/>
      <c r="P3" s="20"/>
      <c r="Q3" s="20"/>
      <c r="R3" s="20"/>
      <c r="S3" s="20"/>
    </row>
    <row r="4" customHeight="1" spans="1:19">
      <c r="A4" s="19" t="e">
        <f>#REF!&amp;#REF!</f>
        <v>#REF!</v>
      </c>
      <c r="B4" s="20"/>
      <c r="C4" s="20"/>
      <c r="D4" s="20"/>
      <c r="E4" s="20"/>
      <c r="F4" s="589"/>
      <c r="G4" s="589"/>
      <c r="H4" s="589"/>
      <c r="I4" s="589"/>
      <c r="J4" s="589"/>
      <c r="K4" s="31" t="s">
        <v>248</v>
      </c>
      <c r="L4" s="20"/>
      <c r="M4" s="20"/>
      <c r="N4" s="20"/>
      <c r="O4" s="20"/>
      <c r="P4" s="20"/>
      <c r="Q4" s="20"/>
      <c r="R4" s="20"/>
      <c r="S4" s="20"/>
    </row>
    <row r="5" s="12" customFormat="1" customHeight="1" spans="1:19">
      <c r="A5" s="21" t="s">
        <v>249</v>
      </c>
      <c r="B5" s="21" t="s">
        <v>302</v>
      </c>
      <c r="C5" s="21" t="s">
        <v>303</v>
      </c>
      <c r="D5" s="21" t="s">
        <v>304</v>
      </c>
      <c r="E5" s="21" t="s">
        <v>294</v>
      </c>
      <c r="F5" s="21" t="s">
        <v>254</v>
      </c>
      <c r="G5" s="21" t="s">
        <v>255</v>
      </c>
      <c r="H5" s="676" t="s">
        <v>256</v>
      </c>
      <c r="I5" s="676" t="s">
        <v>257</v>
      </c>
      <c r="J5" s="676" t="s">
        <v>258</v>
      </c>
      <c r="K5" s="21" t="s">
        <v>305</v>
      </c>
      <c r="L5" s="32"/>
      <c r="M5" s="32"/>
      <c r="N5" s="32"/>
      <c r="O5" s="32"/>
      <c r="P5" s="32"/>
      <c r="Q5" s="32"/>
      <c r="R5" s="32"/>
      <c r="S5" s="32"/>
    </row>
    <row r="6" customHeight="1" spans="1:19">
      <c r="A6" s="595"/>
      <c r="B6" s="738"/>
      <c r="C6" s="739"/>
      <c r="D6" s="739"/>
      <c r="E6" s="739"/>
      <c r="F6" s="740"/>
      <c r="G6" s="595"/>
      <c r="H6" s="740"/>
      <c r="I6" s="740"/>
      <c r="J6" s="25" t="str">
        <f t="shared" ref="J6:J13" si="0">IF(H6=0,"",(I6-H6)/H6*100)</f>
        <v/>
      </c>
      <c r="K6" s="682"/>
      <c r="L6" s="20"/>
      <c r="M6" s="20"/>
      <c r="N6" s="20"/>
      <c r="O6" s="20"/>
      <c r="P6" s="20"/>
      <c r="Q6" s="20"/>
      <c r="R6" s="20"/>
      <c r="S6" s="20"/>
    </row>
    <row r="7" customHeight="1" spans="1:19">
      <c r="A7" s="595"/>
      <c r="B7" s="738"/>
      <c r="C7" s="739"/>
      <c r="D7" s="739"/>
      <c r="E7" s="739"/>
      <c r="F7" s="740"/>
      <c r="G7" s="595"/>
      <c r="H7" s="740"/>
      <c r="I7" s="740"/>
      <c r="J7" s="25" t="str">
        <f t="shared" si="0"/>
        <v/>
      </c>
      <c r="K7" s="682"/>
      <c r="L7" s="20"/>
      <c r="M7" s="20"/>
      <c r="N7" s="20"/>
      <c r="O7" s="20"/>
      <c r="P7" s="20"/>
      <c r="Q7" s="20"/>
      <c r="R7" s="20"/>
      <c r="S7" s="20"/>
    </row>
    <row r="8" customHeight="1" spans="1:19">
      <c r="A8" s="595"/>
      <c r="B8" s="738"/>
      <c r="C8" s="739"/>
      <c r="D8" s="739"/>
      <c r="E8" s="739"/>
      <c r="F8" s="740"/>
      <c r="G8" s="595"/>
      <c r="H8" s="740"/>
      <c r="I8" s="740"/>
      <c r="J8" s="25" t="str">
        <f t="shared" si="0"/>
        <v/>
      </c>
      <c r="K8" s="682"/>
      <c r="L8" s="20"/>
      <c r="M8" s="20"/>
      <c r="N8" s="20"/>
      <c r="O8" s="20"/>
      <c r="P8" s="20"/>
      <c r="Q8" s="20"/>
      <c r="R8" s="20"/>
      <c r="S8" s="20"/>
    </row>
    <row r="9" customHeight="1" spans="1:19">
      <c r="A9" s="595"/>
      <c r="B9" s="738"/>
      <c r="C9" s="739"/>
      <c r="D9" s="739"/>
      <c r="E9" s="739"/>
      <c r="F9" s="740"/>
      <c r="G9" s="595"/>
      <c r="H9" s="740"/>
      <c r="I9" s="740"/>
      <c r="J9" s="25" t="str">
        <f t="shared" si="0"/>
        <v/>
      </c>
      <c r="K9" s="682"/>
      <c r="L9" s="20"/>
      <c r="M9" s="20"/>
      <c r="N9" s="20"/>
      <c r="O9" s="20"/>
      <c r="P9" s="20"/>
      <c r="Q9" s="20"/>
      <c r="R9" s="20"/>
      <c r="S9" s="20"/>
    </row>
    <row r="10" customHeight="1" spans="1:19">
      <c r="A10" s="595"/>
      <c r="B10" s="738"/>
      <c r="C10" s="739"/>
      <c r="D10" s="739"/>
      <c r="E10" s="739"/>
      <c r="F10" s="740"/>
      <c r="G10" s="595"/>
      <c r="H10" s="740"/>
      <c r="I10" s="740"/>
      <c r="J10" s="25" t="str">
        <f t="shared" si="0"/>
        <v/>
      </c>
      <c r="K10" s="682"/>
      <c r="L10" s="20"/>
      <c r="M10" s="20"/>
      <c r="N10" s="20"/>
      <c r="O10" s="20"/>
      <c r="P10" s="20"/>
      <c r="Q10" s="20"/>
      <c r="R10" s="20"/>
      <c r="S10" s="20"/>
    </row>
    <row r="11" customHeight="1" spans="1:19">
      <c r="A11" s="595"/>
      <c r="B11" s="738"/>
      <c r="C11" s="739"/>
      <c r="D11" s="739"/>
      <c r="E11" s="739"/>
      <c r="F11" s="740"/>
      <c r="G11" s="595"/>
      <c r="H11" s="740"/>
      <c r="I11" s="740"/>
      <c r="J11" s="25" t="str">
        <f t="shared" si="0"/>
        <v/>
      </c>
      <c r="K11" s="682"/>
      <c r="L11" s="20"/>
      <c r="M11" s="20"/>
      <c r="N11" s="20"/>
      <c r="O11" s="20"/>
      <c r="P11" s="20"/>
      <c r="Q11" s="20"/>
      <c r="R11" s="20"/>
      <c r="S11" s="20"/>
    </row>
    <row r="12" customHeight="1" spans="1:19">
      <c r="A12" s="595"/>
      <c r="B12" s="738"/>
      <c r="C12" s="741"/>
      <c r="D12" s="741"/>
      <c r="E12" s="741"/>
      <c r="F12" s="740"/>
      <c r="G12" s="595"/>
      <c r="H12" s="740"/>
      <c r="I12" s="740"/>
      <c r="J12" s="25" t="str">
        <f t="shared" si="0"/>
        <v/>
      </c>
      <c r="K12" s="682"/>
      <c r="L12" s="20"/>
      <c r="M12" s="20"/>
      <c r="N12" s="20"/>
      <c r="O12" s="20"/>
      <c r="P12" s="20"/>
      <c r="Q12" s="20"/>
      <c r="R12" s="20"/>
      <c r="S12" s="20"/>
    </row>
    <row r="13" customHeight="1" spans="1:19">
      <c r="A13" s="595"/>
      <c r="B13" s="738"/>
      <c r="C13" s="741"/>
      <c r="D13" s="741"/>
      <c r="E13" s="741"/>
      <c r="F13" s="740"/>
      <c r="G13" s="595"/>
      <c r="H13" s="740"/>
      <c r="I13" s="740"/>
      <c r="J13" s="25" t="str">
        <f t="shared" si="0"/>
        <v/>
      </c>
      <c r="K13" s="682"/>
      <c r="L13" s="20"/>
      <c r="M13" s="20"/>
      <c r="N13" s="20"/>
      <c r="O13" s="20"/>
      <c r="P13" s="20"/>
      <c r="Q13" s="20"/>
      <c r="R13" s="20"/>
      <c r="S13" s="20"/>
    </row>
    <row r="14" customHeight="1" spans="1:19">
      <c r="A14" s="21"/>
      <c r="B14" s="23"/>
      <c r="C14" s="24"/>
      <c r="D14" s="24"/>
      <c r="E14" s="33"/>
      <c r="F14" s="25"/>
      <c r="G14" s="25"/>
      <c r="H14" s="25"/>
      <c r="I14" s="25"/>
      <c r="J14" s="25" t="str">
        <f t="shared" ref="J14:J27" si="1">IF(H14=0,"",(I14-H14)/H14*100)</f>
        <v/>
      </c>
      <c r="K14" s="33"/>
      <c r="L14" s="20"/>
      <c r="M14" s="20"/>
      <c r="N14" s="20"/>
      <c r="O14" s="20"/>
      <c r="P14" s="20"/>
      <c r="Q14" s="20"/>
      <c r="R14" s="20"/>
      <c r="S14" s="20"/>
    </row>
    <row r="15" customHeight="1" spans="1:19">
      <c r="A15" s="21"/>
      <c r="B15" s="23"/>
      <c r="C15" s="24"/>
      <c r="D15" s="24"/>
      <c r="E15" s="33"/>
      <c r="F15" s="25"/>
      <c r="G15" s="25"/>
      <c r="H15" s="25"/>
      <c r="I15" s="25"/>
      <c r="J15" s="25" t="str">
        <f t="shared" si="1"/>
        <v/>
      </c>
      <c r="K15" s="33"/>
      <c r="L15" s="20"/>
      <c r="M15" s="20"/>
      <c r="N15" s="20"/>
      <c r="O15" s="20"/>
      <c r="P15" s="20"/>
      <c r="Q15" s="20"/>
      <c r="R15" s="20"/>
      <c r="S15" s="20"/>
    </row>
    <row r="16" customHeight="1" spans="1:19">
      <c r="A16" s="21"/>
      <c r="B16" s="23"/>
      <c r="C16" s="24"/>
      <c r="D16" s="24"/>
      <c r="E16" s="33"/>
      <c r="F16" s="25"/>
      <c r="G16" s="25"/>
      <c r="H16" s="25"/>
      <c r="I16" s="25"/>
      <c r="J16" s="25" t="str">
        <f t="shared" si="1"/>
        <v/>
      </c>
      <c r="K16" s="33"/>
      <c r="L16" s="20"/>
      <c r="M16" s="20"/>
      <c r="N16" s="20"/>
      <c r="O16" s="20"/>
      <c r="P16" s="20"/>
      <c r="Q16" s="20"/>
      <c r="R16" s="20"/>
      <c r="S16" s="20"/>
    </row>
    <row r="17" customHeight="1" spans="1:19">
      <c r="A17" s="21"/>
      <c r="B17" s="23"/>
      <c r="C17" s="24"/>
      <c r="D17" s="24"/>
      <c r="E17" s="33"/>
      <c r="F17" s="25"/>
      <c r="G17" s="25"/>
      <c r="H17" s="25"/>
      <c r="I17" s="25"/>
      <c r="J17" s="25" t="str">
        <f t="shared" si="1"/>
        <v/>
      </c>
      <c r="K17" s="33"/>
      <c r="L17" s="20"/>
      <c r="M17" s="20"/>
      <c r="N17" s="20"/>
      <c r="O17" s="20"/>
      <c r="P17" s="20"/>
      <c r="Q17" s="20"/>
      <c r="R17" s="20"/>
      <c r="S17" s="20"/>
    </row>
    <row r="18" customHeight="1" spans="1:19">
      <c r="A18" s="21"/>
      <c r="B18" s="23"/>
      <c r="C18" s="24"/>
      <c r="D18" s="24"/>
      <c r="E18" s="33"/>
      <c r="F18" s="25"/>
      <c r="G18" s="25"/>
      <c r="H18" s="25"/>
      <c r="I18" s="25"/>
      <c r="J18" s="25" t="str">
        <f t="shared" si="1"/>
        <v/>
      </c>
      <c r="K18" s="33"/>
      <c r="L18" s="20"/>
      <c r="M18" s="20"/>
      <c r="N18" s="20"/>
      <c r="O18" s="20"/>
      <c r="P18" s="20"/>
      <c r="Q18" s="20"/>
      <c r="R18" s="20"/>
      <c r="S18" s="20"/>
    </row>
    <row r="19" customHeight="1" spans="1:19">
      <c r="A19" s="21"/>
      <c r="B19" s="23"/>
      <c r="C19" s="24"/>
      <c r="D19" s="24"/>
      <c r="E19" s="33"/>
      <c r="F19" s="25"/>
      <c r="G19" s="25"/>
      <c r="H19" s="25"/>
      <c r="I19" s="25"/>
      <c r="J19" s="25" t="str">
        <f t="shared" si="1"/>
        <v/>
      </c>
      <c r="K19" s="33"/>
      <c r="L19" s="20"/>
      <c r="M19" s="20"/>
      <c r="N19" s="20"/>
      <c r="O19" s="20"/>
      <c r="P19" s="20"/>
      <c r="Q19" s="20"/>
      <c r="R19" s="20"/>
      <c r="S19" s="20"/>
    </row>
    <row r="20" customHeight="1" spans="1:19">
      <c r="A20" s="21"/>
      <c r="B20" s="23"/>
      <c r="C20" s="24"/>
      <c r="D20" s="24"/>
      <c r="E20" s="33"/>
      <c r="F20" s="25"/>
      <c r="G20" s="25"/>
      <c r="H20" s="25"/>
      <c r="I20" s="25"/>
      <c r="J20" s="25" t="str">
        <f t="shared" si="1"/>
        <v/>
      </c>
      <c r="K20" s="33"/>
      <c r="L20" s="20"/>
      <c r="M20" s="20"/>
      <c r="N20" s="20"/>
      <c r="O20" s="20"/>
      <c r="P20" s="20"/>
      <c r="Q20" s="20"/>
      <c r="R20" s="20"/>
      <c r="S20" s="20"/>
    </row>
    <row r="21" customHeight="1" spans="1:19">
      <c r="A21" s="21"/>
      <c r="B21" s="23"/>
      <c r="C21" s="24"/>
      <c r="D21" s="24"/>
      <c r="E21" s="33"/>
      <c r="F21" s="25"/>
      <c r="G21" s="25"/>
      <c r="H21" s="25"/>
      <c r="I21" s="25"/>
      <c r="J21" s="25" t="str">
        <f t="shared" si="1"/>
        <v/>
      </c>
      <c r="K21" s="33"/>
      <c r="L21" s="20"/>
      <c r="M21" s="20"/>
      <c r="N21" s="20"/>
      <c r="O21" s="20"/>
      <c r="P21" s="20"/>
      <c r="Q21" s="20"/>
      <c r="R21" s="20"/>
      <c r="S21" s="20"/>
    </row>
    <row r="22" customHeight="1" spans="1:19">
      <c r="A22" s="21"/>
      <c r="B22" s="23"/>
      <c r="C22" s="24"/>
      <c r="D22" s="24"/>
      <c r="E22" s="33"/>
      <c r="F22" s="25"/>
      <c r="G22" s="25"/>
      <c r="H22" s="25"/>
      <c r="I22" s="25"/>
      <c r="J22" s="25" t="str">
        <f t="shared" si="1"/>
        <v/>
      </c>
      <c r="K22" s="33"/>
      <c r="L22" s="20"/>
      <c r="M22" s="20"/>
      <c r="N22" s="20"/>
      <c r="O22" s="20"/>
      <c r="P22" s="20"/>
      <c r="Q22" s="20"/>
      <c r="R22" s="20"/>
      <c r="S22" s="20"/>
    </row>
    <row r="23" customHeight="1" spans="1:19">
      <c r="A23" s="21"/>
      <c r="B23" s="23"/>
      <c r="C23" s="24"/>
      <c r="D23" s="24"/>
      <c r="E23" s="33"/>
      <c r="F23" s="25"/>
      <c r="G23" s="25"/>
      <c r="H23" s="25"/>
      <c r="I23" s="25"/>
      <c r="J23" s="25" t="str">
        <f t="shared" si="1"/>
        <v/>
      </c>
      <c r="K23" s="33"/>
      <c r="L23" s="20"/>
      <c r="M23" s="20"/>
      <c r="N23" s="20"/>
      <c r="O23" s="20"/>
      <c r="P23" s="20"/>
      <c r="Q23" s="20"/>
      <c r="R23" s="20"/>
      <c r="S23" s="20"/>
    </row>
    <row r="24" customHeight="1" spans="1:19">
      <c r="A24" s="21"/>
      <c r="B24" s="23"/>
      <c r="C24" s="24"/>
      <c r="D24" s="24"/>
      <c r="E24" s="33"/>
      <c r="F24" s="25"/>
      <c r="G24" s="25"/>
      <c r="H24" s="25"/>
      <c r="I24" s="25"/>
      <c r="J24" s="25" t="str">
        <f t="shared" si="1"/>
        <v/>
      </c>
      <c r="K24" s="33"/>
      <c r="L24" s="20"/>
      <c r="M24" s="20"/>
      <c r="N24" s="20"/>
      <c r="O24" s="20"/>
      <c r="P24" s="20"/>
      <c r="Q24" s="20"/>
      <c r="R24" s="20"/>
      <c r="S24" s="20"/>
    </row>
    <row r="25" customHeight="1" spans="1:19">
      <c r="A25" s="21"/>
      <c r="B25" s="23"/>
      <c r="C25" s="24"/>
      <c r="D25" s="24"/>
      <c r="E25" s="33"/>
      <c r="F25" s="25"/>
      <c r="G25" s="25"/>
      <c r="H25" s="25"/>
      <c r="I25" s="25"/>
      <c r="J25" s="25" t="str">
        <f t="shared" si="1"/>
        <v/>
      </c>
      <c r="K25" s="33"/>
      <c r="L25" s="20"/>
      <c r="M25" s="20"/>
      <c r="N25" s="20"/>
      <c r="O25" s="20"/>
      <c r="P25" s="20"/>
      <c r="Q25" s="20"/>
      <c r="R25" s="20"/>
      <c r="S25" s="20"/>
    </row>
    <row r="26" customHeight="1" spans="1:19">
      <c r="A26" s="21"/>
      <c r="B26" s="23"/>
      <c r="C26" s="24"/>
      <c r="D26" s="24"/>
      <c r="E26" s="33"/>
      <c r="F26" s="25"/>
      <c r="G26" s="25"/>
      <c r="H26" s="25"/>
      <c r="I26" s="25"/>
      <c r="J26" s="25" t="str">
        <f t="shared" si="1"/>
        <v/>
      </c>
      <c r="K26" s="33"/>
      <c r="L26" s="20"/>
      <c r="M26" s="20"/>
      <c r="N26" s="20"/>
      <c r="O26" s="20"/>
      <c r="P26" s="20"/>
      <c r="Q26" s="20"/>
      <c r="R26" s="20"/>
      <c r="S26" s="20"/>
    </row>
    <row r="27" customHeight="1" spans="1:19">
      <c r="A27" s="26" t="s">
        <v>306</v>
      </c>
      <c r="B27" s="27"/>
      <c r="C27" s="24"/>
      <c r="D27" s="24"/>
      <c r="E27" s="33"/>
      <c r="F27" s="25">
        <f>SUM(F6:F26)</f>
        <v>0</v>
      </c>
      <c r="G27" s="25"/>
      <c r="H27" s="25">
        <f>SUM(H6:H26)</f>
        <v>0</v>
      </c>
      <c r="I27" s="25">
        <f>SUM(I6:I26)</f>
        <v>0</v>
      </c>
      <c r="J27" s="25" t="str">
        <f t="shared" si="1"/>
        <v/>
      </c>
      <c r="K27" s="33"/>
      <c r="L27" s="20"/>
      <c r="M27" s="20"/>
      <c r="N27" s="20"/>
      <c r="O27" s="20"/>
      <c r="P27" s="20"/>
      <c r="Q27" s="20"/>
      <c r="R27" s="20"/>
      <c r="S27" s="20"/>
    </row>
    <row r="28" customHeight="1" spans="1:19">
      <c r="A28" s="28" t="e">
        <f>#REF!&amp;#REF!</f>
        <v>#REF!</v>
      </c>
      <c r="B28" s="20"/>
      <c r="C28" s="20"/>
      <c r="D28" s="20"/>
      <c r="E28" s="20"/>
      <c r="F28" s="589"/>
      <c r="G28" s="589"/>
      <c r="H28" s="19" t="e">
        <f>"评估人员："&amp;#REF!</f>
        <v>#REF!</v>
      </c>
      <c r="I28" s="589"/>
      <c r="J28" s="589"/>
      <c r="K28" s="20"/>
      <c r="L28" s="20"/>
      <c r="M28" s="20"/>
      <c r="N28" s="20"/>
      <c r="O28" s="20"/>
      <c r="P28" s="20"/>
      <c r="Q28" s="20"/>
      <c r="R28" s="20"/>
      <c r="S28" s="20"/>
    </row>
    <row r="29" customHeight="1" spans="1:19">
      <c r="A29" s="97" t="e">
        <f>CONCATENATE(#REF!,#REF!,#REF!,#REF!,#REF!,#REF!,#REF!)</f>
        <v>#REF!</v>
      </c>
      <c r="B29" s="20"/>
      <c r="C29" s="20"/>
      <c r="D29" s="20"/>
      <c r="E29" s="20"/>
      <c r="F29" s="589"/>
      <c r="G29" s="589"/>
      <c r="H29" s="589"/>
      <c r="I29" s="589"/>
      <c r="J29" s="589"/>
      <c r="K29" s="20"/>
      <c r="L29" s="20"/>
      <c r="M29" s="20"/>
      <c r="N29" s="20"/>
      <c r="O29" s="20"/>
      <c r="P29" s="20"/>
      <c r="Q29" s="20"/>
      <c r="R29" s="20"/>
      <c r="S29" s="20"/>
    </row>
    <row r="30" customHeight="1" spans="1:19">
      <c r="A30" s="20"/>
      <c r="B30" s="20"/>
      <c r="C30" s="20"/>
      <c r="D30" s="20"/>
      <c r="E30" s="20"/>
      <c r="F30" s="589"/>
      <c r="G30" s="589"/>
      <c r="H30" s="589"/>
      <c r="I30" s="589"/>
      <c r="J30" s="589"/>
      <c r="K30" s="20"/>
      <c r="L30" s="20"/>
      <c r="M30" s="20"/>
      <c r="N30" s="20"/>
      <c r="O30" s="20"/>
      <c r="P30" s="20"/>
      <c r="Q30" s="20"/>
      <c r="R30" s="20"/>
      <c r="S30" s="20"/>
    </row>
    <row r="31" customHeight="1" spans="1:19">
      <c r="A31" s="20"/>
      <c r="B31" s="20"/>
      <c r="C31" s="20"/>
      <c r="D31" s="20"/>
      <c r="E31" s="20"/>
      <c r="F31" s="589"/>
      <c r="G31" s="589"/>
      <c r="H31" s="589"/>
      <c r="I31" s="589"/>
      <c r="J31" s="589"/>
      <c r="K31" s="20"/>
      <c r="L31" s="20"/>
      <c r="M31" s="20"/>
      <c r="N31" s="20"/>
      <c r="O31" s="20"/>
      <c r="P31" s="20"/>
      <c r="Q31" s="20"/>
      <c r="R31" s="20"/>
      <c r="S31" s="20"/>
    </row>
    <row r="32" customHeight="1" spans="1:19">
      <c r="A32" s="20"/>
      <c r="B32" s="20"/>
      <c r="C32" s="20"/>
      <c r="D32" s="20"/>
      <c r="E32" s="20"/>
      <c r="F32" s="589"/>
      <c r="G32" s="589"/>
      <c r="H32" s="589"/>
      <c r="I32" s="589"/>
      <c r="J32" s="589"/>
      <c r="K32" s="20"/>
      <c r="L32" s="20"/>
      <c r="M32" s="20"/>
      <c r="N32" s="20"/>
      <c r="O32" s="20"/>
      <c r="P32" s="20"/>
      <c r="Q32" s="20"/>
      <c r="R32" s="20"/>
      <c r="S32" s="20"/>
    </row>
    <row r="33" customHeight="1" spans="1:19">
      <c r="A33" s="20"/>
      <c r="B33" s="20"/>
      <c r="C33" s="20"/>
      <c r="D33" s="20"/>
      <c r="E33" s="20"/>
      <c r="F33" s="589"/>
      <c r="G33" s="589"/>
      <c r="H33" s="589"/>
      <c r="I33" s="589"/>
      <c r="J33" s="589"/>
      <c r="K33" s="20"/>
      <c r="L33" s="20"/>
      <c r="M33" s="20"/>
      <c r="N33" s="20"/>
      <c r="O33" s="20"/>
      <c r="P33" s="20"/>
      <c r="Q33" s="20"/>
      <c r="R33" s="20"/>
      <c r="S33" s="20"/>
    </row>
    <row r="34" customHeight="1" spans="1:19">
      <c r="A34" s="20"/>
      <c r="B34" s="20"/>
      <c r="C34" s="20"/>
      <c r="D34" s="20"/>
      <c r="E34" s="20"/>
      <c r="F34" s="589"/>
      <c r="G34" s="589"/>
      <c r="H34" s="589"/>
      <c r="I34" s="589"/>
      <c r="J34" s="589"/>
      <c r="K34" s="20"/>
      <c r="L34" s="20"/>
      <c r="M34" s="20"/>
      <c r="N34" s="20"/>
      <c r="O34" s="20"/>
      <c r="P34" s="20"/>
      <c r="Q34" s="20"/>
      <c r="R34" s="20"/>
      <c r="S34" s="20"/>
    </row>
    <row r="35" customHeight="1" spans="1:19">
      <c r="A35" s="20"/>
      <c r="B35" s="20"/>
      <c r="C35" s="20"/>
      <c r="D35" s="20"/>
      <c r="E35" s="20"/>
      <c r="F35" s="589"/>
      <c r="G35" s="589"/>
      <c r="H35" s="589"/>
      <c r="I35" s="589"/>
      <c r="J35" s="589"/>
      <c r="K35" s="20"/>
      <c r="L35" s="20"/>
      <c r="M35" s="20"/>
      <c r="N35" s="20"/>
      <c r="O35" s="20"/>
      <c r="P35" s="20"/>
      <c r="Q35" s="20"/>
      <c r="R35" s="20"/>
      <c r="S35" s="20"/>
    </row>
    <row r="36" customHeight="1" spans="1:19">
      <c r="A36" s="20"/>
      <c r="B36" s="20"/>
      <c r="C36" s="20"/>
      <c r="D36" s="20"/>
      <c r="E36" s="20"/>
      <c r="F36" s="589"/>
      <c r="G36" s="589"/>
      <c r="H36" s="589"/>
      <c r="I36" s="589"/>
      <c r="J36" s="589"/>
      <c r="K36" s="20"/>
      <c r="L36" s="20"/>
      <c r="M36" s="20"/>
      <c r="N36" s="20"/>
      <c r="O36" s="20"/>
      <c r="P36" s="20"/>
      <c r="Q36" s="20"/>
      <c r="R36" s="20"/>
      <c r="S36" s="20"/>
    </row>
    <row r="37" customHeight="1" spans="1:19">
      <c r="A37" s="20"/>
      <c r="B37" s="20"/>
      <c r="C37" s="20"/>
      <c r="D37" s="20"/>
      <c r="E37" s="20"/>
      <c r="F37" s="589"/>
      <c r="G37" s="589"/>
      <c r="H37" s="589"/>
      <c r="I37" s="589"/>
      <c r="J37" s="589"/>
      <c r="K37" s="20"/>
      <c r="L37" s="20"/>
      <c r="M37" s="20"/>
      <c r="N37" s="20"/>
      <c r="O37" s="20"/>
      <c r="P37" s="20"/>
      <c r="Q37" s="20"/>
      <c r="R37" s="20"/>
      <c r="S37" s="20"/>
    </row>
    <row r="38" customHeight="1" spans="1:19">
      <c r="A38" s="20"/>
      <c r="B38" s="20"/>
      <c r="C38" s="20"/>
      <c r="D38" s="20"/>
      <c r="E38" s="20"/>
      <c r="F38" s="589"/>
      <c r="G38" s="589"/>
      <c r="H38" s="589"/>
      <c r="I38" s="589"/>
      <c r="J38" s="589"/>
      <c r="K38" s="20"/>
      <c r="L38" s="20"/>
      <c r="M38" s="20"/>
      <c r="N38" s="20"/>
      <c r="O38" s="20"/>
      <c r="P38" s="20"/>
      <c r="Q38" s="20"/>
      <c r="R38" s="20"/>
      <c r="S38" s="20"/>
    </row>
    <row r="39" customHeight="1" spans="1:19">
      <c r="A39" s="20"/>
      <c r="B39" s="20"/>
      <c r="C39" s="20"/>
      <c r="D39" s="20"/>
      <c r="E39" s="20"/>
      <c r="F39" s="589"/>
      <c r="G39" s="589"/>
      <c r="H39" s="589"/>
      <c r="I39" s="589"/>
      <c r="J39" s="589"/>
      <c r="K39" s="20"/>
      <c r="L39" s="20"/>
      <c r="M39" s="20"/>
      <c r="N39" s="20"/>
      <c r="O39" s="20"/>
      <c r="P39" s="20"/>
      <c r="Q39" s="20"/>
      <c r="R39" s="20"/>
      <c r="S39" s="20"/>
    </row>
    <row r="40" customHeight="1" spans="1:19">
      <c r="A40" s="20"/>
      <c r="B40" s="20"/>
      <c r="C40" s="20"/>
      <c r="D40" s="20"/>
      <c r="E40" s="20"/>
      <c r="F40" s="589"/>
      <c r="G40" s="589"/>
      <c r="H40" s="589"/>
      <c r="I40" s="589"/>
      <c r="J40" s="589"/>
      <c r="K40" s="20"/>
      <c r="L40" s="20"/>
      <c r="M40" s="20"/>
      <c r="N40" s="20"/>
      <c r="O40" s="20"/>
      <c r="P40" s="20"/>
      <c r="Q40" s="20"/>
      <c r="R40" s="20"/>
      <c r="S40" s="20"/>
    </row>
    <row r="41" customHeight="1" spans="1:19">
      <c r="A41" s="20"/>
      <c r="B41" s="20"/>
      <c r="C41" s="20"/>
      <c r="D41" s="20"/>
      <c r="E41" s="20"/>
      <c r="F41" s="589"/>
      <c r="G41" s="589"/>
      <c r="H41" s="589"/>
      <c r="I41" s="589"/>
      <c r="J41" s="589"/>
      <c r="K41" s="20"/>
      <c r="L41" s="20"/>
      <c r="M41" s="20"/>
      <c r="N41" s="20"/>
      <c r="O41" s="20"/>
      <c r="P41" s="20"/>
      <c r="Q41" s="20"/>
      <c r="R41" s="20"/>
      <c r="S41" s="20"/>
    </row>
    <row r="42" customHeight="1" spans="1:19">
      <c r="A42" s="20"/>
      <c r="B42" s="20"/>
      <c r="C42" s="20"/>
      <c r="D42" s="20"/>
      <c r="E42" s="20"/>
      <c r="F42" s="589"/>
      <c r="G42" s="589"/>
      <c r="H42" s="589"/>
      <c r="I42" s="589"/>
      <c r="J42" s="589"/>
      <c r="K42" s="20"/>
      <c r="L42" s="20"/>
      <c r="M42" s="20"/>
      <c r="N42" s="20"/>
      <c r="O42" s="20"/>
      <c r="P42" s="20"/>
      <c r="Q42" s="20"/>
      <c r="R42" s="20"/>
      <c r="S42" s="20"/>
    </row>
    <row r="43" customHeight="1" spans="1:19">
      <c r="A43" s="20"/>
      <c r="B43" s="20"/>
      <c r="C43" s="20"/>
      <c r="D43" s="20"/>
      <c r="E43" s="20"/>
      <c r="F43" s="589"/>
      <c r="G43" s="589"/>
      <c r="H43" s="589"/>
      <c r="I43" s="589"/>
      <c r="J43" s="589"/>
      <c r="K43" s="20"/>
      <c r="L43" s="20"/>
      <c r="M43" s="20"/>
      <c r="N43" s="20"/>
      <c r="O43" s="20"/>
      <c r="P43" s="20"/>
      <c r="Q43" s="20"/>
      <c r="R43" s="20"/>
      <c r="S43" s="20"/>
    </row>
    <row r="44" customHeight="1" spans="1:19">
      <c r="A44" s="20"/>
      <c r="B44" s="20"/>
      <c r="C44" s="20"/>
      <c r="D44" s="20"/>
      <c r="E44" s="20"/>
      <c r="F44" s="589"/>
      <c r="G44" s="589"/>
      <c r="H44" s="589"/>
      <c r="I44" s="589"/>
      <c r="J44" s="589"/>
      <c r="K44" s="20"/>
      <c r="L44" s="20"/>
      <c r="M44" s="20"/>
      <c r="N44" s="20"/>
      <c r="O44" s="20"/>
      <c r="P44" s="20"/>
      <c r="Q44" s="20"/>
      <c r="R44" s="20"/>
      <c r="S44" s="20"/>
    </row>
    <row r="45" customHeight="1" spans="1:19">
      <c r="A45" s="20"/>
      <c r="B45" s="20"/>
      <c r="C45" s="20"/>
      <c r="D45" s="20"/>
      <c r="E45" s="20"/>
      <c r="F45" s="589"/>
      <c r="G45" s="589"/>
      <c r="H45" s="589"/>
      <c r="I45" s="589"/>
      <c r="J45" s="589"/>
      <c r="K45" s="20"/>
      <c r="L45" s="20"/>
      <c r="M45" s="20"/>
      <c r="N45" s="20"/>
      <c r="O45" s="20"/>
      <c r="P45" s="20"/>
      <c r="Q45" s="20"/>
      <c r="R45" s="20"/>
      <c r="S45" s="20"/>
    </row>
    <row r="46" customHeight="1" spans="1:19">
      <c r="A46" s="20"/>
      <c r="B46" s="20"/>
      <c r="C46" s="20"/>
      <c r="D46" s="20"/>
      <c r="E46" s="20"/>
      <c r="F46" s="589"/>
      <c r="G46" s="589"/>
      <c r="H46" s="589"/>
      <c r="I46" s="589"/>
      <c r="J46" s="589"/>
      <c r="K46" s="20"/>
      <c r="L46" s="20"/>
      <c r="M46" s="20"/>
      <c r="N46" s="20"/>
      <c r="O46" s="20"/>
      <c r="P46" s="20"/>
      <c r="Q46" s="20"/>
      <c r="R46" s="20"/>
      <c r="S46" s="20"/>
    </row>
  </sheetData>
  <mergeCells count="3">
    <mergeCell ref="A2:K2"/>
    <mergeCell ref="A3:K3"/>
    <mergeCell ref="A27:B27"/>
  </mergeCells>
  <hyperlinks>
    <hyperlink ref="A1" location="索引目录!D12" display="返回索引页"/>
    <hyperlink ref="B1" location="流动汇总!B8" display="返回"/>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Roman,常规"3-3
&amp;"宋体,常规"共&amp;"Times New Roman,常规"&amp;N&amp;"宋体,常规"页第&amp;"Times New Roman,常规"&amp;P&amp;"宋体,常规"页</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41"/>
  <sheetViews>
    <sheetView topLeftCell="A124" workbookViewId="0">
      <selection activeCell="A3" sqref="A3:S3"/>
    </sheetView>
  </sheetViews>
  <sheetFormatPr defaultColWidth="7.875" defaultRowHeight="15.75" customHeight="1"/>
  <cols>
    <col min="1" max="1" width="4.625" style="20" customWidth="1"/>
    <col min="2" max="2" width="27.875" style="20" customWidth="1"/>
    <col min="3" max="4" width="9.75" style="20" customWidth="1"/>
    <col min="5" max="5" width="10.375" style="20" customWidth="1"/>
    <col min="6" max="6" width="17.25" style="20" hidden="1" customWidth="1" outlineLevel="1"/>
    <col min="7" max="7" width="11" style="589" hidden="1" customWidth="1" outlineLevel="1"/>
    <col min="8" max="8" width="10.25" style="589" hidden="1" customWidth="1" outlineLevel="1"/>
    <col min="9" max="9" width="10" style="589" hidden="1" customWidth="1" outlineLevel="1"/>
    <col min="10" max="10" width="11.75" style="589" hidden="1" customWidth="1" outlineLevel="1"/>
    <col min="11" max="11" width="11.625" style="589" hidden="1" customWidth="1" outlineLevel="1"/>
    <col min="12" max="12" width="12.25" style="589" hidden="1" customWidth="1" outlineLevel="1"/>
    <col min="13" max="13" width="9.5" style="589" hidden="1" customWidth="1" outlineLevel="1"/>
    <col min="14" max="14" width="13.75" style="724" hidden="1" customWidth="1" outlineLevel="1"/>
    <col min="15" max="15" width="15.875" style="724" hidden="1" customWidth="1" outlineLevel="1"/>
    <col min="16" max="16" width="17.125" style="20" customWidth="1" collapsed="1"/>
    <col min="17" max="17" width="17.125" style="20" customWidth="1"/>
    <col min="18" max="18" width="8.375" style="20" customWidth="1"/>
    <col min="19" max="19" width="12.875" style="20" customWidth="1"/>
    <col min="20" max="20" width="7.875" style="20" hidden="1" customWidth="1"/>
    <col min="21" max="16384" width="7.875" style="20"/>
  </cols>
  <sheetData>
    <row r="1" spans="1:19">
      <c r="A1" s="14" t="s">
        <v>222</v>
      </c>
      <c r="B1" s="15" t="s">
        <v>307</v>
      </c>
      <c r="C1" s="16"/>
      <c r="D1" s="16"/>
      <c r="E1" s="16"/>
      <c r="F1" s="16"/>
      <c r="G1" s="16"/>
      <c r="H1" s="16"/>
      <c r="I1" s="16"/>
      <c r="J1" s="16"/>
      <c r="K1" s="16"/>
      <c r="L1" s="16"/>
      <c r="M1" s="16"/>
      <c r="N1" s="16"/>
      <c r="O1" s="16"/>
      <c r="P1" s="16"/>
      <c r="Q1" s="16"/>
      <c r="R1" s="16"/>
      <c r="S1" s="16"/>
    </row>
    <row r="2" s="29" customFormat="1" ht="30" customHeight="1" spans="1:19">
      <c r="A2" s="17" t="s">
        <v>308</v>
      </c>
      <c r="B2" s="17"/>
      <c r="C2" s="17"/>
      <c r="D2" s="17"/>
      <c r="E2" s="17"/>
      <c r="F2" s="17"/>
      <c r="G2" s="17"/>
      <c r="H2" s="17"/>
      <c r="I2" s="17"/>
      <c r="J2" s="17"/>
      <c r="K2" s="17"/>
      <c r="L2" s="17"/>
      <c r="M2" s="17"/>
      <c r="N2" s="17"/>
      <c r="O2" s="17"/>
      <c r="P2" s="17"/>
      <c r="Q2" s="17"/>
      <c r="R2" s="17"/>
      <c r="S2" s="17"/>
    </row>
    <row r="3" ht="14.1" customHeight="1" spans="1:19">
      <c r="A3" s="18" t="e">
        <f>CONCATENATE(#REF!,#REF!,#REF!,#REF!,#REF!,#REF!,#REF!)</f>
        <v>#REF!</v>
      </c>
      <c r="B3" s="18"/>
      <c r="C3" s="18"/>
      <c r="D3" s="18"/>
      <c r="E3" s="18"/>
      <c r="F3" s="18"/>
      <c r="G3" s="18"/>
      <c r="H3" s="18"/>
      <c r="I3" s="30"/>
      <c r="J3" s="30"/>
      <c r="K3" s="30"/>
      <c r="L3" s="30"/>
      <c r="M3" s="30"/>
      <c r="N3" s="30"/>
      <c r="O3" s="30"/>
      <c r="P3" s="30"/>
      <c r="Q3" s="30"/>
      <c r="R3" s="30"/>
      <c r="S3" s="30"/>
    </row>
    <row r="4" customHeight="1" spans="1:19">
      <c r="A4" s="19" t="e">
        <f>#REF!&amp;#REF!</f>
        <v>#REF!</v>
      </c>
      <c r="M4" s="702" t="s">
        <v>309</v>
      </c>
      <c r="N4" s="677" t="s">
        <v>310</v>
      </c>
      <c r="O4" s="542"/>
      <c r="S4" s="31" t="s">
        <v>248</v>
      </c>
    </row>
    <row r="5" s="32" customFormat="1" customHeight="1" spans="1:19">
      <c r="A5" s="21" t="s">
        <v>249</v>
      </c>
      <c r="B5" s="21" t="s">
        <v>311</v>
      </c>
      <c r="C5" s="21" t="s">
        <v>312</v>
      </c>
      <c r="D5" s="21" t="s">
        <v>313</v>
      </c>
      <c r="E5" s="21" t="s">
        <v>314</v>
      </c>
      <c r="F5" s="21" t="s">
        <v>254</v>
      </c>
      <c r="G5" s="676" t="s">
        <v>315</v>
      </c>
      <c r="H5" s="677" t="s">
        <v>316</v>
      </c>
      <c r="I5" s="676" t="s">
        <v>317</v>
      </c>
      <c r="J5" s="676" t="s">
        <v>318</v>
      </c>
      <c r="K5" s="676" t="s">
        <v>319</v>
      </c>
      <c r="L5" s="676" t="s">
        <v>320</v>
      </c>
      <c r="M5" s="702"/>
      <c r="N5" s="677"/>
      <c r="O5" s="677" t="s">
        <v>255</v>
      </c>
      <c r="P5" s="21" t="s">
        <v>256</v>
      </c>
      <c r="Q5" s="21" t="s">
        <v>257</v>
      </c>
      <c r="R5" s="21" t="s">
        <v>258</v>
      </c>
      <c r="S5" s="21" t="s">
        <v>305</v>
      </c>
    </row>
    <row r="6" customHeight="1" spans="1:20">
      <c r="A6" s="595"/>
      <c r="B6" s="725"/>
      <c r="C6" s="706"/>
      <c r="D6" s="88"/>
      <c r="E6" s="595"/>
      <c r="F6" s="703"/>
      <c r="G6" s="726"/>
      <c r="H6" s="726"/>
      <c r="I6" s="726"/>
      <c r="J6" s="726"/>
      <c r="K6" s="703"/>
      <c r="L6" s="726"/>
      <c r="M6" s="726"/>
      <c r="N6" s="703"/>
      <c r="O6" s="703"/>
      <c r="P6" s="703"/>
      <c r="Q6" s="703"/>
      <c r="R6" s="25" t="str">
        <f t="shared" ref="R6:R37" si="0">IF(P6=0,"",(Q6-P6)/P6*100)</f>
        <v/>
      </c>
      <c r="S6" s="33"/>
      <c r="T6" s="20" t="s">
        <v>266</v>
      </c>
    </row>
    <row r="7" customHeight="1" spans="1:19">
      <c r="A7" s="595"/>
      <c r="B7" s="725"/>
      <c r="C7" s="706"/>
      <c r="D7" s="88"/>
      <c r="E7" s="595"/>
      <c r="F7" s="703"/>
      <c r="G7" s="726"/>
      <c r="H7" s="726"/>
      <c r="I7" s="726"/>
      <c r="J7" s="726"/>
      <c r="K7" s="726"/>
      <c r="L7" s="726"/>
      <c r="M7" s="726"/>
      <c r="N7" s="703"/>
      <c r="O7" s="703"/>
      <c r="P7" s="703"/>
      <c r="Q7" s="703"/>
      <c r="R7" s="25" t="str">
        <f t="shared" si="0"/>
        <v/>
      </c>
      <c r="S7" s="33"/>
    </row>
    <row r="8" customHeight="1" spans="1:19">
      <c r="A8" s="595"/>
      <c r="B8" s="725"/>
      <c r="C8" s="706"/>
      <c r="D8" s="88"/>
      <c r="E8" s="595"/>
      <c r="F8" s="703"/>
      <c r="G8" s="726"/>
      <c r="H8" s="726"/>
      <c r="I8" s="726"/>
      <c r="J8" s="726"/>
      <c r="K8" s="726"/>
      <c r="L8" s="726"/>
      <c r="M8" s="726"/>
      <c r="N8" s="703"/>
      <c r="O8" s="703"/>
      <c r="P8" s="703"/>
      <c r="Q8" s="703"/>
      <c r="R8" s="25" t="str">
        <f t="shared" si="0"/>
        <v/>
      </c>
      <c r="S8" s="33"/>
    </row>
    <row r="9" customHeight="1" spans="1:19">
      <c r="A9" s="595"/>
      <c r="B9" s="725"/>
      <c r="C9" s="706"/>
      <c r="D9" s="88"/>
      <c r="E9" s="595"/>
      <c r="F9" s="703"/>
      <c r="G9" s="726"/>
      <c r="H9" s="726"/>
      <c r="I9" s="726"/>
      <c r="J9" s="726"/>
      <c r="K9" s="726"/>
      <c r="L9" s="726"/>
      <c r="M9" s="726"/>
      <c r="N9" s="703"/>
      <c r="O9" s="703"/>
      <c r="P9" s="703"/>
      <c r="Q9" s="703"/>
      <c r="R9" s="25" t="str">
        <f t="shared" si="0"/>
        <v/>
      </c>
      <c r="S9" s="33"/>
    </row>
    <row r="10" customHeight="1" spans="1:19">
      <c r="A10" s="595"/>
      <c r="B10" s="725"/>
      <c r="C10" s="706"/>
      <c r="D10" s="88"/>
      <c r="E10" s="595"/>
      <c r="F10" s="703"/>
      <c r="G10" s="726"/>
      <c r="H10" s="726"/>
      <c r="I10" s="726"/>
      <c r="J10" s="726"/>
      <c r="K10" s="726"/>
      <c r="L10" s="726"/>
      <c r="M10" s="726"/>
      <c r="N10" s="703"/>
      <c r="O10" s="703"/>
      <c r="P10" s="703"/>
      <c r="Q10" s="703"/>
      <c r="R10" s="25" t="str">
        <f t="shared" si="0"/>
        <v/>
      </c>
      <c r="S10" s="33"/>
    </row>
    <row r="11" customHeight="1" spans="1:19">
      <c r="A11" s="595"/>
      <c r="B11" s="725"/>
      <c r="C11" s="706"/>
      <c r="D11" s="88"/>
      <c r="E11" s="595"/>
      <c r="F11" s="703"/>
      <c r="G11" s="726"/>
      <c r="H11" s="726"/>
      <c r="I11" s="726"/>
      <c r="J11" s="726"/>
      <c r="K11" s="726"/>
      <c r="L11" s="726"/>
      <c r="M11" s="726"/>
      <c r="N11" s="703"/>
      <c r="O11" s="703"/>
      <c r="P11" s="703"/>
      <c r="Q11" s="703"/>
      <c r="R11" s="25" t="str">
        <f t="shared" si="0"/>
        <v/>
      </c>
      <c r="S11" s="33"/>
    </row>
    <row r="12" customHeight="1" spans="1:19">
      <c r="A12" s="595"/>
      <c r="B12" s="725"/>
      <c r="C12" s="706"/>
      <c r="D12" s="88"/>
      <c r="E12" s="595"/>
      <c r="F12" s="703"/>
      <c r="G12" s="726"/>
      <c r="H12" s="726"/>
      <c r="I12" s="726"/>
      <c r="J12" s="726"/>
      <c r="K12" s="726"/>
      <c r="L12" s="726"/>
      <c r="M12" s="726"/>
      <c r="N12" s="703"/>
      <c r="O12" s="703"/>
      <c r="P12" s="703"/>
      <c r="Q12" s="703"/>
      <c r="R12" s="25" t="str">
        <f t="shared" si="0"/>
        <v/>
      </c>
      <c r="S12" s="33"/>
    </row>
    <row r="13" customHeight="1" spans="1:19">
      <c r="A13" s="595"/>
      <c r="B13" s="725"/>
      <c r="C13" s="706"/>
      <c r="D13" s="88"/>
      <c r="E13" s="595"/>
      <c r="F13" s="703"/>
      <c r="G13" s="726"/>
      <c r="H13" s="726"/>
      <c r="I13" s="726"/>
      <c r="J13" s="726"/>
      <c r="K13" s="726"/>
      <c r="L13" s="726"/>
      <c r="M13" s="726"/>
      <c r="N13" s="703"/>
      <c r="O13" s="703"/>
      <c r="P13" s="703"/>
      <c r="Q13" s="703"/>
      <c r="R13" s="25" t="str">
        <f t="shared" si="0"/>
        <v/>
      </c>
      <c r="S13" s="33"/>
    </row>
    <row r="14" customHeight="1" spans="1:19">
      <c r="A14" s="595"/>
      <c r="B14" s="725"/>
      <c r="C14" s="706"/>
      <c r="D14" s="88"/>
      <c r="E14" s="595"/>
      <c r="F14" s="703"/>
      <c r="G14" s="726"/>
      <c r="H14" s="727"/>
      <c r="I14" s="726"/>
      <c r="J14" s="726"/>
      <c r="K14" s="726"/>
      <c r="L14" s="726"/>
      <c r="M14" s="726"/>
      <c r="N14" s="703"/>
      <c r="O14" s="703"/>
      <c r="P14" s="703"/>
      <c r="Q14" s="703"/>
      <c r="R14" s="25" t="str">
        <f t="shared" si="0"/>
        <v/>
      </c>
      <c r="S14" s="33"/>
    </row>
    <row r="15" customHeight="1" spans="1:19">
      <c r="A15" s="595"/>
      <c r="B15" s="725"/>
      <c r="C15" s="706"/>
      <c r="D15" s="88"/>
      <c r="E15" s="595"/>
      <c r="F15" s="703"/>
      <c r="G15" s="726"/>
      <c r="H15" s="726"/>
      <c r="I15" s="726"/>
      <c r="J15" s="726"/>
      <c r="K15" s="726"/>
      <c r="L15" s="726"/>
      <c r="M15" s="726"/>
      <c r="N15" s="703"/>
      <c r="O15" s="703"/>
      <c r="P15" s="703"/>
      <c r="Q15" s="703"/>
      <c r="R15" s="25" t="str">
        <f t="shared" si="0"/>
        <v/>
      </c>
      <c r="S15" s="33"/>
    </row>
    <row r="16" customHeight="1" spans="1:19">
      <c r="A16" s="595"/>
      <c r="B16" s="725"/>
      <c r="C16" s="706"/>
      <c r="D16" s="88"/>
      <c r="E16" s="595"/>
      <c r="F16" s="703"/>
      <c r="G16" s="726"/>
      <c r="H16" s="726"/>
      <c r="I16" s="726"/>
      <c r="J16" s="726"/>
      <c r="K16" s="726"/>
      <c r="L16" s="726"/>
      <c r="M16" s="726"/>
      <c r="N16" s="703"/>
      <c r="O16" s="703"/>
      <c r="P16" s="703"/>
      <c r="Q16" s="703"/>
      <c r="R16" s="25" t="str">
        <f t="shared" si="0"/>
        <v/>
      </c>
      <c r="S16" s="33"/>
    </row>
    <row r="17" customHeight="1" spans="1:19">
      <c r="A17" s="595"/>
      <c r="B17" s="725"/>
      <c r="C17" s="706"/>
      <c r="D17" s="88"/>
      <c r="E17" s="595"/>
      <c r="F17" s="703"/>
      <c r="G17" s="726"/>
      <c r="H17" s="726"/>
      <c r="I17" s="726"/>
      <c r="J17" s="726"/>
      <c r="K17" s="726"/>
      <c r="L17" s="726"/>
      <c r="M17" s="726"/>
      <c r="N17" s="703"/>
      <c r="O17" s="703"/>
      <c r="P17" s="703"/>
      <c r="Q17" s="703"/>
      <c r="R17" s="25" t="str">
        <f t="shared" si="0"/>
        <v/>
      </c>
      <c r="S17" s="33"/>
    </row>
    <row r="18" customHeight="1" spans="1:19">
      <c r="A18" s="595"/>
      <c r="B18" s="725"/>
      <c r="C18" s="706"/>
      <c r="D18" s="88"/>
      <c r="E18" s="595"/>
      <c r="F18" s="703"/>
      <c r="G18" s="726"/>
      <c r="H18" s="726"/>
      <c r="I18" s="726"/>
      <c r="J18" s="726"/>
      <c r="K18" s="726"/>
      <c r="L18" s="726"/>
      <c r="M18" s="726"/>
      <c r="N18" s="703"/>
      <c r="O18" s="703"/>
      <c r="P18" s="703"/>
      <c r="Q18" s="703"/>
      <c r="R18" s="25" t="str">
        <f t="shared" si="0"/>
        <v/>
      </c>
      <c r="S18" s="33"/>
    </row>
    <row r="19" customHeight="1" spans="1:19">
      <c r="A19" s="595"/>
      <c r="B19" s="725"/>
      <c r="C19" s="706"/>
      <c r="D19" s="88"/>
      <c r="E19" s="595"/>
      <c r="F19" s="703"/>
      <c r="G19" s="726"/>
      <c r="H19" s="726"/>
      <c r="I19" s="726"/>
      <c r="J19" s="726"/>
      <c r="K19" s="726"/>
      <c r="L19" s="726"/>
      <c r="M19" s="726"/>
      <c r="N19" s="703"/>
      <c r="O19" s="703"/>
      <c r="P19" s="703"/>
      <c r="Q19" s="703"/>
      <c r="R19" s="25" t="str">
        <f t="shared" si="0"/>
        <v/>
      </c>
      <c r="S19" s="33"/>
    </row>
    <row r="20" customHeight="1" spans="1:20">
      <c r="A20" s="595"/>
      <c r="B20" s="725"/>
      <c r="C20" s="706"/>
      <c r="D20" s="88"/>
      <c r="E20" s="595"/>
      <c r="F20" s="703"/>
      <c r="G20" s="726"/>
      <c r="H20" s="726"/>
      <c r="I20" s="726"/>
      <c r="J20" s="726"/>
      <c r="K20" s="726"/>
      <c r="L20" s="726"/>
      <c r="M20" s="726"/>
      <c r="N20" s="703"/>
      <c r="O20" s="703"/>
      <c r="P20" s="703"/>
      <c r="Q20" s="703"/>
      <c r="R20" s="25" t="str">
        <f t="shared" si="0"/>
        <v/>
      </c>
      <c r="S20" s="33"/>
      <c r="T20" s="20" t="s">
        <v>266</v>
      </c>
    </row>
    <row r="21" customHeight="1" spans="1:19">
      <c r="A21" s="595"/>
      <c r="B21" s="725"/>
      <c r="C21" s="706"/>
      <c r="D21" s="88"/>
      <c r="E21" s="595"/>
      <c r="F21" s="703"/>
      <c r="G21" s="726"/>
      <c r="H21" s="726"/>
      <c r="I21" s="726"/>
      <c r="J21" s="726"/>
      <c r="K21" s="726"/>
      <c r="L21" s="726"/>
      <c r="M21" s="726"/>
      <c r="N21" s="703"/>
      <c r="O21" s="703"/>
      <c r="P21" s="703"/>
      <c r="Q21" s="703"/>
      <c r="R21" s="25" t="str">
        <f t="shared" si="0"/>
        <v/>
      </c>
      <c r="S21" s="33"/>
    </row>
    <row r="22" customHeight="1" spans="1:19">
      <c r="A22" s="595"/>
      <c r="B22" s="725"/>
      <c r="C22" s="706"/>
      <c r="D22" s="88"/>
      <c r="E22" s="595"/>
      <c r="F22" s="703"/>
      <c r="G22" s="726"/>
      <c r="H22" s="726"/>
      <c r="I22" s="726"/>
      <c r="J22" s="726"/>
      <c r="K22" s="726"/>
      <c r="L22" s="726"/>
      <c r="M22" s="726"/>
      <c r="N22" s="703"/>
      <c r="O22" s="703"/>
      <c r="P22" s="703"/>
      <c r="Q22" s="703"/>
      <c r="R22" s="25" t="str">
        <f t="shared" si="0"/>
        <v/>
      </c>
      <c r="S22" s="33"/>
    </row>
    <row r="23" customHeight="1" spans="1:19">
      <c r="A23" s="595"/>
      <c r="B23" s="725"/>
      <c r="C23" s="706"/>
      <c r="D23" s="88"/>
      <c r="E23" s="595"/>
      <c r="F23" s="703"/>
      <c r="G23" s="726"/>
      <c r="H23" s="726"/>
      <c r="I23" s="726"/>
      <c r="J23" s="726"/>
      <c r="K23" s="726"/>
      <c r="L23" s="726"/>
      <c r="M23" s="726"/>
      <c r="N23" s="703"/>
      <c r="O23" s="703"/>
      <c r="P23" s="703"/>
      <c r="Q23" s="703"/>
      <c r="R23" s="25" t="str">
        <f t="shared" si="0"/>
        <v/>
      </c>
      <c r="S23" s="33"/>
    </row>
    <row r="24" customHeight="1" spans="1:19">
      <c r="A24" s="595"/>
      <c r="B24" s="725"/>
      <c r="C24" s="706"/>
      <c r="D24" s="88"/>
      <c r="E24" s="595"/>
      <c r="F24" s="703"/>
      <c r="G24" s="726"/>
      <c r="H24" s="726"/>
      <c r="I24" s="726"/>
      <c r="J24" s="726"/>
      <c r="K24" s="726"/>
      <c r="L24" s="726"/>
      <c r="M24" s="726"/>
      <c r="N24" s="703"/>
      <c r="O24" s="703"/>
      <c r="P24" s="703"/>
      <c r="Q24" s="703"/>
      <c r="R24" s="25" t="str">
        <f t="shared" si="0"/>
        <v/>
      </c>
      <c r="S24" s="33"/>
    </row>
    <row r="25" customHeight="1" spans="1:19">
      <c r="A25" s="595"/>
      <c r="B25" s="725"/>
      <c r="C25" s="706"/>
      <c r="D25" s="88"/>
      <c r="E25" s="595"/>
      <c r="F25" s="703"/>
      <c r="G25" s="726"/>
      <c r="H25" s="726"/>
      <c r="I25" s="726"/>
      <c r="J25" s="726"/>
      <c r="K25" s="726"/>
      <c r="L25" s="726"/>
      <c r="M25" s="726"/>
      <c r="N25" s="703"/>
      <c r="O25" s="703"/>
      <c r="P25" s="703"/>
      <c r="Q25" s="703"/>
      <c r="R25" s="25" t="str">
        <f t="shared" si="0"/>
        <v/>
      </c>
      <c r="S25" s="33"/>
    </row>
    <row r="26" customHeight="1" spans="1:19">
      <c r="A26" s="595"/>
      <c r="B26" s="725"/>
      <c r="C26" s="706"/>
      <c r="D26" s="88"/>
      <c r="E26" s="595"/>
      <c r="F26" s="703"/>
      <c r="G26" s="726"/>
      <c r="H26" s="726"/>
      <c r="I26" s="726"/>
      <c r="J26" s="726"/>
      <c r="K26" s="726"/>
      <c r="L26" s="726"/>
      <c r="M26" s="726"/>
      <c r="N26" s="703"/>
      <c r="O26" s="703"/>
      <c r="P26" s="703"/>
      <c r="Q26" s="703"/>
      <c r="R26" s="25" t="str">
        <f t="shared" si="0"/>
        <v/>
      </c>
      <c r="S26" s="33"/>
    </row>
    <row r="27" customHeight="1" spans="1:19">
      <c r="A27" s="595"/>
      <c r="B27" s="725"/>
      <c r="C27" s="706"/>
      <c r="D27" s="88"/>
      <c r="E27" s="595"/>
      <c r="F27" s="703"/>
      <c r="G27" s="726"/>
      <c r="H27" s="726"/>
      <c r="I27" s="726"/>
      <c r="J27" s="726"/>
      <c r="K27" s="726"/>
      <c r="L27" s="726"/>
      <c r="M27" s="726"/>
      <c r="N27" s="703"/>
      <c r="O27" s="703"/>
      <c r="P27" s="703"/>
      <c r="Q27" s="703"/>
      <c r="R27" s="25" t="str">
        <f t="shared" si="0"/>
        <v/>
      </c>
      <c r="S27" s="33"/>
    </row>
    <row r="28" customHeight="1" spans="1:20">
      <c r="A28" s="595"/>
      <c r="B28" s="725"/>
      <c r="C28" s="706"/>
      <c r="D28" s="88"/>
      <c r="E28" s="595"/>
      <c r="F28" s="703"/>
      <c r="G28" s="726"/>
      <c r="H28" s="726"/>
      <c r="I28" s="726"/>
      <c r="J28" s="726"/>
      <c r="K28" s="726"/>
      <c r="L28" s="726"/>
      <c r="M28" s="726"/>
      <c r="N28" s="703"/>
      <c r="O28" s="703"/>
      <c r="P28" s="703"/>
      <c r="Q28" s="703"/>
      <c r="R28" s="25" t="str">
        <f t="shared" si="0"/>
        <v/>
      </c>
      <c r="S28" s="33"/>
      <c r="T28" s="20" t="s">
        <v>266</v>
      </c>
    </row>
    <row r="29" customHeight="1" spans="1:19">
      <c r="A29" s="595"/>
      <c r="B29" s="725"/>
      <c r="C29" s="706"/>
      <c r="D29" s="88"/>
      <c r="E29" s="595"/>
      <c r="F29" s="703"/>
      <c r="G29" s="726"/>
      <c r="H29" s="726"/>
      <c r="I29" s="726"/>
      <c r="J29" s="726"/>
      <c r="K29" s="726"/>
      <c r="L29" s="726"/>
      <c r="M29" s="726"/>
      <c r="N29" s="703"/>
      <c r="O29" s="703"/>
      <c r="P29" s="703"/>
      <c r="Q29" s="703"/>
      <c r="R29" s="25" t="str">
        <f t="shared" si="0"/>
        <v/>
      </c>
      <c r="S29" s="33"/>
    </row>
    <row r="30" customHeight="1" spans="1:19">
      <c r="A30" s="595"/>
      <c r="B30" s="725"/>
      <c r="C30" s="706"/>
      <c r="D30" s="88"/>
      <c r="E30" s="595"/>
      <c r="F30" s="703"/>
      <c r="G30" s="726"/>
      <c r="H30" s="726"/>
      <c r="I30" s="726"/>
      <c r="J30" s="726"/>
      <c r="K30" s="726"/>
      <c r="L30" s="726"/>
      <c r="M30" s="726"/>
      <c r="N30" s="703"/>
      <c r="O30" s="703"/>
      <c r="P30" s="703"/>
      <c r="Q30" s="703"/>
      <c r="R30" s="25" t="str">
        <f t="shared" si="0"/>
        <v/>
      </c>
      <c r="S30" s="33"/>
    </row>
    <row r="31" customHeight="1" spans="1:19">
      <c r="A31" s="595"/>
      <c r="B31" s="725"/>
      <c r="C31" s="706"/>
      <c r="D31" s="88"/>
      <c r="E31" s="595"/>
      <c r="F31" s="703"/>
      <c r="G31" s="726"/>
      <c r="H31" s="726"/>
      <c r="I31" s="726"/>
      <c r="J31" s="726"/>
      <c r="K31" s="726"/>
      <c r="L31" s="726"/>
      <c r="M31" s="726"/>
      <c r="N31" s="703"/>
      <c r="O31" s="703"/>
      <c r="P31" s="703"/>
      <c r="Q31" s="703"/>
      <c r="R31" s="25" t="str">
        <f t="shared" si="0"/>
        <v/>
      </c>
      <c r="S31" s="33"/>
    </row>
    <row r="32" customHeight="1" spans="1:19">
      <c r="A32" s="595"/>
      <c r="B32" s="725"/>
      <c r="C32" s="706"/>
      <c r="D32" s="88"/>
      <c r="E32" s="595"/>
      <c r="F32" s="703"/>
      <c r="G32" s="726"/>
      <c r="H32" s="726"/>
      <c r="I32" s="726"/>
      <c r="J32" s="726"/>
      <c r="K32" s="726"/>
      <c r="L32" s="726"/>
      <c r="M32" s="726"/>
      <c r="N32" s="703"/>
      <c r="O32" s="703"/>
      <c r="P32" s="703"/>
      <c r="Q32" s="703"/>
      <c r="R32" s="25" t="str">
        <f t="shared" si="0"/>
        <v/>
      </c>
      <c r="S32" s="33"/>
    </row>
    <row r="33" customHeight="1" spans="1:19">
      <c r="A33" s="595"/>
      <c r="B33" s="725"/>
      <c r="C33" s="706"/>
      <c r="D33" s="88"/>
      <c r="E33" s="595"/>
      <c r="F33" s="703"/>
      <c r="G33" s="726"/>
      <c r="H33" s="726"/>
      <c r="I33" s="726"/>
      <c r="J33" s="726"/>
      <c r="K33" s="726"/>
      <c r="L33" s="726"/>
      <c r="M33" s="726"/>
      <c r="N33" s="703"/>
      <c r="O33" s="703"/>
      <c r="P33" s="703"/>
      <c r="Q33" s="703"/>
      <c r="R33" s="25" t="str">
        <f t="shared" si="0"/>
        <v/>
      </c>
      <c r="S33" s="33"/>
    </row>
    <row r="34" customHeight="1" spans="1:19">
      <c r="A34" s="595"/>
      <c r="B34" s="725"/>
      <c r="C34" s="706"/>
      <c r="D34" s="88"/>
      <c r="E34" s="595"/>
      <c r="F34" s="703"/>
      <c r="G34" s="726"/>
      <c r="H34" s="726"/>
      <c r="I34" s="726"/>
      <c r="J34" s="726"/>
      <c r="K34" s="726"/>
      <c r="L34" s="726"/>
      <c r="M34" s="726"/>
      <c r="N34" s="703"/>
      <c r="O34" s="703"/>
      <c r="P34" s="703"/>
      <c r="Q34" s="703"/>
      <c r="R34" s="25" t="str">
        <f t="shared" si="0"/>
        <v/>
      </c>
      <c r="S34" s="33"/>
    </row>
    <row r="35" customHeight="1" spans="1:19">
      <c r="A35" s="595"/>
      <c r="B35" s="725"/>
      <c r="C35" s="706"/>
      <c r="D35" s="88"/>
      <c r="E35" s="595"/>
      <c r="F35" s="703"/>
      <c r="G35" s="726"/>
      <c r="H35" s="726"/>
      <c r="I35" s="726"/>
      <c r="J35" s="726"/>
      <c r="K35" s="726"/>
      <c r="L35" s="726"/>
      <c r="M35" s="726"/>
      <c r="N35" s="703"/>
      <c r="O35" s="703"/>
      <c r="P35" s="703"/>
      <c r="Q35" s="703"/>
      <c r="R35" s="25" t="str">
        <f t="shared" si="0"/>
        <v/>
      </c>
      <c r="S35" s="33"/>
    </row>
    <row r="36" customHeight="1" spans="1:19">
      <c r="A36" s="595"/>
      <c r="B36" s="725"/>
      <c r="C36" s="706"/>
      <c r="D36" s="88"/>
      <c r="E36" s="595"/>
      <c r="F36" s="703"/>
      <c r="G36" s="726"/>
      <c r="H36" s="726"/>
      <c r="I36" s="726"/>
      <c r="J36" s="726"/>
      <c r="K36" s="726"/>
      <c r="L36" s="726"/>
      <c r="M36" s="726"/>
      <c r="N36" s="703"/>
      <c r="O36" s="703"/>
      <c r="P36" s="703"/>
      <c r="Q36" s="703"/>
      <c r="R36" s="25" t="str">
        <f t="shared" si="0"/>
        <v/>
      </c>
      <c r="S36" s="33"/>
    </row>
    <row r="37" customHeight="1" spans="1:19">
      <c r="A37" s="595"/>
      <c r="B37" s="725"/>
      <c r="C37" s="706"/>
      <c r="D37" s="88"/>
      <c r="E37" s="595"/>
      <c r="F37" s="703"/>
      <c r="G37" s="726"/>
      <c r="H37" s="726"/>
      <c r="I37" s="726"/>
      <c r="J37" s="726"/>
      <c r="K37" s="726"/>
      <c r="L37" s="726"/>
      <c r="M37" s="726"/>
      <c r="N37" s="703"/>
      <c r="O37" s="703"/>
      <c r="P37" s="703"/>
      <c r="Q37" s="703"/>
      <c r="R37" s="25" t="str">
        <f t="shared" si="0"/>
        <v/>
      </c>
      <c r="S37" s="33"/>
    </row>
    <row r="38" customHeight="1" spans="1:19">
      <c r="A38" s="595"/>
      <c r="B38" s="725"/>
      <c r="C38" s="706"/>
      <c r="D38" s="88"/>
      <c r="E38" s="595"/>
      <c r="F38" s="703"/>
      <c r="G38" s="726"/>
      <c r="H38" s="726"/>
      <c r="I38" s="726"/>
      <c r="J38" s="726"/>
      <c r="K38" s="726"/>
      <c r="L38" s="726"/>
      <c r="M38" s="726"/>
      <c r="N38" s="703"/>
      <c r="O38" s="703"/>
      <c r="P38" s="703"/>
      <c r="Q38" s="703"/>
      <c r="R38" s="25" t="str">
        <f t="shared" ref="R38:R69" si="1">IF(P38=0,"",(Q38-P38)/P38*100)</f>
        <v/>
      </c>
      <c r="S38" s="33"/>
    </row>
    <row r="39" customHeight="1" spans="1:19">
      <c r="A39" s="595"/>
      <c r="B39" s="725"/>
      <c r="C39" s="706"/>
      <c r="D39" s="88"/>
      <c r="E39" s="595"/>
      <c r="F39" s="703"/>
      <c r="G39" s="726"/>
      <c r="H39" s="726"/>
      <c r="I39" s="726"/>
      <c r="J39" s="726"/>
      <c r="K39" s="726"/>
      <c r="L39" s="726"/>
      <c r="M39" s="726"/>
      <c r="N39" s="703"/>
      <c r="O39" s="703"/>
      <c r="P39" s="703"/>
      <c r="Q39" s="703"/>
      <c r="R39" s="25" t="str">
        <f t="shared" si="1"/>
        <v/>
      </c>
      <c r="S39" s="33"/>
    </row>
    <row r="40" customHeight="1" spans="1:19">
      <c r="A40" s="595"/>
      <c r="B40" s="725"/>
      <c r="C40" s="706"/>
      <c r="D40" s="88"/>
      <c r="E40" s="595"/>
      <c r="F40" s="703"/>
      <c r="G40" s="726"/>
      <c r="H40" s="726"/>
      <c r="I40" s="726"/>
      <c r="J40" s="726"/>
      <c r="K40" s="726"/>
      <c r="L40" s="726"/>
      <c r="M40" s="726"/>
      <c r="N40" s="703"/>
      <c r="O40" s="703"/>
      <c r="P40" s="703"/>
      <c r="Q40" s="703"/>
      <c r="R40" s="25" t="str">
        <f t="shared" si="1"/>
        <v/>
      </c>
      <c r="S40" s="33"/>
    </row>
    <row r="41" customHeight="1" spans="1:19">
      <c r="A41" s="595"/>
      <c r="B41" s="725"/>
      <c r="C41" s="706"/>
      <c r="D41" s="88"/>
      <c r="E41" s="595"/>
      <c r="F41" s="703"/>
      <c r="G41" s="726"/>
      <c r="H41" s="726"/>
      <c r="I41" s="726"/>
      <c r="J41" s="726"/>
      <c r="K41" s="726"/>
      <c r="L41" s="726"/>
      <c r="M41" s="726"/>
      <c r="N41" s="703"/>
      <c r="O41" s="703"/>
      <c r="P41" s="703"/>
      <c r="Q41" s="703"/>
      <c r="R41" s="25" t="str">
        <f t="shared" si="1"/>
        <v/>
      </c>
      <c r="S41" s="33"/>
    </row>
    <row r="42" customHeight="1" spans="1:19">
      <c r="A42" s="595"/>
      <c r="B42" s="725"/>
      <c r="C42" s="706"/>
      <c r="D42" s="88"/>
      <c r="E42" s="595"/>
      <c r="F42" s="703"/>
      <c r="G42" s="726"/>
      <c r="H42" s="726"/>
      <c r="I42" s="726"/>
      <c r="J42" s="726"/>
      <c r="K42" s="726"/>
      <c r="L42" s="726"/>
      <c r="M42" s="726"/>
      <c r="N42" s="703"/>
      <c r="O42" s="703"/>
      <c r="P42" s="703"/>
      <c r="Q42" s="703"/>
      <c r="R42" s="25" t="str">
        <f t="shared" si="1"/>
        <v/>
      </c>
      <c r="S42" s="33"/>
    </row>
    <row r="43" customHeight="1" spans="1:19">
      <c r="A43" s="595"/>
      <c r="B43" s="725"/>
      <c r="C43" s="706"/>
      <c r="D43" s="88"/>
      <c r="E43" s="595"/>
      <c r="F43" s="703"/>
      <c r="G43" s="726"/>
      <c r="H43" s="726"/>
      <c r="I43" s="726"/>
      <c r="J43" s="726"/>
      <c r="K43" s="726"/>
      <c r="L43" s="726"/>
      <c r="M43" s="726"/>
      <c r="N43" s="703"/>
      <c r="O43" s="703"/>
      <c r="P43" s="703"/>
      <c r="Q43" s="703"/>
      <c r="R43" s="25" t="str">
        <f t="shared" si="1"/>
        <v/>
      </c>
      <c r="S43" s="33"/>
    </row>
    <row r="44" customHeight="1" spans="1:19">
      <c r="A44" s="595"/>
      <c r="B44" s="725"/>
      <c r="C44" s="706"/>
      <c r="D44" s="88"/>
      <c r="E44" s="595"/>
      <c r="F44" s="703"/>
      <c r="G44" s="726"/>
      <c r="H44" s="726"/>
      <c r="I44" s="726"/>
      <c r="J44" s="726"/>
      <c r="K44" s="726"/>
      <c r="L44" s="726"/>
      <c r="M44" s="726"/>
      <c r="N44" s="703"/>
      <c r="O44" s="703"/>
      <c r="P44" s="703"/>
      <c r="Q44" s="703"/>
      <c r="R44" s="25" t="str">
        <f t="shared" si="1"/>
        <v/>
      </c>
      <c r="S44" s="33"/>
    </row>
    <row r="45" customHeight="1" spans="1:19">
      <c r="A45" s="595"/>
      <c r="B45" s="725"/>
      <c r="C45" s="706"/>
      <c r="D45" s="88"/>
      <c r="E45" s="595"/>
      <c r="F45" s="703"/>
      <c r="G45" s="726"/>
      <c r="H45" s="726"/>
      <c r="I45" s="726"/>
      <c r="J45" s="726"/>
      <c r="K45" s="726"/>
      <c r="L45" s="726"/>
      <c r="M45" s="726"/>
      <c r="N45" s="703"/>
      <c r="O45" s="703"/>
      <c r="P45" s="703"/>
      <c r="Q45" s="703"/>
      <c r="R45" s="25" t="str">
        <f t="shared" si="1"/>
        <v/>
      </c>
      <c r="S45" s="33"/>
    </row>
    <row r="46" customHeight="1" spans="1:19">
      <c r="A46" s="595"/>
      <c r="B46" s="725"/>
      <c r="C46" s="706"/>
      <c r="D46" s="88"/>
      <c r="E46" s="595"/>
      <c r="F46" s="703"/>
      <c r="G46" s="726"/>
      <c r="H46" s="726"/>
      <c r="I46" s="726"/>
      <c r="J46" s="726"/>
      <c r="K46" s="726"/>
      <c r="L46" s="726"/>
      <c r="M46" s="726"/>
      <c r="N46" s="703"/>
      <c r="O46" s="703"/>
      <c r="P46" s="703"/>
      <c r="Q46" s="703"/>
      <c r="R46" s="25" t="str">
        <f t="shared" si="1"/>
        <v/>
      </c>
      <c r="S46" s="33"/>
    </row>
    <row r="47" customHeight="1" spans="1:19">
      <c r="A47" s="595"/>
      <c r="B47" s="725"/>
      <c r="C47" s="706"/>
      <c r="D47" s="88"/>
      <c r="E47" s="595"/>
      <c r="F47" s="703"/>
      <c r="G47" s="726"/>
      <c r="H47" s="726"/>
      <c r="I47" s="726"/>
      <c r="J47" s="726"/>
      <c r="K47" s="726"/>
      <c r="L47" s="726"/>
      <c r="M47" s="726"/>
      <c r="N47" s="703"/>
      <c r="O47" s="703"/>
      <c r="P47" s="703"/>
      <c r="Q47" s="703"/>
      <c r="R47" s="25" t="str">
        <f t="shared" si="1"/>
        <v/>
      </c>
      <c r="S47" s="33"/>
    </row>
    <row r="48" customHeight="1" spans="1:19">
      <c r="A48" s="595"/>
      <c r="B48" s="725"/>
      <c r="C48" s="706"/>
      <c r="D48" s="88"/>
      <c r="E48" s="595"/>
      <c r="F48" s="703"/>
      <c r="G48" s="726"/>
      <c r="H48" s="726"/>
      <c r="I48" s="726"/>
      <c r="J48" s="726"/>
      <c r="K48" s="726"/>
      <c r="L48" s="726"/>
      <c r="M48" s="726"/>
      <c r="N48" s="703"/>
      <c r="O48" s="703"/>
      <c r="P48" s="703"/>
      <c r="Q48" s="703"/>
      <c r="R48" s="25" t="str">
        <f t="shared" si="1"/>
        <v/>
      </c>
      <c r="S48" s="33"/>
    </row>
    <row r="49" customHeight="1" spans="1:19">
      <c r="A49" s="595"/>
      <c r="B49" s="725"/>
      <c r="C49" s="706"/>
      <c r="D49" s="88"/>
      <c r="E49" s="595"/>
      <c r="F49" s="703"/>
      <c r="G49" s="726"/>
      <c r="H49" s="726"/>
      <c r="I49" s="726"/>
      <c r="J49" s="726"/>
      <c r="K49" s="726"/>
      <c r="L49" s="726"/>
      <c r="M49" s="726"/>
      <c r="N49" s="703"/>
      <c r="O49" s="703"/>
      <c r="P49" s="703"/>
      <c r="Q49" s="703"/>
      <c r="R49" s="25" t="str">
        <f t="shared" si="1"/>
        <v/>
      </c>
      <c r="S49" s="33"/>
    </row>
    <row r="50" customHeight="1" spans="1:19">
      <c r="A50" s="595"/>
      <c r="B50" s="725"/>
      <c r="C50" s="706"/>
      <c r="D50" s="88"/>
      <c r="E50" s="595"/>
      <c r="F50" s="703"/>
      <c r="G50" s="726"/>
      <c r="H50" s="726"/>
      <c r="I50" s="726"/>
      <c r="J50" s="726"/>
      <c r="K50" s="726"/>
      <c r="L50" s="726"/>
      <c r="M50" s="726"/>
      <c r="N50" s="703"/>
      <c r="O50" s="703"/>
      <c r="P50" s="703"/>
      <c r="Q50" s="703"/>
      <c r="R50" s="25" t="str">
        <f t="shared" si="1"/>
        <v/>
      </c>
      <c r="S50" s="33"/>
    </row>
    <row r="51" customHeight="1" spans="1:19">
      <c r="A51" s="595"/>
      <c r="B51" s="725"/>
      <c r="C51" s="706"/>
      <c r="D51" s="88"/>
      <c r="E51" s="595"/>
      <c r="F51" s="703"/>
      <c r="G51" s="726"/>
      <c r="H51" s="726"/>
      <c r="I51" s="726"/>
      <c r="J51" s="726"/>
      <c r="K51" s="726"/>
      <c r="L51" s="726"/>
      <c r="M51" s="726"/>
      <c r="N51" s="703"/>
      <c r="O51" s="703"/>
      <c r="P51" s="703"/>
      <c r="Q51" s="703"/>
      <c r="R51" s="25" t="str">
        <f t="shared" si="1"/>
        <v/>
      </c>
      <c r="S51" s="33"/>
    </row>
    <row r="52" customHeight="1" spans="1:20">
      <c r="A52" s="595"/>
      <c r="B52" s="725"/>
      <c r="C52" s="706"/>
      <c r="D52" s="88"/>
      <c r="E52" s="595"/>
      <c r="F52" s="703"/>
      <c r="G52" s="726"/>
      <c r="H52" s="726"/>
      <c r="I52" s="726"/>
      <c r="J52" s="726"/>
      <c r="K52" s="726"/>
      <c r="L52" s="726"/>
      <c r="M52" s="726"/>
      <c r="N52" s="703"/>
      <c r="O52" s="703"/>
      <c r="P52" s="703"/>
      <c r="Q52" s="703"/>
      <c r="R52" s="25" t="str">
        <f t="shared" si="1"/>
        <v/>
      </c>
      <c r="S52" s="33"/>
      <c r="T52" s="20" t="s">
        <v>266</v>
      </c>
    </row>
    <row r="53" customHeight="1" spans="1:19">
      <c r="A53" s="595"/>
      <c r="B53" s="725"/>
      <c r="C53" s="706"/>
      <c r="D53" s="88"/>
      <c r="E53" s="595"/>
      <c r="F53" s="703"/>
      <c r="G53" s="726"/>
      <c r="H53" s="726"/>
      <c r="I53" s="726"/>
      <c r="J53" s="726"/>
      <c r="K53" s="726"/>
      <c r="L53" s="726"/>
      <c r="M53" s="726"/>
      <c r="N53" s="703"/>
      <c r="O53" s="703"/>
      <c r="P53" s="703"/>
      <c r="Q53" s="703"/>
      <c r="R53" s="25" t="str">
        <f t="shared" si="1"/>
        <v/>
      </c>
      <c r="S53" s="33"/>
    </row>
    <row r="54" customHeight="1" spans="1:19">
      <c r="A54" s="595"/>
      <c r="B54" s="725"/>
      <c r="C54" s="706"/>
      <c r="D54" s="88"/>
      <c r="E54" s="595"/>
      <c r="F54" s="703"/>
      <c r="G54" s="726"/>
      <c r="H54" s="726"/>
      <c r="I54" s="726"/>
      <c r="J54" s="726"/>
      <c r="K54" s="726"/>
      <c r="L54" s="726"/>
      <c r="M54" s="726"/>
      <c r="N54" s="703"/>
      <c r="O54" s="703"/>
      <c r="P54" s="703"/>
      <c r="Q54" s="703"/>
      <c r="R54" s="25" t="str">
        <f t="shared" si="1"/>
        <v/>
      </c>
      <c r="S54" s="33"/>
    </row>
    <row r="55" customHeight="1" spans="1:19">
      <c r="A55" s="595"/>
      <c r="B55" s="725"/>
      <c r="C55" s="706"/>
      <c r="D55" s="88"/>
      <c r="E55" s="595"/>
      <c r="F55" s="703"/>
      <c r="G55" s="726"/>
      <c r="H55" s="726"/>
      <c r="I55" s="726"/>
      <c r="J55" s="726"/>
      <c r="K55" s="726"/>
      <c r="L55" s="726"/>
      <c r="M55" s="726"/>
      <c r="N55" s="703"/>
      <c r="O55" s="703"/>
      <c r="P55" s="703"/>
      <c r="Q55" s="703"/>
      <c r="R55" s="25" t="str">
        <f t="shared" si="1"/>
        <v/>
      </c>
      <c r="S55" s="33"/>
    </row>
    <row r="56" customHeight="1" spans="1:19">
      <c r="A56" s="595"/>
      <c r="B56" s="725"/>
      <c r="C56" s="706"/>
      <c r="D56" s="88"/>
      <c r="E56" s="595"/>
      <c r="F56" s="703"/>
      <c r="G56" s="726"/>
      <c r="H56" s="726"/>
      <c r="I56" s="726"/>
      <c r="J56" s="726"/>
      <c r="K56" s="726"/>
      <c r="L56" s="726"/>
      <c r="M56" s="726"/>
      <c r="N56" s="703"/>
      <c r="O56" s="703"/>
      <c r="P56" s="703"/>
      <c r="Q56" s="703"/>
      <c r="R56" s="25" t="str">
        <f t="shared" si="1"/>
        <v/>
      </c>
      <c r="S56" s="33"/>
    </row>
    <row r="57" customHeight="1" spans="1:19">
      <c r="A57" s="595"/>
      <c r="B57" s="725"/>
      <c r="C57" s="706"/>
      <c r="D57" s="88"/>
      <c r="E57" s="595"/>
      <c r="F57" s="703"/>
      <c r="G57" s="726"/>
      <c r="H57" s="726"/>
      <c r="I57" s="726"/>
      <c r="J57" s="726"/>
      <c r="K57" s="726"/>
      <c r="L57" s="726"/>
      <c r="M57" s="726"/>
      <c r="N57" s="703"/>
      <c r="O57" s="703"/>
      <c r="P57" s="703"/>
      <c r="Q57" s="703"/>
      <c r="R57" s="25" t="str">
        <f t="shared" si="1"/>
        <v/>
      </c>
      <c r="S57" s="33"/>
    </row>
    <row r="58" customHeight="1" spans="1:19">
      <c r="A58" s="595"/>
      <c r="B58" s="725"/>
      <c r="C58" s="706"/>
      <c r="D58" s="88"/>
      <c r="E58" s="595"/>
      <c r="F58" s="703"/>
      <c r="G58" s="726"/>
      <c r="H58" s="726"/>
      <c r="I58" s="726"/>
      <c r="J58" s="726"/>
      <c r="K58" s="726"/>
      <c r="L58" s="726"/>
      <c r="M58" s="726"/>
      <c r="N58" s="703"/>
      <c r="O58" s="703"/>
      <c r="P58" s="703"/>
      <c r="Q58" s="703"/>
      <c r="R58" s="25" t="str">
        <f t="shared" si="1"/>
        <v/>
      </c>
      <c r="S58" s="33"/>
    </row>
    <row r="59" customHeight="1" spans="1:20">
      <c r="A59" s="595"/>
      <c r="B59" s="725"/>
      <c r="C59" s="706"/>
      <c r="D59" s="88"/>
      <c r="E59" s="595"/>
      <c r="F59" s="703"/>
      <c r="G59" s="726"/>
      <c r="H59" s="726"/>
      <c r="I59" s="726"/>
      <c r="J59" s="726"/>
      <c r="K59" s="726"/>
      <c r="L59" s="726"/>
      <c r="M59" s="726"/>
      <c r="N59" s="703"/>
      <c r="O59" s="703"/>
      <c r="P59" s="703"/>
      <c r="Q59" s="703"/>
      <c r="R59" s="25" t="str">
        <f t="shared" si="1"/>
        <v/>
      </c>
      <c r="S59" s="33"/>
      <c r="T59" s="20" t="s">
        <v>266</v>
      </c>
    </row>
    <row r="60" customHeight="1" spans="1:19">
      <c r="A60" s="595"/>
      <c r="B60" s="725"/>
      <c r="C60" s="706"/>
      <c r="D60" s="88"/>
      <c r="E60" s="595"/>
      <c r="F60" s="703"/>
      <c r="G60" s="726"/>
      <c r="H60" s="726"/>
      <c r="I60" s="726"/>
      <c r="J60" s="726"/>
      <c r="K60" s="726"/>
      <c r="L60" s="726"/>
      <c r="M60" s="726"/>
      <c r="N60" s="703"/>
      <c r="O60" s="703"/>
      <c r="P60" s="703"/>
      <c r="Q60" s="703"/>
      <c r="R60" s="25" t="str">
        <f t="shared" si="1"/>
        <v/>
      </c>
      <c r="S60" s="33"/>
    </row>
    <row r="61" customHeight="1" spans="1:19">
      <c r="A61" s="595"/>
      <c r="B61" s="725"/>
      <c r="C61" s="706"/>
      <c r="D61" s="88"/>
      <c r="E61" s="595"/>
      <c r="F61" s="703"/>
      <c r="G61" s="726"/>
      <c r="H61" s="726"/>
      <c r="I61" s="726"/>
      <c r="J61" s="726"/>
      <c r="K61" s="726"/>
      <c r="L61" s="726"/>
      <c r="M61" s="726"/>
      <c r="N61" s="703"/>
      <c r="O61" s="703"/>
      <c r="P61" s="703"/>
      <c r="Q61" s="703"/>
      <c r="R61" s="25" t="str">
        <f t="shared" si="1"/>
        <v/>
      </c>
      <c r="S61" s="33"/>
    </row>
    <row r="62" customHeight="1" spans="1:19">
      <c r="A62" s="595"/>
      <c r="B62" s="725"/>
      <c r="C62" s="706"/>
      <c r="D62" s="88"/>
      <c r="E62" s="595"/>
      <c r="F62" s="703"/>
      <c r="G62" s="726"/>
      <c r="H62" s="726"/>
      <c r="I62" s="726"/>
      <c r="J62" s="726"/>
      <c r="K62" s="726"/>
      <c r="L62" s="726"/>
      <c r="M62" s="726"/>
      <c r="N62" s="703"/>
      <c r="O62" s="703"/>
      <c r="P62" s="703"/>
      <c r="Q62" s="703"/>
      <c r="R62" s="25" t="str">
        <f t="shared" si="1"/>
        <v/>
      </c>
      <c r="S62" s="33"/>
    </row>
    <row r="63" customHeight="1" spans="1:19">
      <c r="A63" s="595"/>
      <c r="B63" s="725"/>
      <c r="C63" s="706"/>
      <c r="D63" s="88"/>
      <c r="E63" s="595"/>
      <c r="F63" s="703"/>
      <c r="G63" s="726"/>
      <c r="H63" s="726"/>
      <c r="I63" s="726"/>
      <c r="J63" s="726"/>
      <c r="K63" s="726"/>
      <c r="L63" s="726"/>
      <c r="M63" s="726"/>
      <c r="N63" s="703"/>
      <c r="O63" s="703"/>
      <c r="P63" s="703"/>
      <c r="Q63" s="703"/>
      <c r="R63" s="25" t="str">
        <f t="shared" si="1"/>
        <v/>
      </c>
      <c r="S63" s="33"/>
    </row>
    <row r="64" customHeight="1" spans="1:19">
      <c r="A64" s="595"/>
      <c r="B64" s="725"/>
      <c r="C64" s="706"/>
      <c r="D64" s="88"/>
      <c r="E64" s="595"/>
      <c r="F64" s="703"/>
      <c r="G64" s="726"/>
      <c r="H64" s="726"/>
      <c r="I64" s="726"/>
      <c r="J64" s="726"/>
      <c r="K64" s="726"/>
      <c r="L64" s="726"/>
      <c r="M64" s="726"/>
      <c r="N64" s="703"/>
      <c r="O64" s="703"/>
      <c r="P64" s="703"/>
      <c r="Q64" s="703"/>
      <c r="R64" s="25" t="str">
        <f t="shared" si="1"/>
        <v/>
      </c>
      <c r="S64" s="33"/>
    </row>
    <row r="65" customHeight="1" spans="1:19">
      <c r="A65" s="595"/>
      <c r="B65" s="725"/>
      <c r="C65" s="706"/>
      <c r="D65" s="88"/>
      <c r="E65" s="595"/>
      <c r="F65" s="703"/>
      <c r="G65" s="726"/>
      <c r="H65" s="726"/>
      <c r="I65" s="726"/>
      <c r="J65" s="726"/>
      <c r="K65" s="726"/>
      <c r="L65" s="726"/>
      <c r="M65" s="726"/>
      <c r="N65" s="703"/>
      <c r="O65" s="703"/>
      <c r="P65" s="703"/>
      <c r="Q65" s="703"/>
      <c r="R65" s="25" t="str">
        <f t="shared" si="1"/>
        <v/>
      </c>
      <c r="S65" s="33"/>
    </row>
    <row r="66" customHeight="1" spans="1:19">
      <c r="A66" s="595"/>
      <c r="B66" s="725"/>
      <c r="C66" s="706"/>
      <c r="D66" s="88"/>
      <c r="E66" s="595"/>
      <c r="F66" s="703"/>
      <c r="G66" s="726"/>
      <c r="H66" s="726"/>
      <c r="I66" s="726"/>
      <c r="J66" s="726"/>
      <c r="K66" s="726"/>
      <c r="L66" s="726"/>
      <c r="M66" s="726"/>
      <c r="N66" s="703"/>
      <c r="O66" s="703"/>
      <c r="P66" s="703"/>
      <c r="Q66" s="703"/>
      <c r="R66" s="25" t="str">
        <f t="shared" si="1"/>
        <v/>
      </c>
      <c r="S66" s="33"/>
    </row>
    <row r="67" customHeight="1" spans="1:19">
      <c r="A67" s="595"/>
      <c r="B67" s="725"/>
      <c r="C67" s="706"/>
      <c r="D67" s="88"/>
      <c r="E67" s="595"/>
      <c r="F67" s="703"/>
      <c r="G67" s="726"/>
      <c r="H67" s="726"/>
      <c r="I67" s="726"/>
      <c r="J67" s="726"/>
      <c r="K67" s="726"/>
      <c r="L67" s="726"/>
      <c r="M67" s="726"/>
      <c r="N67" s="703"/>
      <c r="O67" s="703"/>
      <c r="P67" s="703"/>
      <c r="Q67" s="703"/>
      <c r="R67" s="25" t="str">
        <f t="shared" si="1"/>
        <v/>
      </c>
      <c r="S67" s="33"/>
    </row>
    <row r="68" customHeight="1" spans="1:19">
      <c r="A68" s="595"/>
      <c r="B68" s="725"/>
      <c r="C68" s="706"/>
      <c r="D68" s="88"/>
      <c r="E68" s="595"/>
      <c r="F68" s="703"/>
      <c r="G68" s="726"/>
      <c r="H68" s="726"/>
      <c r="I68" s="726"/>
      <c r="J68" s="726"/>
      <c r="K68" s="726"/>
      <c r="L68" s="726"/>
      <c r="M68" s="726"/>
      <c r="N68" s="703"/>
      <c r="O68" s="703"/>
      <c r="P68" s="703"/>
      <c r="Q68" s="703"/>
      <c r="R68" s="25" t="str">
        <f t="shared" si="1"/>
        <v/>
      </c>
      <c r="S68" s="33"/>
    </row>
    <row r="69" customHeight="1" spans="1:19">
      <c r="A69" s="595"/>
      <c r="B69" s="725"/>
      <c r="C69" s="706"/>
      <c r="D69" s="88"/>
      <c r="E69" s="595"/>
      <c r="F69" s="703"/>
      <c r="G69" s="726"/>
      <c r="H69" s="726"/>
      <c r="I69" s="726"/>
      <c r="J69" s="726"/>
      <c r="K69" s="726"/>
      <c r="L69" s="726"/>
      <c r="M69" s="726"/>
      <c r="N69" s="703"/>
      <c r="O69" s="703"/>
      <c r="P69" s="703"/>
      <c r="Q69" s="703"/>
      <c r="R69" s="25" t="str">
        <f t="shared" si="1"/>
        <v/>
      </c>
      <c r="S69" s="33"/>
    </row>
    <row r="70" customHeight="1" spans="1:19">
      <c r="A70" s="595"/>
      <c r="B70" s="725"/>
      <c r="C70" s="706"/>
      <c r="D70" s="88"/>
      <c r="E70" s="595"/>
      <c r="F70" s="703"/>
      <c r="G70" s="726"/>
      <c r="H70" s="726"/>
      <c r="I70" s="726"/>
      <c r="J70" s="726"/>
      <c r="K70" s="726"/>
      <c r="L70" s="726"/>
      <c r="M70" s="726"/>
      <c r="N70" s="703"/>
      <c r="O70" s="703"/>
      <c r="P70" s="703"/>
      <c r="Q70" s="703"/>
      <c r="R70" s="25" t="str">
        <f t="shared" ref="R70:R101" si="2">IF(P70=0,"",(Q70-P70)/P70*100)</f>
        <v/>
      </c>
      <c r="S70" s="33"/>
    </row>
    <row r="71" customHeight="1" spans="1:19">
      <c r="A71" s="595"/>
      <c r="B71" s="725"/>
      <c r="C71" s="706"/>
      <c r="D71" s="88"/>
      <c r="E71" s="595"/>
      <c r="F71" s="703"/>
      <c r="G71" s="726"/>
      <c r="H71" s="726"/>
      <c r="I71" s="726"/>
      <c r="J71" s="726"/>
      <c r="K71" s="726"/>
      <c r="L71" s="726"/>
      <c r="M71" s="726"/>
      <c r="N71" s="703"/>
      <c r="O71" s="703"/>
      <c r="P71" s="703"/>
      <c r="Q71" s="703"/>
      <c r="R71" s="25" t="str">
        <f t="shared" si="2"/>
        <v/>
      </c>
      <c r="S71" s="33"/>
    </row>
    <row r="72" customHeight="1" spans="1:19">
      <c r="A72" s="595"/>
      <c r="B72" s="725"/>
      <c r="C72" s="706"/>
      <c r="D72" s="88"/>
      <c r="E72" s="595"/>
      <c r="F72" s="703"/>
      <c r="G72" s="726"/>
      <c r="H72" s="726"/>
      <c r="I72" s="726"/>
      <c r="J72" s="726"/>
      <c r="K72" s="726"/>
      <c r="L72" s="726"/>
      <c r="M72" s="726"/>
      <c r="N72" s="703"/>
      <c r="O72" s="703"/>
      <c r="P72" s="703"/>
      <c r="Q72" s="703"/>
      <c r="R72" s="25" t="str">
        <f t="shared" si="2"/>
        <v/>
      </c>
      <c r="S72" s="33"/>
    </row>
    <row r="73" customHeight="1" spans="1:19">
      <c r="A73" s="595"/>
      <c r="B73" s="725"/>
      <c r="C73" s="706"/>
      <c r="D73" s="88"/>
      <c r="E73" s="595"/>
      <c r="F73" s="703"/>
      <c r="G73" s="726"/>
      <c r="H73" s="726"/>
      <c r="I73" s="726"/>
      <c r="J73" s="726"/>
      <c r="K73" s="726"/>
      <c r="L73" s="726"/>
      <c r="M73" s="726"/>
      <c r="N73" s="703"/>
      <c r="O73" s="703"/>
      <c r="P73" s="703"/>
      <c r="Q73" s="703"/>
      <c r="R73" s="25" t="str">
        <f t="shared" si="2"/>
        <v/>
      </c>
      <c r="S73" s="33"/>
    </row>
    <row r="74" customHeight="1" spans="1:19">
      <c r="A74" s="595"/>
      <c r="B74" s="725"/>
      <c r="C74" s="706"/>
      <c r="D74" s="88"/>
      <c r="E74" s="595"/>
      <c r="F74" s="703"/>
      <c r="G74" s="726"/>
      <c r="H74" s="726"/>
      <c r="I74" s="726"/>
      <c r="J74" s="726"/>
      <c r="K74" s="726"/>
      <c r="L74" s="726"/>
      <c r="M74" s="726"/>
      <c r="N74" s="703"/>
      <c r="O74" s="703"/>
      <c r="P74" s="703"/>
      <c r="Q74" s="703"/>
      <c r="R74" s="25" t="str">
        <f t="shared" si="2"/>
        <v/>
      </c>
      <c r="S74" s="33"/>
    </row>
    <row r="75" customHeight="1" spans="1:19">
      <c r="A75" s="595"/>
      <c r="B75" s="725"/>
      <c r="C75" s="706"/>
      <c r="D75" s="88"/>
      <c r="E75" s="595"/>
      <c r="F75" s="703"/>
      <c r="G75" s="726"/>
      <c r="H75" s="726"/>
      <c r="I75" s="726"/>
      <c r="J75" s="726"/>
      <c r="K75" s="726"/>
      <c r="L75" s="726"/>
      <c r="M75" s="726"/>
      <c r="N75" s="703"/>
      <c r="O75" s="703"/>
      <c r="P75" s="703"/>
      <c r="Q75" s="703"/>
      <c r="R75" s="25" t="str">
        <f t="shared" si="2"/>
        <v/>
      </c>
      <c r="S75" s="33"/>
    </row>
    <row r="76" customHeight="1" spans="1:19">
      <c r="A76" s="595"/>
      <c r="B76" s="725"/>
      <c r="C76" s="706"/>
      <c r="D76" s="88"/>
      <c r="E76" s="595"/>
      <c r="F76" s="703"/>
      <c r="G76" s="726"/>
      <c r="H76" s="726"/>
      <c r="I76" s="726"/>
      <c r="J76" s="726"/>
      <c r="K76" s="726"/>
      <c r="L76" s="726"/>
      <c r="M76" s="726"/>
      <c r="N76" s="703"/>
      <c r="O76" s="703"/>
      <c r="P76" s="703"/>
      <c r="Q76" s="703"/>
      <c r="R76" s="25" t="str">
        <f t="shared" si="2"/>
        <v/>
      </c>
      <c r="S76" s="33"/>
    </row>
    <row r="77" customHeight="1" spans="1:19">
      <c r="A77" s="595"/>
      <c r="B77" s="725"/>
      <c r="C77" s="706"/>
      <c r="D77" s="88"/>
      <c r="E77" s="595"/>
      <c r="F77" s="703"/>
      <c r="G77" s="726"/>
      <c r="H77" s="726"/>
      <c r="I77" s="726"/>
      <c r="J77" s="726"/>
      <c r="K77" s="726"/>
      <c r="L77" s="726"/>
      <c r="M77" s="726"/>
      <c r="N77" s="703"/>
      <c r="O77" s="703"/>
      <c r="P77" s="703"/>
      <c r="Q77" s="703"/>
      <c r="R77" s="25" t="str">
        <f t="shared" si="2"/>
        <v/>
      </c>
      <c r="S77" s="33"/>
    </row>
    <row r="78" customHeight="1" spans="1:19">
      <c r="A78" s="595"/>
      <c r="B78" s="725"/>
      <c r="C78" s="706"/>
      <c r="D78" s="88"/>
      <c r="E78" s="595"/>
      <c r="F78" s="703"/>
      <c r="G78" s="726"/>
      <c r="H78" s="726"/>
      <c r="I78" s="726"/>
      <c r="J78" s="726"/>
      <c r="K78" s="726"/>
      <c r="L78" s="726"/>
      <c r="M78" s="726"/>
      <c r="N78" s="703"/>
      <c r="O78" s="703"/>
      <c r="P78" s="703"/>
      <c r="Q78" s="703"/>
      <c r="R78" s="25" t="str">
        <f t="shared" si="2"/>
        <v/>
      </c>
      <c r="S78" s="33"/>
    </row>
    <row r="79" customHeight="1" spans="1:19">
      <c r="A79" s="595"/>
      <c r="B79" s="725"/>
      <c r="C79" s="706"/>
      <c r="D79" s="88"/>
      <c r="E79" s="595"/>
      <c r="F79" s="703"/>
      <c r="G79" s="726"/>
      <c r="H79" s="726"/>
      <c r="I79" s="726"/>
      <c r="J79" s="726"/>
      <c r="K79" s="726"/>
      <c r="L79" s="726"/>
      <c r="M79" s="726"/>
      <c r="N79" s="703"/>
      <c r="O79" s="703"/>
      <c r="P79" s="703"/>
      <c r="Q79" s="703"/>
      <c r="R79" s="25" t="str">
        <f t="shared" si="2"/>
        <v/>
      </c>
      <c r="S79" s="33"/>
    </row>
    <row r="80" customHeight="1" spans="1:19">
      <c r="A80" s="595"/>
      <c r="B80" s="725"/>
      <c r="C80" s="706"/>
      <c r="D80" s="88"/>
      <c r="E80" s="595"/>
      <c r="F80" s="703"/>
      <c r="G80" s="726"/>
      <c r="H80" s="726"/>
      <c r="I80" s="726"/>
      <c r="J80" s="726"/>
      <c r="K80" s="726"/>
      <c r="L80" s="726"/>
      <c r="M80" s="726"/>
      <c r="N80" s="703"/>
      <c r="O80" s="703"/>
      <c r="P80" s="703"/>
      <c r="Q80" s="703"/>
      <c r="R80" s="25" t="str">
        <f t="shared" si="2"/>
        <v/>
      </c>
      <c r="S80" s="33"/>
    </row>
    <row r="81" customHeight="1" spans="1:19">
      <c r="A81" s="595"/>
      <c r="B81" s="725"/>
      <c r="C81" s="706"/>
      <c r="D81" s="88"/>
      <c r="E81" s="595"/>
      <c r="F81" s="703"/>
      <c r="G81" s="726"/>
      <c r="H81" s="726"/>
      <c r="I81" s="726"/>
      <c r="J81" s="726"/>
      <c r="K81" s="726"/>
      <c r="L81" s="726"/>
      <c r="M81" s="726"/>
      <c r="N81" s="703"/>
      <c r="O81" s="703"/>
      <c r="P81" s="703"/>
      <c r="Q81" s="703"/>
      <c r="R81" s="25" t="str">
        <f t="shared" si="2"/>
        <v/>
      </c>
      <c r="S81" s="33"/>
    </row>
    <row r="82" customHeight="1" spans="1:19">
      <c r="A82" s="595"/>
      <c r="B82" s="725"/>
      <c r="C82" s="706"/>
      <c r="D82" s="88"/>
      <c r="E82" s="595"/>
      <c r="F82" s="703"/>
      <c r="G82" s="726"/>
      <c r="H82" s="726"/>
      <c r="I82" s="726"/>
      <c r="J82" s="726"/>
      <c r="K82" s="726"/>
      <c r="L82" s="726"/>
      <c r="M82" s="726"/>
      <c r="N82" s="703"/>
      <c r="O82" s="703"/>
      <c r="P82" s="703"/>
      <c r="Q82" s="703"/>
      <c r="R82" s="25" t="str">
        <f t="shared" si="2"/>
        <v/>
      </c>
      <c r="S82" s="33"/>
    </row>
    <row r="83" customHeight="1" spans="1:19">
      <c r="A83" s="595"/>
      <c r="B83" s="725"/>
      <c r="C83" s="706"/>
      <c r="D83" s="88"/>
      <c r="E83" s="595"/>
      <c r="F83" s="703"/>
      <c r="G83" s="726"/>
      <c r="H83" s="726"/>
      <c r="I83" s="726"/>
      <c r="J83" s="726"/>
      <c r="K83" s="726"/>
      <c r="L83" s="726"/>
      <c r="M83" s="726"/>
      <c r="N83" s="703"/>
      <c r="O83" s="703"/>
      <c r="P83" s="703"/>
      <c r="Q83" s="703"/>
      <c r="R83" s="25" t="str">
        <f t="shared" si="2"/>
        <v/>
      </c>
      <c r="S83" s="33"/>
    </row>
    <row r="84" customHeight="1" spans="1:19">
      <c r="A84" s="595"/>
      <c r="B84" s="725"/>
      <c r="C84" s="706"/>
      <c r="D84" s="88"/>
      <c r="E84" s="595"/>
      <c r="F84" s="703"/>
      <c r="G84" s="726"/>
      <c r="H84" s="726"/>
      <c r="I84" s="726"/>
      <c r="J84" s="726"/>
      <c r="K84" s="726"/>
      <c r="L84" s="726"/>
      <c r="M84" s="726"/>
      <c r="N84" s="703"/>
      <c r="O84" s="703"/>
      <c r="P84" s="703"/>
      <c r="Q84" s="703"/>
      <c r="R84" s="25" t="str">
        <f t="shared" si="2"/>
        <v/>
      </c>
      <c r="S84" s="33"/>
    </row>
    <row r="85" customHeight="1" spans="1:19">
      <c r="A85" s="595"/>
      <c r="B85" s="725"/>
      <c r="C85" s="706"/>
      <c r="D85" s="88"/>
      <c r="E85" s="595"/>
      <c r="F85" s="703"/>
      <c r="G85" s="726"/>
      <c r="H85" s="726"/>
      <c r="I85" s="726"/>
      <c r="J85" s="726"/>
      <c r="K85" s="726"/>
      <c r="L85" s="726"/>
      <c r="M85" s="726"/>
      <c r="N85" s="703"/>
      <c r="O85" s="703"/>
      <c r="P85" s="703"/>
      <c r="Q85" s="703"/>
      <c r="R85" s="25" t="str">
        <f t="shared" si="2"/>
        <v/>
      </c>
      <c r="S85" s="33"/>
    </row>
    <row r="86" customHeight="1" spans="1:19">
      <c r="A86" s="595"/>
      <c r="B86" s="725"/>
      <c r="C86" s="706"/>
      <c r="D86" s="88"/>
      <c r="E86" s="595"/>
      <c r="F86" s="703"/>
      <c r="G86" s="726"/>
      <c r="H86" s="726"/>
      <c r="I86" s="726"/>
      <c r="J86" s="726"/>
      <c r="K86" s="726"/>
      <c r="L86" s="726"/>
      <c r="M86" s="726"/>
      <c r="N86" s="703"/>
      <c r="O86" s="703"/>
      <c r="P86" s="703"/>
      <c r="Q86" s="703"/>
      <c r="R86" s="25" t="str">
        <f t="shared" si="2"/>
        <v/>
      </c>
      <c r="S86" s="33"/>
    </row>
    <row r="87" customHeight="1" spans="1:19">
      <c r="A87" s="595"/>
      <c r="B87" s="725"/>
      <c r="C87" s="706"/>
      <c r="D87" s="88"/>
      <c r="E87" s="595"/>
      <c r="F87" s="703"/>
      <c r="G87" s="726"/>
      <c r="H87" s="726"/>
      <c r="I87" s="726"/>
      <c r="J87" s="726"/>
      <c r="K87" s="726"/>
      <c r="L87" s="726"/>
      <c r="M87" s="726"/>
      <c r="N87" s="703"/>
      <c r="O87" s="703"/>
      <c r="P87" s="703"/>
      <c r="Q87" s="703"/>
      <c r="R87" s="25" t="str">
        <f t="shared" si="2"/>
        <v/>
      </c>
      <c r="S87" s="33"/>
    </row>
    <row r="88" customHeight="1" spans="1:19">
      <c r="A88" s="595"/>
      <c r="B88" s="725"/>
      <c r="C88" s="706"/>
      <c r="D88" s="88"/>
      <c r="E88" s="595"/>
      <c r="F88" s="703"/>
      <c r="G88" s="726"/>
      <c r="H88" s="726"/>
      <c r="I88" s="726"/>
      <c r="J88" s="726"/>
      <c r="K88" s="726"/>
      <c r="L88" s="726"/>
      <c r="M88" s="726"/>
      <c r="N88" s="703"/>
      <c r="O88" s="703"/>
      <c r="P88" s="703"/>
      <c r="Q88" s="703"/>
      <c r="R88" s="25" t="str">
        <f t="shared" si="2"/>
        <v/>
      </c>
      <c r="S88" s="33"/>
    </row>
    <row r="89" customHeight="1" spans="1:19">
      <c r="A89" s="595"/>
      <c r="B89" s="725"/>
      <c r="C89" s="706"/>
      <c r="D89" s="88"/>
      <c r="E89" s="595"/>
      <c r="F89" s="703"/>
      <c r="G89" s="726"/>
      <c r="H89" s="726"/>
      <c r="I89" s="726"/>
      <c r="J89" s="726"/>
      <c r="K89" s="726"/>
      <c r="L89" s="726"/>
      <c r="M89" s="726"/>
      <c r="N89" s="703"/>
      <c r="O89" s="703"/>
      <c r="P89" s="703"/>
      <c r="Q89" s="703"/>
      <c r="R89" s="25" t="str">
        <f t="shared" si="2"/>
        <v/>
      </c>
      <c r="S89" s="33"/>
    </row>
    <row r="90" customHeight="1" spans="1:19">
      <c r="A90" s="595"/>
      <c r="B90" s="725"/>
      <c r="C90" s="706"/>
      <c r="D90" s="88"/>
      <c r="E90" s="595"/>
      <c r="F90" s="703"/>
      <c r="G90" s="726"/>
      <c r="H90" s="726"/>
      <c r="I90" s="726"/>
      <c r="J90" s="726"/>
      <c r="K90" s="726"/>
      <c r="L90" s="726"/>
      <c r="M90" s="726"/>
      <c r="N90" s="703"/>
      <c r="O90" s="703"/>
      <c r="P90" s="703"/>
      <c r="Q90" s="703"/>
      <c r="R90" s="25" t="str">
        <f t="shared" si="2"/>
        <v/>
      </c>
      <c r="S90" s="33"/>
    </row>
    <row r="91" customHeight="1" spans="1:19">
      <c r="A91" s="595"/>
      <c r="B91" s="725"/>
      <c r="C91" s="706"/>
      <c r="D91" s="88"/>
      <c r="E91" s="595"/>
      <c r="F91" s="703"/>
      <c r="G91" s="726"/>
      <c r="H91" s="726"/>
      <c r="I91" s="726"/>
      <c r="J91" s="726"/>
      <c r="K91" s="726"/>
      <c r="L91" s="726"/>
      <c r="M91" s="726"/>
      <c r="N91" s="703"/>
      <c r="O91" s="703"/>
      <c r="P91" s="703"/>
      <c r="Q91" s="703"/>
      <c r="R91" s="25" t="str">
        <f t="shared" si="2"/>
        <v/>
      </c>
      <c r="S91" s="33"/>
    </row>
    <row r="92" customHeight="1" spans="1:19">
      <c r="A92" s="595"/>
      <c r="B92" s="725"/>
      <c r="C92" s="706"/>
      <c r="D92" s="88"/>
      <c r="E92" s="595"/>
      <c r="F92" s="703"/>
      <c r="G92" s="726"/>
      <c r="H92" s="726"/>
      <c r="I92" s="726"/>
      <c r="J92" s="726"/>
      <c r="K92" s="726"/>
      <c r="L92" s="726"/>
      <c r="M92" s="726"/>
      <c r="N92" s="703"/>
      <c r="O92" s="703"/>
      <c r="P92" s="703"/>
      <c r="Q92" s="703"/>
      <c r="R92" s="25" t="str">
        <f t="shared" si="2"/>
        <v/>
      </c>
      <c r="S92" s="33"/>
    </row>
    <row r="93" customHeight="1" spans="1:19">
      <c r="A93" s="595"/>
      <c r="B93" s="725"/>
      <c r="C93" s="706"/>
      <c r="D93" s="88"/>
      <c r="E93" s="595"/>
      <c r="F93" s="703"/>
      <c r="G93" s="726"/>
      <c r="H93" s="726"/>
      <c r="I93" s="726"/>
      <c r="J93" s="726"/>
      <c r="K93" s="726"/>
      <c r="L93" s="726"/>
      <c r="M93" s="726"/>
      <c r="N93" s="703"/>
      <c r="O93" s="703"/>
      <c r="P93" s="703"/>
      <c r="Q93" s="703"/>
      <c r="R93" s="25" t="str">
        <f t="shared" si="2"/>
        <v/>
      </c>
      <c r="S93" s="33"/>
    </row>
    <row r="94" customHeight="1" spans="1:19">
      <c r="A94" s="595"/>
      <c r="B94" s="725"/>
      <c r="C94" s="706"/>
      <c r="D94" s="88"/>
      <c r="E94" s="595"/>
      <c r="F94" s="703"/>
      <c r="G94" s="726"/>
      <c r="H94" s="726"/>
      <c r="I94" s="726"/>
      <c r="J94" s="726"/>
      <c r="K94" s="726"/>
      <c r="L94" s="726"/>
      <c r="M94" s="726"/>
      <c r="N94" s="703"/>
      <c r="O94" s="703"/>
      <c r="P94" s="703"/>
      <c r="Q94" s="703"/>
      <c r="R94" s="25" t="str">
        <f t="shared" si="2"/>
        <v/>
      </c>
      <c r="S94" s="33"/>
    </row>
    <row r="95" customHeight="1" spans="1:19">
      <c r="A95" s="595"/>
      <c r="B95" s="725"/>
      <c r="C95" s="706"/>
      <c r="D95" s="88"/>
      <c r="E95" s="595"/>
      <c r="F95" s="703"/>
      <c r="G95" s="726"/>
      <c r="H95" s="726"/>
      <c r="I95" s="726"/>
      <c r="J95" s="726"/>
      <c r="K95" s="726"/>
      <c r="L95" s="726"/>
      <c r="M95" s="726"/>
      <c r="N95" s="703"/>
      <c r="O95" s="703"/>
      <c r="P95" s="703"/>
      <c r="Q95" s="703"/>
      <c r="R95" s="25" t="str">
        <f t="shared" si="2"/>
        <v/>
      </c>
      <c r="S95" s="33"/>
    </row>
    <row r="96" customHeight="1" spans="1:19">
      <c r="A96" s="595"/>
      <c r="B96" s="725"/>
      <c r="C96" s="706"/>
      <c r="D96" s="88"/>
      <c r="E96" s="595"/>
      <c r="F96" s="703"/>
      <c r="G96" s="726"/>
      <c r="H96" s="726"/>
      <c r="I96" s="726"/>
      <c r="J96" s="726"/>
      <c r="K96" s="726"/>
      <c r="L96" s="726"/>
      <c r="M96" s="726"/>
      <c r="N96" s="703"/>
      <c r="O96" s="703"/>
      <c r="P96" s="703"/>
      <c r="Q96" s="703"/>
      <c r="R96" s="25" t="str">
        <f t="shared" si="2"/>
        <v/>
      </c>
      <c r="S96" s="33"/>
    </row>
    <row r="97" customHeight="1" spans="1:19">
      <c r="A97" s="595"/>
      <c r="B97" s="725"/>
      <c r="C97" s="706"/>
      <c r="D97" s="88"/>
      <c r="E97" s="595"/>
      <c r="F97" s="703"/>
      <c r="G97" s="726"/>
      <c r="H97" s="726"/>
      <c r="I97" s="726"/>
      <c r="J97" s="726"/>
      <c r="K97" s="726"/>
      <c r="L97" s="726"/>
      <c r="M97" s="726"/>
      <c r="N97" s="703"/>
      <c r="O97" s="703"/>
      <c r="P97" s="703"/>
      <c r="Q97" s="703"/>
      <c r="R97" s="25" t="str">
        <f t="shared" si="2"/>
        <v/>
      </c>
      <c r="S97" s="33"/>
    </row>
    <row r="98" customHeight="1" spans="1:19">
      <c r="A98" s="595"/>
      <c r="B98" s="725"/>
      <c r="C98" s="706"/>
      <c r="D98" s="88"/>
      <c r="E98" s="595"/>
      <c r="F98" s="703"/>
      <c r="G98" s="726"/>
      <c r="H98" s="726"/>
      <c r="I98" s="726"/>
      <c r="J98" s="726"/>
      <c r="K98" s="726"/>
      <c r="L98" s="726"/>
      <c r="M98" s="726"/>
      <c r="N98" s="703"/>
      <c r="O98" s="703"/>
      <c r="P98" s="703"/>
      <c r="Q98" s="703"/>
      <c r="R98" s="25" t="str">
        <f t="shared" si="2"/>
        <v/>
      </c>
      <c r="S98" s="33"/>
    </row>
    <row r="99" customHeight="1" spans="1:19">
      <c r="A99" s="595"/>
      <c r="B99" s="725"/>
      <c r="C99" s="706"/>
      <c r="D99" s="88"/>
      <c r="E99" s="595"/>
      <c r="F99" s="703"/>
      <c r="G99" s="726"/>
      <c r="H99" s="726"/>
      <c r="I99" s="726"/>
      <c r="J99" s="726"/>
      <c r="K99" s="726"/>
      <c r="L99" s="726"/>
      <c r="M99" s="726"/>
      <c r="N99" s="703"/>
      <c r="O99" s="703"/>
      <c r="P99" s="703"/>
      <c r="Q99" s="703"/>
      <c r="R99" s="25" t="str">
        <f t="shared" si="2"/>
        <v/>
      </c>
      <c r="S99" s="33"/>
    </row>
    <row r="100" customHeight="1" spans="1:19">
      <c r="A100" s="595"/>
      <c r="B100" s="725"/>
      <c r="C100" s="706"/>
      <c r="D100" s="88"/>
      <c r="E100" s="595"/>
      <c r="F100" s="703"/>
      <c r="G100" s="726"/>
      <c r="H100" s="726"/>
      <c r="I100" s="726"/>
      <c r="J100" s="726"/>
      <c r="K100" s="726"/>
      <c r="L100" s="726"/>
      <c r="M100" s="726"/>
      <c r="N100" s="703"/>
      <c r="O100" s="703"/>
      <c r="P100" s="703"/>
      <c r="Q100" s="703"/>
      <c r="R100" s="25" t="str">
        <f t="shared" si="2"/>
        <v/>
      </c>
      <c r="S100" s="33"/>
    </row>
    <row r="101" customHeight="1" spans="1:19">
      <c r="A101" s="595"/>
      <c r="B101" s="725"/>
      <c r="C101" s="706"/>
      <c r="D101" s="88"/>
      <c r="E101" s="595"/>
      <c r="F101" s="703"/>
      <c r="G101" s="726"/>
      <c r="H101" s="726"/>
      <c r="I101" s="726"/>
      <c r="J101" s="726"/>
      <c r="K101" s="726"/>
      <c r="L101" s="726"/>
      <c r="M101" s="726"/>
      <c r="N101" s="703"/>
      <c r="O101" s="703"/>
      <c r="P101" s="703"/>
      <c r="Q101" s="703"/>
      <c r="R101" s="25" t="str">
        <f t="shared" si="2"/>
        <v/>
      </c>
      <c r="S101" s="33"/>
    </row>
    <row r="102" customHeight="1" spans="1:19">
      <c r="A102" s="595"/>
      <c r="B102" s="725"/>
      <c r="C102" s="706"/>
      <c r="D102" s="88"/>
      <c r="E102" s="595"/>
      <c r="F102" s="703"/>
      <c r="G102" s="726"/>
      <c r="H102" s="726"/>
      <c r="I102" s="726"/>
      <c r="J102" s="726"/>
      <c r="K102" s="726"/>
      <c r="L102" s="726"/>
      <c r="M102" s="726"/>
      <c r="N102" s="703"/>
      <c r="O102" s="703"/>
      <c r="P102" s="703"/>
      <c r="Q102" s="703"/>
      <c r="R102" s="25" t="str">
        <f t="shared" ref="R102:R127" si="3">IF(P102=0,"",(Q102-P102)/P102*100)</f>
        <v/>
      </c>
      <c r="S102" s="33"/>
    </row>
    <row r="103" customHeight="1" spans="1:19">
      <c r="A103" s="595"/>
      <c r="B103" s="725"/>
      <c r="C103" s="706"/>
      <c r="D103" s="88"/>
      <c r="E103" s="595"/>
      <c r="F103" s="703"/>
      <c r="G103" s="726"/>
      <c r="H103" s="726"/>
      <c r="I103" s="726"/>
      <c r="J103" s="726"/>
      <c r="K103" s="726"/>
      <c r="L103" s="726"/>
      <c r="M103" s="726"/>
      <c r="N103" s="703"/>
      <c r="O103" s="703"/>
      <c r="P103" s="703"/>
      <c r="Q103" s="703"/>
      <c r="R103" s="25" t="str">
        <f t="shared" si="3"/>
        <v/>
      </c>
      <c r="S103" s="33"/>
    </row>
    <row r="104" customHeight="1" spans="1:19">
      <c r="A104" s="595"/>
      <c r="B104" s="725"/>
      <c r="C104" s="706"/>
      <c r="D104" s="88"/>
      <c r="E104" s="595"/>
      <c r="F104" s="703"/>
      <c r="G104" s="726"/>
      <c r="H104" s="726"/>
      <c r="I104" s="726"/>
      <c r="J104" s="726"/>
      <c r="K104" s="726"/>
      <c r="L104" s="726"/>
      <c r="M104" s="726"/>
      <c r="N104" s="703"/>
      <c r="O104" s="703"/>
      <c r="P104" s="703"/>
      <c r="Q104" s="703"/>
      <c r="R104" s="25" t="str">
        <f t="shared" si="3"/>
        <v/>
      </c>
      <c r="S104" s="33"/>
    </row>
    <row r="105" customHeight="1" spans="1:19">
      <c r="A105" s="595"/>
      <c r="B105" s="725"/>
      <c r="C105" s="706"/>
      <c r="D105" s="88"/>
      <c r="E105" s="595"/>
      <c r="F105" s="703"/>
      <c r="G105" s="726"/>
      <c r="H105" s="726"/>
      <c r="I105" s="726"/>
      <c r="J105" s="726"/>
      <c r="K105" s="726"/>
      <c r="L105" s="726"/>
      <c r="M105" s="726"/>
      <c r="N105" s="703"/>
      <c r="O105" s="703"/>
      <c r="P105" s="703"/>
      <c r="Q105" s="703"/>
      <c r="R105" s="25" t="str">
        <f t="shared" si="3"/>
        <v/>
      </c>
      <c r="S105" s="33"/>
    </row>
    <row r="106" customHeight="1" spans="1:19">
      <c r="A106" s="595"/>
      <c r="B106" s="725"/>
      <c r="C106" s="706"/>
      <c r="D106" s="88"/>
      <c r="E106" s="595"/>
      <c r="F106" s="703"/>
      <c r="G106" s="726"/>
      <c r="H106" s="726"/>
      <c r="I106" s="726"/>
      <c r="J106" s="726"/>
      <c r="K106" s="726"/>
      <c r="L106" s="726"/>
      <c r="M106" s="726"/>
      <c r="N106" s="703"/>
      <c r="O106" s="703"/>
      <c r="P106" s="703"/>
      <c r="Q106" s="703"/>
      <c r="R106" s="25" t="str">
        <f t="shared" si="3"/>
        <v/>
      </c>
      <c r="S106" s="33"/>
    </row>
    <row r="107" customHeight="1" spans="1:19">
      <c r="A107" s="595"/>
      <c r="B107" s="725"/>
      <c r="C107" s="706"/>
      <c r="D107" s="88"/>
      <c r="E107" s="595"/>
      <c r="F107" s="703"/>
      <c r="G107" s="726"/>
      <c r="H107" s="726"/>
      <c r="I107" s="726"/>
      <c r="J107" s="726"/>
      <c r="K107" s="726"/>
      <c r="L107" s="726"/>
      <c r="M107" s="726"/>
      <c r="N107" s="703"/>
      <c r="O107" s="703"/>
      <c r="P107" s="703"/>
      <c r="Q107" s="703"/>
      <c r="R107" s="25" t="str">
        <f t="shared" si="3"/>
        <v/>
      </c>
      <c r="S107" s="33"/>
    </row>
    <row r="108" customHeight="1" spans="1:19">
      <c r="A108" s="595"/>
      <c r="B108" s="725"/>
      <c r="C108" s="706"/>
      <c r="D108" s="88"/>
      <c r="E108" s="595"/>
      <c r="F108" s="703"/>
      <c r="G108" s="726"/>
      <c r="H108" s="726"/>
      <c r="I108" s="726"/>
      <c r="J108" s="726"/>
      <c r="K108" s="726"/>
      <c r="L108" s="726"/>
      <c r="M108" s="726"/>
      <c r="N108" s="703"/>
      <c r="O108" s="703"/>
      <c r="P108" s="703"/>
      <c r="Q108" s="703"/>
      <c r="R108" s="25" t="str">
        <f t="shared" si="3"/>
        <v/>
      </c>
      <c r="S108" s="33"/>
    </row>
    <row r="109" customHeight="1" spans="1:19">
      <c r="A109" s="595"/>
      <c r="B109" s="725"/>
      <c r="C109" s="706"/>
      <c r="D109" s="88"/>
      <c r="E109" s="595"/>
      <c r="F109" s="703"/>
      <c r="G109" s="726"/>
      <c r="H109" s="726"/>
      <c r="I109" s="726"/>
      <c r="J109" s="726"/>
      <c r="K109" s="726"/>
      <c r="L109" s="726"/>
      <c r="M109" s="726"/>
      <c r="N109" s="703"/>
      <c r="O109" s="703"/>
      <c r="P109" s="703"/>
      <c r="Q109" s="703"/>
      <c r="R109" s="25" t="str">
        <f t="shared" si="3"/>
        <v/>
      </c>
      <c r="S109" s="33"/>
    </row>
    <row r="110" customHeight="1" spans="1:19">
      <c r="A110" s="595"/>
      <c r="B110" s="725"/>
      <c r="C110" s="706"/>
      <c r="D110" s="88"/>
      <c r="E110" s="595"/>
      <c r="F110" s="703"/>
      <c r="G110" s="726"/>
      <c r="H110" s="726"/>
      <c r="I110" s="726"/>
      <c r="J110" s="726"/>
      <c r="K110" s="726"/>
      <c r="L110" s="726"/>
      <c r="M110" s="726"/>
      <c r="N110" s="703"/>
      <c r="O110" s="703"/>
      <c r="P110" s="703"/>
      <c r="Q110" s="703"/>
      <c r="R110" s="25" t="str">
        <f t="shared" si="3"/>
        <v/>
      </c>
      <c r="S110" s="33"/>
    </row>
    <row r="111" customHeight="1" spans="1:19">
      <c r="A111" s="595"/>
      <c r="B111" s="725"/>
      <c r="C111" s="706"/>
      <c r="D111" s="88"/>
      <c r="E111" s="595"/>
      <c r="F111" s="703"/>
      <c r="G111" s="726"/>
      <c r="H111" s="726"/>
      <c r="I111" s="726"/>
      <c r="J111" s="726"/>
      <c r="K111" s="726"/>
      <c r="L111" s="726"/>
      <c r="M111" s="726"/>
      <c r="N111" s="703"/>
      <c r="O111" s="703"/>
      <c r="P111" s="703"/>
      <c r="Q111" s="703"/>
      <c r="R111" s="25" t="str">
        <f t="shared" si="3"/>
        <v/>
      </c>
      <c r="S111" s="33"/>
    </row>
    <row r="112" customHeight="1" spans="1:19">
      <c r="A112" s="595"/>
      <c r="B112" s="725"/>
      <c r="C112" s="706"/>
      <c r="D112" s="88"/>
      <c r="E112" s="595"/>
      <c r="F112" s="703"/>
      <c r="G112" s="726"/>
      <c r="H112" s="726"/>
      <c r="I112" s="726"/>
      <c r="J112" s="726"/>
      <c r="K112" s="726"/>
      <c r="L112" s="726"/>
      <c r="M112" s="726"/>
      <c r="N112" s="703"/>
      <c r="O112" s="703"/>
      <c r="P112" s="703"/>
      <c r="Q112" s="703"/>
      <c r="R112" s="25" t="str">
        <f t="shared" si="3"/>
        <v/>
      </c>
      <c r="S112" s="33"/>
    </row>
    <row r="113" customHeight="1" spans="1:19">
      <c r="A113" s="595"/>
      <c r="B113" s="725"/>
      <c r="C113" s="706"/>
      <c r="D113" s="88"/>
      <c r="E113" s="595"/>
      <c r="F113" s="703"/>
      <c r="G113" s="726"/>
      <c r="H113" s="726"/>
      <c r="I113" s="726"/>
      <c r="J113" s="726"/>
      <c r="K113" s="726"/>
      <c r="L113" s="726"/>
      <c r="M113" s="726"/>
      <c r="N113" s="703"/>
      <c r="O113" s="703"/>
      <c r="P113" s="703"/>
      <c r="Q113" s="703"/>
      <c r="R113" s="25" t="str">
        <f t="shared" si="3"/>
        <v/>
      </c>
      <c r="S113" s="33"/>
    </row>
    <row r="114" customHeight="1" spans="1:19">
      <c r="A114" s="595"/>
      <c r="B114" s="725"/>
      <c r="C114" s="706"/>
      <c r="D114" s="88"/>
      <c r="E114" s="595"/>
      <c r="F114" s="703"/>
      <c r="G114" s="726"/>
      <c r="H114" s="726"/>
      <c r="I114" s="726"/>
      <c r="J114" s="726"/>
      <c r="K114" s="726"/>
      <c r="L114" s="726"/>
      <c r="M114" s="726"/>
      <c r="N114" s="703"/>
      <c r="O114" s="703"/>
      <c r="P114" s="703"/>
      <c r="Q114" s="703"/>
      <c r="R114" s="25" t="str">
        <f t="shared" si="3"/>
        <v/>
      </c>
      <c r="S114" s="33"/>
    </row>
    <row r="115" customHeight="1" spans="1:19">
      <c r="A115" s="595"/>
      <c r="B115" s="725"/>
      <c r="C115" s="706"/>
      <c r="D115" s="88"/>
      <c r="E115" s="595"/>
      <c r="F115" s="703"/>
      <c r="G115" s="726"/>
      <c r="H115" s="726"/>
      <c r="I115" s="726"/>
      <c r="J115" s="726"/>
      <c r="K115" s="726"/>
      <c r="L115" s="726"/>
      <c r="M115" s="726"/>
      <c r="N115" s="703"/>
      <c r="O115" s="703"/>
      <c r="P115" s="703"/>
      <c r="Q115" s="703"/>
      <c r="R115" s="25" t="str">
        <f t="shared" si="3"/>
        <v/>
      </c>
      <c r="S115" s="33"/>
    </row>
    <row r="116" customHeight="1" spans="1:19">
      <c r="A116" s="595"/>
      <c r="B116" s="725"/>
      <c r="C116" s="706"/>
      <c r="D116" s="88"/>
      <c r="E116" s="595"/>
      <c r="F116" s="703"/>
      <c r="G116" s="726"/>
      <c r="H116" s="726"/>
      <c r="I116" s="726"/>
      <c r="J116" s="726"/>
      <c r="K116" s="726"/>
      <c r="L116" s="726"/>
      <c r="M116" s="726"/>
      <c r="N116" s="703"/>
      <c r="O116" s="703"/>
      <c r="P116" s="703"/>
      <c r="Q116" s="703"/>
      <c r="R116" s="25" t="str">
        <f t="shared" si="3"/>
        <v/>
      </c>
      <c r="S116" s="33"/>
    </row>
    <row r="117" customHeight="1" spans="1:19">
      <c r="A117" s="595"/>
      <c r="B117" s="725"/>
      <c r="C117" s="706"/>
      <c r="D117" s="88"/>
      <c r="E117" s="595"/>
      <c r="F117" s="703"/>
      <c r="G117" s="726"/>
      <c r="H117" s="726"/>
      <c r="I117" s="726"/>
      <c r="J117" s="726"/>
      <c r="K117" s="726"/>
      <c r="L117" s="726"/>
      <c r="M117" s="726"/>
      <c r="N117" s="703"/>
      <c r="O117" s="703"/>
      <c r="P117" s="703"/>
      <c r="Q117" s="703"/>
      <c r="R117" s="25" t="str">
        <f t="shared" si="3"/>
        <v/>
      </c>
      <c r="S117" s="33"/>
    </row>
    <row r="118" customHeight="1" spans="1:19">
      <c r="A118" s="595"/>
      <c r="B118" s="725"/>
      <c r="C118" s="706"/>
      <c r="D118" s="88"/>
      <c r="E118" s="595"/>
      <c r="F118" s="703"/>
      <c r="G118" s="726"/>
      <c r="H118" s="726"/>
      <c r="I118" s="726"/>
      <c r="J118" s="726"/>
      <c r="K118" s="726"/>
      <c r="L118" s="726"/>
      <c r="M118" s="726"/>
      <c r="N118" s="703"/>
      <c r="O118" s="703"/>
      <c r="P118" s="703"/>
      <c r="Q118" s="703"/>
      <c r="R118" s="25" t="str">
        <f t="shared" si="3"/>
        <v/>
      </c>
      <c r="S118" s="33"/>
    </row>
    <row r="119" customHeight="1" spans="1:19">
      <c r="A119" s="595"/>
      <c r="B119" s="725"/>
      <c r="C119" s="706"/>
      <c r="D119" s="88"/>
      <c r="E119" s="595"/>
      <c r="F119" s="703"/>
      <c r="G119" s="726"/>
      <c r="H119" s="726"/>
      <c r="I119" s="726"/>
      <c r="J119" s="726"/>
      <c r="K119" s="726"/>
      <c r="L119" s="726"/>
      <c r="M119" s="726"/>
      <c r="N119" s="703"/>
      <c r="O119" s="703"/>
      <c r="P119" s="703"/>
      <c r="Q119" s="703"/>
      <c r="R119" s="25" t="str">
        <f t="shared" si="3"/>
        <v/>
      </c>
      <c r="S119" s="33"/>
    </row>
    <row r="120" customHeight="1" spans="1:19">
      <c r="A120" s="595"/>
      <c r="B120" s="725"/>
      <c r="C120" s="706"/>
      <c r="D120" s="88"/>
      <c r="E120" s="595"/>
      <c r="F120" s="703"/>
      <c r="G120" s="726"/>
      <c r="H120" s="726"/>
      <c r="I120" s="726"/>
      <c r="J120" s="726"/>
      <c r="K120" s="726"/>
      <c r="L120" s="726"/>
      <c r="M120" s="726"/>
      <c r="N120" s="703"/>
      <c r="O120" s="703"/>
      <c r="P120" s="703"/>
      <c r="Q120" s="703"/>
      <c r="R120" s="25" t="str">
        <f t="shared" si="3"/>
        <v/>
      </c>
      <c r="S120" s="33"/>
    </row>
    <row r="121" customHeight="1" spans="1:20">
      <c r="A121" s="595"/>
      <c r="B121" s="725"/>
      <c r="C121" s="706"/>
      <c r="D121" s="88"/>
      <c r="E121" s="595"/>
      <c r="F121" s="703"/>
      <c r="G121" s="726"/>
      <c r="H121" s="726"/>
      <c r="I121" s="726"/>
      <c r="J121" s="726"/>
      <c r="K121" s="726"/>
      <c r="L121" s="726"/>
      <c r="M121" s="726"/>
      <c r="N121" s="703"/>
      <c r="O121" s="703"/>
      <c r="P121" s="703"/>
      <c r="Q121" s="703"/>
      <c r="R121" s="25" t="str">
        <f t="shared" si="3"/>
        <v/>
      </c>
      <c r="S121" s="33"/>
      <c r="T121" s="20" t="s">
        <v>266</v>
      </c>
    </row>
    <row r="122" customHeight="1" spans="1:19">
      <c r="A122" s="595"/>
      <c r="B122" s="725"/>
      <c r="C122" s="706"/>
      <c r="D122" s="88"/>
      <c r="E122" s="595"/>
      <c r="F122" s="703"/>
      <c r="G122" s="726"/>
      <c r="H122" s="726"/>
      <c r="I122" s="726"/>
      <c r="J122" s="726"/>
      <c r="K122" s="726"/>
      <c r="L122" s="726"/>
      <c r="M122" s="726"/>
      <c r="N122" s="703"/>
      <c r="O122" s="703"/>
      <c r="P122" s="703"/>
      <c r="Q122" s="703"/>
      <c r="R122" s="25" t="str">
        <f t="shared" si="3"/>
        <v/>
      </c>
      <c r="S122" s="33"/>
    </row>
    <row r="123" customHeight="1" spans="1:19">
      <c r="A123" s="595"/>
      <c r="B123" s="725"/>
      <c r="C123" s="706"/>
      <c r="D123" s="88"/>
      <c r="E123" s="595"/>
      <c r="F123" s="703"/>
      <c r="G123" s="726"/>
      <c r="H123" s="726"/>
      <c r="I123" s="726"/>
      <c r="J123" s="726"/>
      <c r="K123" s="726"/>
      <c r="L123" s="726"/>
      <c r="M123" s="726"/>
      <c r="N123" s="703"/>
      <c r="O123" s="703"/>
      <c r="P123" s="703"/>
      <c r="Q123" s="703"/>
      <c r="R123" s="25" t="str">
        <f t="shared" si="3"/>
        <v/>
      </c>
      <c r="S123" s="33"/>
    </row>
    <row r="124" customHeight="1" spans="1:19">
      <c r="A124" s="595"/>
      <c r="B124" s="725"/>
      <c r="C124" s="706"/>
      <c r="D124" s="88"/>
      <c r="E124" s="595"/>
      <c r="F124" s="703"/>
      <c r="G124" s="726"/>
      <c r="H124" s="726"/>
      <c r="I124" s="726"/>
      <c r="J124" s="726"/>
      <c r="K124" s="726"/>
      <c r="L124" s="726"/>
      <c r="M124" s="726"/>
      <c r="N124" s="703"/>
      <c r="O124" s="703"/>
      <c r="P124" s="703"/>
      <c r="Q124" s="703"/>
      <c r="R124" s="25" t="str">
        <f t="shared" si="3"/>
        <v/>
      </c>
      <c r="S124" s="33"/>
    </row>
    <row r="125" customHeight="1" spans="1:20">
      <c r="A125" s="595"/>
      <c r="B125" s="725"/>
      <c r="C125" s="706"/>
      <c r="D125" s="88"/>
      <c r="E125" s="595"/>
      <c r="F125" s="703"/>
      <c r="G125" s="726"/>
      <c r="H125" s="726"/>
      <c r="I125" s="726"/>
      <c r="J125" s="726"/>
      <c r="K125" s="726"/>
      <c r="L125" s="726"/>
      <c r="M125" s="726"/>
      <c r="N125" s="703"/>
      <c r="O125" s="703"/>
      <c r="P125" s="703"/>
      <c r="Q125" s="703"/>
      <c r="R125" s="25" t="str">
        <f t="shared" si="3"/>
        <v/>
      </c>
      <c r="S125" s="33"/>
      <c r="T125" s="20" t="s">
        <v>266</v>
      </c>
    </row>
    <row r="126" customHeight="1" spans="1:19">
      <c r="A126" s="595"/>
      <c r="B126" s="725"/>
      <c r="C126" s="706"/>
      <c r="D126" s="88"/>
      <c r="E126" s="595"/>
      <c r="F126" s="703"/>
      <c r="G126" s="726"/>
      <c r="H126" s="726"/>
      <c r="I126" s="726"/>
      <c r="J126" s="726"/>
      <c r="K126" s="726"/>
      <c r="L126" s="726"/>
      <c r="M126" s="726"/>
      <c r="N126" s="703"/>
      <c r="O126" s="703"/>
      <c r="P126" s="703"/>
      <c r="Q126" s="703"/>
      <c r="R126" s="25" t="str">
        <f t="shared" si="3"/>
        <v/>
      </c>
      <c r="S126" s="33"/>
    </row>
    <row r="127" customHeight="1" spans="1:19">
      <c r="A127" s="595"/>
      <c r="B127" s="725"/>
      <c r="C127" s="706"/>
      <c r="D127" s="88"/>
      <c r="E127" s="595"/>
      <c r="F127" s="703"/>
      <c r="G127" s="726"/>
      <c r="H127" s="726"/>
      <c r="I127" s="726"/>
      <c r="J127" s="726"/>
      <c r="K127" s="726"/>
      <c r="L127" s="726"/>
      <c r="M127" s="726"/>
      <c r="N127" s="703"/>
      <c r="O127" s="703"/>
      <c r="P127" s="703"/>
      <c r="Q127" s="703"/>
      <c r="R127" s="25" t="str">
        <f t="shared" si="3"/>
        <v/>
      </c>
      <c r="S127" s="33"/>
    </row>
    <row r="128" customHeight="1" spans="1:19">
      <c r="A128" s="595"/>
      <c r="B128" s="725"/>
      <c r="C128" s="706"/>
      <c r="D128" s="728"/>
      <c r="E128" s="595"/>
      <c r="F128" s="703"/>
      <c r="G128" s="726"/>
      <c r="H128" s="726"/>
      <c r="I128" s="726"/>
      <c r="J128" s="726"/>
      <c r="K128" s="726"/>
      <c r="L128" s="726"/>
      <c r="M128" s="726"/>
      <c r="N128" s="703"/>
      <c r="O128" s="703"/>
      <c r="P128" s="703"/>
      <c r="Q128" s="703"/>
      <c r="R128" s="729"/>
      <c r="S128" s="33"/>
    </row>
    <row r="129" customHeight="1" spans="1:19">
      <c r="A129" s="595"/>
      <c r="B129" s="725"/>
      <c r="C129" s="706"/>
      <c r="D129" s="728"/>
      <c r="E129" s="595"/>
      <c r="F129" s="730"/>
      <c r="G129" s="726"/>
      <c r="H129" s="726"/>
      <c r="I129" s="726"/>
      <c r="J129" s="726"/>
      <c r="K129" s="726"/>
      <c r="L129" s="726"/>
      <c r="M129" s="726">
        <f>SUM(G129:L129)-F129</f>
        <v>0</v>
      </c>
      <c r="N129" s="730"/>
      <c r="O129" s="703"/>
      <c r="P129" s="730"/>
      <c r="Q129" s="703"/>
      <c r="R129" s="735"/>
      <c r="S129" s="33"/>
    </row>
    <row r="130" customHeight="1" spans="1:19">
      <c r="A130" s="595"/>
      <c r="B130" s="725"/>
      <c r="C130" s="706"/>
      <c r="D130" s="728"/>
      <c r="E130" s="595"/>
      <c r="F130" s="730"/>
      <c r="G130" s="726"/>
      <c r="H130" s="726"/>
      <c r="I130" s="726"/>
      <c r="J130" s="726"/>
      <c r="K130" s="726"/>
      <c r="L130" s="726"/>
      <c r="M130" s="726"/>
      <c r="N130" s="730"/>
      <c r="O130" s="703"/>
      <c r="P130" s="730"/>
      <c r="Q130" s="703"/>
      <c r="R130" s="735"/>
      <c r="S130" s="33"/>
    </row>
    <row r="131" customHeight="1" spans="1:19">
      <c r="A131" s="619" t="s">
        <v>321</v>
      </c>
      <c r="B131" s="621"/>
      <c r="C131" s="706"/>
      <c r="D131" s="728"/>
      <c r="E131" s="595"/>
      <c r="F131" s="703">
        <f>SUM(F6:F129)</f>
        <v>0</v>
      </c>
      <c r="G131" s="703">
        <f t="shared" ref="G131:M131" si="4">SUM(G6:G129)</f>
        <v>0</v>
      </c>
      <c r="H131" s="703">
        <f t="shared" si="4"/>
        <v>0</v>
      </c>
      <c r="I131" s="703">
        <f t="shared" si="4"/>
        <v>0</v>
      </c>
      <c r="J131" s="703">
        <f t="shared" si="4"/>
        <v>0</v>
      </c>
      <c r="K131" s="703">
        <f t="shared" si="4"/>
        <v>0</v>
      </c>
      <c r="L131" s="703">
        <f t="shared" si="4"/>
        <v>0</v>
      </c>
      <c r="M131" s="703">
        <f t="shared" si="4"/>
        <v>0</v>
      </c>
      <c r="N131" s="703"/>
      <c r="O131" s="703"/>
      <c r="P131" s="703">
        <f>SUM(P6:P129)</f>
        <v>0</v>
      </c>
      <c r="Q131" s="703">
        <f>SUM(Q6:Q129)</f>
        <v>0</v>
      </c>
      <c r="R131" s="729"/>
      <c r="S131" s="33"/>
    </row>
    <row r="132" customHeight="1" spans="1:19">
      <c r="A132" s="21" t="s">
        <v>322</v>
      </c>
      <c r="B132" s="21"/>
      <c r="C132" s="33"/>
      <c r="D132" s="728"/>
      <c r="E132" s="595"/>
      <c r="F132" s="703"/>
      <c r="G132" s="703"/>
      <c r="H132" s="703"/>
      <c r="I132" s="703"/>
      <c r="J132" s="703"/>
      <c r="K132" s="703"/>
      <c r="L132" s="703"/>
      <c r="M132" s="703"/>
      <c r="N132" s="703">
        <f>SUM(N6:N131)</f>
        <v>0</v>
      </c>
      <c r="O132" s="703"/>
      <c r="P132" s="703"/>
      <c r="Q132" s="25">
        <v>0</v>
      </c>
      <c r="R132" s="736">
        <v>-1</v>
      </c>
      <c r="S132" s="33"/>
    </row>
    <row r="133" customHeight="1" spans="1:19">
      <c r="A133" s="21" t="s">
        <v>323</v>
      </c>
      <c r="B133" s="21"/>
      <c r="C133" s="21"/>
      <c r="D133" s="728"/>
      <c r="E133" s="595"/>
      <c r="F133" s="703"/>
      <c r="G133" s="703"/>
      <c r="H133" s="703"/>
      <c r="I133" s="703"/>
      <c r="J133" s="703"/>
      <c r="K133" s="703"/>
      <c r="L133" s="703"/>
      <c r="M133" s="703"/>
      <c r="N133" s="703"/>
      <c r="O133" s="703"/>
      <c r="P133" s="703"/>
      <c r="Q133" s="703">
        <f>P132</f>
        <v>0</v>
      </c>
      <c r="R133" s="729"/>
      <c r="S133" s="33"/>
    </row>
    <row r="134" customHeight="1" spans="1:19">
      <c r="A134" s="21" t="s">
        <v>324</v>
      </c>
      <c r="B134" s="21"/>
      <c r="C134" s="21"/>
      <c r="D134" s="728"/>
      <c r="E134" s="595"/>
      <c r="F134" s="703"/>
      <c r="G134" s="703"/>
      <c r="H134" s="703"/>
      <c r="I134" s="703"/>
      <c r="J134" s="703"/>
      <c r="K134" s="703"/>
      <c r="L134" s="703"/>
      <c r="M134" s="703"/>
      <c r="N134" s="703"/>
      <c r="O134" s="703"/>
      <c r="P134" s="703">
        <f>P131-P132</f>
        <v>0</v>
      </c>
      <c r="Q134" s="703">
        <f>Q131-Q133</f>
        <v>0</v>
      </c>
      <c r="R134" s="737" t="s">
        <v>325</v>
      </c>
      <c r="S134" s="33"/>
    </row>
    <row r="135" customHeight="1" spans="1:16">
      <c r="A135" s="28" t="e">
        <f>#REF!&amp;#REF!</f>
        <v>#REF!</v>
      </c>
      <c r="B135" s="731"/>
      <c r="P135" s="19" t="e">
        <f>"评估人员："&amp;#REF!</f>
        <v>#REF!</v>
      </c>
    </row>
    <row r="136" customHeight="1" spans="1:10">
      <c r="A136" s="97" t="e">
        <f>CONCATENATE(#REF!,#REF!,#REF!,#REF!,#REF!,#REF!,#REF!)</f>
        <v>#REF!</v>
      </c>
      <c r="B136" s="731"/>
      <c r="C136" s="731"/>
      <c r="D136" s="731"/>
      <c r="E136" s="731"/>
      <c r="F136" s="731"/>
      <c r="G136" s="731"/>
      <c r="H136" s="732" t="e">
        <f>"评估人员："&amp;#REF!</f>
        <v>#REF!</v>
      </c>
      <c r="I136" s="731"/>
      <c r="J136" s="731"/>
    </row>
    <row r="137" customHeight="1" spans="1:14">
      <c r="A137" s="733" t="e">
        <f>CONCATENATE(#REF!,#REF!,#REF!,#REF!,#REF!,#REF!,#REF!)</f>
        <v>#REF!</v>
      </c>
      <c r="B137" s="731"/>
      <c r="C137" s="731"/>
      <c r="D137" s="731"/>
      <c r="E137" s="731"/>
      <c r="F137" s="731"/>
      <c r="G137" s="731"/>
      <c r="H137" s="731"/>
      <c r="I137" s="731"/>
      <c r="J137" s="731"/>
      <c r="N137" s="734"/>
    </row>
    <row r="139" customHeight="1" spans="14:14">
      <c r="N139" s="734"/>
    </row>
    <row r="141" customHeight="1" spans="6:6">
      <c r="F141" s="589">
        <f>P131-F131</f>
        <v>0</v>
      </c>
    </row>
  </sheetData>
  <autoFilter ref="A5:S137">
    <extLst/>
  </autoFilter>
  <mergeCells count="8">
    <mergeCell ref="A2:S2"/>
    <mergeCell ref="A3:S3"/>
    <mergeCell ref="A131:B131"/>
    <mergeCell ref="A132:B132"/>
    <mergeCell ref="A133:B133"/>
    <mergeCell ref="A134:B134"/>
    <mergeCell ref="M4:M5"/>
    <mergeCell ref="N4:N5"/>
  </mergeCells>
  <hyperlinks>
    <hyperlink ref="A1" location="索引目录!D13" display="返回索引页"/>
    <hyperlink ref="B1" location="流动汇总!B9" display="返回 "/>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Roman,常规"3-4
&amp;"宋体,常规"共&amp;"Times New Roman,常规"&amp;N&amp;"宋体,常规"页第&amp;"Times New Roman,常规"&amp;P&amp;"宋体,常规"页</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74"/>
  <sheetViews>
    <sheetView workbookViewId="0">
      <selection activeCell="H65" sqref="H65"/>
    </sheetView>
  </sheetViews>
  <sheetFormatPr defaultColWidth="7.875" defaultRowHeight="15.75" customHeight="1"/>
  <cols>
    <col min="1" max="1" width="5.625" style="13" customWidth="1"/>
    <col min="2" max="2" width="24.875" style="13" customWidth="1"/>
    <col min="3" max="3" width="12.5" style="13" customWidth="1"/>
    <col min="4" max="4" width="8.75" style="13" customWidth="1"/>
    <col min="5" max="5" width="11.875" style="13" customWidth="1"/>
    <col min="6" max="6" width="14.25" style="571" hidden="1" customWidth="1" outlineLevel="1"/>
    <col min="7" max="7" width="13.75" style="13" hidden="1" customWidth="1" outlineLevel="1"/>
    <col min="8" max="8" width="10.875" style="13" customWidth="1" collapsed="1"/>
    <col min="9" max="9" width="13" style="13" customWidth="1"/>
    <col min="10" max="10" width="8.5" style="13" customWidth="1"/>
    <col min="11" max="11" width="12.375" style="708" customWidth="1"/>
    <col min="12" max="12" width="7.875" style="13"/>
    <col min="13" max="13" width="10.125" style="13" customWidth="1"/>
    <col min="14" max="16384" width="7.875" style="13"/>
  </cols>
  <sheetData>
    <row r="1" spans="1:19">
      <c r="A1" s="14" t="s">
        <v>222</v>
      </c>
      <c r="B1" s="15" t="s">
        <v>223</v>
      </c>
      <c r="C1" s="16"/>
      <c r="D1" s="16"/>
      <c r="E1" s="16"/>
      <c r="F1" s="709"/>
      <c r="G1" s="16"/>
      <c r="H1" s="16"/>
      <c r="I1" s="16"/>
      <c r="J1" s="16"/>
      <c r="K1" s="236"/>
      <c r="L1" s="20"/>
      <c r="M1" s="20"/>
      <c r="N1" s="20"/>
      <c r="O1" s="20"/>
      <c r="P1" s="20"/>
      <c r="Q1" s="20"/>
      <c r="R1" s="20"/>
      <c r="S1" s="20"/>
    </row>
    <row r="2" s="11" customFormat="1" ht="30" customHeight="1" spans="1:19">
      <c r="A2" s="17" t="s">
        <v>326</v>
      </c>
      <c r="B2" s="17"/>
      <c r="C2" s="17"/>
      <c r="D2" s="17"/>
      <c r="E2" s="17"/>
      <c r="F2" s="17"/>
      <c r="G2" s="17"/>
      <c r="H2" s="17"/>
      <c r="I2" s="17"/>
      <c r="J2" s="17"/>
      <c r="K2" s="17"/>
      <c r="L2" s="20"/>
      <c r="M2" s="20"/>
      <c r="N2" s="29"/>
      <c r="O2" s="29"/>
      <c r="P2" s="29"/>
      <c r="Q2" s="29"/>
      <c r="R2" s="29"/>
      <c r="S2" s="29"/>
    </row>
    <row r="3" ht="14.1" customHeight="1" spans="1:19">
      <c r="A3" s="18" t="e">
        <f>CONCATENATE(#REF!,#REF!,#REF!,#REF!,#REF!,#REF!,#REF!)</f>
        <v>#REF!</v>
      </c>
      <c r="B3" s="18"/>
      <c r="C3" s="18"/>
      <c r="D3" s="18"/>
      <c r="E3" s="18"/>
      <c r="F3" s="18"/>
      <c r="G3" s="18"/>
      <c r="H3" s="18"/>
      <c r="I3" s="30"/>
      <c r="J3" s="30"/>
      <c r="K3" s="30"/>
      <c r="L3" s="20"/>
      <c r="M3" s="20"/>
      <c r="N3" s="20"/>
      <c r="O3" s="20"/>
      <c r="P3" s="20"/>
      <c r="Q3" s="20"/>
      <c r="R3" s="20"/>
      <c r="S3" s="20"/>
    </row>
    <row r="4" customHeight="1" spans="1:19">
      <c r="A4" s="19" t="e">
        <f>#REF!&amp;#REF!</f>
        <v>#REF!</v>
      </c>
      <c r="B4" s="20"/>
      <c r="C4" s="20"/>
      <c r="D4" s="20"/>
      <c r="E4" s="20"/>
      <c r="F4" s="589"/>
      <c r="G4" s="20"/>
      <c r="H4" s="20"/>
      <c r="I4" s="20"/>
      <c r="J4" s="20"/>
      <c r="K4" s="718" t="s">
        <v>248</v>
      </c>
      <c r="L4" s="20"/>
      <c r="M4" s="20"/>
      <c r="N4" s="20"/>
      <c r="O4" s="20"/>
      <c r="P4" s="20"/>
      <c r="Q4" s="20"/>
      <c r="R4" s="20"/>
      <c r="S4" s="20"/>
    </row>
    <row r="5" s="12" customFormat="1" customHeight="1" spans="1:19">
      <c r="A5" s="21" t="s">
        <v>249</v>
      </c>
      <c r="B5" s="21" t="s">
        <v>327</v>
      </c>
      <c r="C5" s="21" t="s">
        <v>312</v>
      </c>
      <c r="D5" s="21" t="s">
        <v>313</v>
      </c>
      <c r="E5" s="21" t="s">
        <v>314</v>
      </c>
      <c r="F5" s="676" t="s">
        <v>254</v>
      </c>
      <c r="G5" s="21" t="s">
        <v>255</v>
      </c>
      <c r="H5" s="21" t="s">
        <v>256</v>
      </c>
      <c r="I5" s="21" t="s">
        <v>257</v>
      </c>
      <c r="J5" s="21" t="s">
        <v>258</v>
      </c>
      <c r="K5" s="105" t="s">
        <v>305</v>
      </c>
      <c r="L5" s="32"/>
      <c r="M5" s="32"/>
      <c r="N5" s="32"/>
      <c r="O5" s="32"/>
      <c r="P5" s="32"/>
      <c r="Q5" s="32"/>
      <c r="R5" s="32"/>
      <c r="S5" s="32"/>
    </row>
    <row r="6" customHeight="1" spans="1:19">
      <c r="A6" s="595"/>
      <c r="B6" s="710"/>
      <c r="C6" s="711"/>
      <c r="D6" s="712"/>
      <c r="E6" s="591"/>
      <c r="F6" s="93"/>
      <c r="G6" s="25"/>
      <c r="H6" s="25"/>
      <c r="I6" s="25"/>
      <c r="J6" s="25" t="str">
        <f t="shared" ref="J6:J68" si="0">IF(H6=0,"",(I6-H6)/H6*100)</f>
        <v/>
      </c>
      <c r="K6" s="155"/>
      <c r="L6" s="20"/>
      <c r="M6" s="20"/>
      <c r="N6" s="20"/>
      <c r="O6" s="20"/>
      <c r="P6" s="20"/>
      <c r="Q6" s="20"/>
      <c r="R6" s="20"/>
      <c r="S6" s="20"/>
    </row>
    <row r="7" customHeight="1" spans="1:19">
      <c r="A7" s="595"/>
      <c r="B7" s="710"/>
      <c r="C7" s="711"/>
      <c r="D7" s="712"/>
      <c r="E7" s="591"/>
      <c r="F7" s="93"/>
      <c r="G7" s="25"/>
      <c r="H7" s="25"/>
      <c r="I7" s="25"/>
      <c r="J7" s="25" t="str">
        <f t="shared" si="0"/>
        <v/>
      </c>
      <c r="K7" s="155"/>
      <c r="L7" s="20"/>
      <c r="M7" s="20"/>
      <c r="N7" s="20"/>
      <c r="O7" s="20"/>
      <c r="P7" s="20"/>
      <c r="Q7" s="20"/>
      <c r="R7" s="20"/>
      <c r="S7" s="20"/>
    </row>
    <row r="8" customHeight="1" spans="1:19">
      <c r="A8" s="595"/>
      <c r="B8" s="710"/>
      <c r="C8" s="711"/>
      <c r="D8" s="712"/>
      <c r="E8" s="591"/>
      <c r="F8" s="93"/>
      <c r="G8" s="25"/>
      <c r="H8" s="25"/>
      <c r="I8" s="25"/>
      <c r="J8" s="25" t="str">
        <f t="shared" si="0"/>
        <v/>
      </c>
      <c r="K8" s="155"/>
      <c r="L8" s="20"/>
      <c r="M8" s="56">
        <f>H8-I8</f>
        <v>0</v>
      </c>
      <c r="N8" s="20"/>
      <c r="O8" s="20"/>
      <c r="P8" s="20"/>
      <c r="Q8" s="20"/>
      <c r="R8" s="20"/>
      <c r="S8" s="20"/>
    </row>
    <row r="9" customHeight="1" spans="1:19">
      <c r="A9" s="595"/>
      <c r="B9" s="710"/>
      <c r="C9" s="711"/>
      <c r="D9" s="712"/>
      <c r="E9" s="713"/>
      <c r="F9" s="93"/>
      <c r="G9" s="25"/>
      <c r="H9" s="25"/>
      <c r="I9" s="25"/>
      <c r="J9" s="25" t="str">
        <f t="shared" si="0"/>
        <v/>
      </c>
      <c r="K9" s="155"/>
      <c r="L9" s="20"/>
      <c r="M9" s="20"/>
      <c r="N9" s="20"/>
      <c r="O9" s="20"/>
      <c r="P9" s="20"/>
      <c r="Q9" s="20"/>
      <c r="R9" s="20"/>
      <c r="S9" s="20"/>
    </row>
    <row r="10" customHeight="1" spans="1:19">
      <c r="A10" s="595"/>
      <c r="B10" s="710"/>
      <c r="C10" s="711"/>
      <c r="D10" s="712"/>
      <c r="E10" s="713"/>
      <c r="F10" s="93"/>
      <c r="G10" s="25"/>
      <c r="H10" s="25"/>
      <c r="I10" s="25"/>
      <c r="J10" s="25" t="str">
        <f t="shared" si="0"/>
        <v/>
      </c>
      <c r="K10" s="155"/>
      <c r="L10" s="20"/>
      <c r="M10" s="20"/>
      <c r="N10" s="20"/>
      <c r="O10" s="20"/>
      <c r="P10" s="20"/>
      <c r="Q10" s="20"/>
      <c r="R10" s="20"/>
      <c r="S10" s="20"/>
    </row>
    <row r="11" customHeight="1" spans="1:19">
      <c r="A11" s="595"/>
      <c r="B11" s="710"/>
      <c r="C11" s="711"/>
      <c r="D11" s="712"/>
      <c r="E11" s="591"/>
      <c r="F11" s="93"/>
      <c r="G11" s="25"/>
      <c r="H11" s="25"/>
      <c r="I11" s="25"/>
      <c r="J11" s="25" t="str">
        <f t="shared" si="0"/>
        <v/>
      </c>
      <c r="K11" s="155"/>
      <c r="L11" s="20"/>
      <c r="M11" s="20"/>
      <c r="N11" s="20"/>
      <c r="O11" s="20"/>
      <c r="P11" s="20"/>
      <c r="Q11" s="20"/>
      <c r="R11" s="20"/>
      <c r="S11" s="20"/>
    </row>
    <row r="12" customHeight="1" spans="1:19">
      <c r="A12" s="595"/>
      <c r="B12" s="710"/>
      <c r="C12" s="711"/>
      <c r="D12" s="712"/>
      <c r="E12" s="713"/>
      <c r="F12" s="93"/>
      <c r="G12" s="25"/>
      <c r="H12" s="25"/>
      <c r="I12" s="25"/>
      <c r="J12" s="25" t="str">
        <f t="shared" si="0"/>
        <v/>
      </c>
      <c r="K12" s="155"/>
      <c r="L12" s="20"/>
      <c r="M12" s="20"/>
      <c r="N12" s="20"/>
      <c r="O12" s="20"/>
      <c r="P12" s="20"/>
      <c r="Q12" s="20"/>
      <c r="R12" s="20"/>
      <c r="S12" s="20"/>
    </row>
    <row r="13" customHeight="1" spans="1:19">
      <c r="A13" s="595"/>
      <c r="B13" s="710"/>
      <c r="C13" s="711"/>
      <c r="D13" s="712"/>
      <c r="E13" s="713"/>
      <c r="F13" s="93"/>
      <c r="G13" s="25"/>
      <c r="H13" s="25"/>
      <c r="I13" s="25"/>
      <c r="J13" s="25" t="str">
        <f t="shared" si="0"/>
        <v/>
      </c>
      <c r="K13" s="155"/>
      <c r="L13" s="20"/>
      <c r="M13" s="20"/>
      <c r="N13" s="20"/>
      <c r="O13" s="20"/>
      <c r="P13" s="20"/>
      <c r="Q13" s="20"/>
      <c r="R13" s="20"/>
      <c r="S13" s="20"/>
    </row>
    <row r="14" customHeight="1" spans="1:19">
      <c r="A14" s="595"/>
      <c r="B14" s="710"/>
      <c r="C14" s="711"/>
      <c r="D14" s="712"/>
      <c r="E14" s="713"/>
      <c r="F14" s="93"/>
      <c r="G14" s="25"/>
      <c r="H14" s="25"/>
      <c r="I14" s="25"/>
      <c r="J14" s="25" t="str">
        <f t="shared" si="0"/>
        <v/>
      </c>
      <c r="K14" s="155"/>
      <c r="L14" s="20"/>
      <c r="M14" s="20"/>
      <c r="N14" s="20"/>
      <c r="O14" s="20"/>
      <c r="P14" s="20"/>
      <c r="Q14" s="20"/>
      <c r="R14" s="20"/>
      <c r="S14" s="20"/>
    </row>
    <row r="15" customHeight="1" spans="1:19">
      <c r="A15" s="595"/>
      <c r="B15" s="710"/>
      <c r="C15" s="711"/>
      <c r="D15" s="712"/>
      <c r="E15" s="591"/>
      <c r="F15" s="93"/>
      <c r="G15" s="25"/>
      <c r="H15" s="25"/>
      <c r="I15" s="25"/>
      <c r="J15" s="25" t="str">
        <f t="shared" si="0"/>
        <v/>
      </c>
      <c r="K15" s="155"/>
      <c r="L15" s="20"/>
      <c r="M15" s="20"/>
      <c r="N15" s="20"/>
      <c r="O15" s="20"/>
      <c r="P15" s="20"/>
      <c r="Q15" s="20"/>
      <c r="R15" s="20"/>
      <c r="S15" s="20"/>
    </row>
    <row r="16" customHeight="1" spans="1:19">
      <c r="A16" s="595"/>
      <c r="B16" s="710"/>
      <c r="C16" s="711"/>
      <c r="D16" s="712"/>
      <c r="E16" s="713"/>
      <c r="F16" s="93"/>
      <c r="G16" s="25"/>
      <c r="H16" s="25"/>
      <c r="I16" s="25"/>
      <c r="J16" s="25" t="str">
        <f t="shared" si="0"/>
        <v/>
      </c>
      <c r="K16" s="155"/>
      <c r="L16" s="20"/>
      <c r="M16" s="20"/>
      <c r="N16" s="20"/>
      <c r="O16" s="20"/>
      <c r="P16" s="20"/>
      <c r="Q16" s="20"/>
      <c r="R16" s="20"/>
      <c r="S16" s="20"/>
    </row>
    <row r="17" customHeight="1" spans="1:19">
      <c r="A17" s="595"/>
      <c r="B17" s="710"/>
      <c r="C17" s="711"/>
      <c r="D17" s="712"/>
      <c r="E17" s="713"/>
      <c r="F17" s="93"/>
      <c r="G17" s="25"/>
      <c r="H17" s="25"/>
      <c r="I17" s="25"/>
      <c r="J17" s="25" t="str">
        <f t="shared" si="0"/>
        <v/>
      </c>
      <c r="K17" s="155"/>
      <c r="L17" s="20"/>
      <c r="M17" s="20"/>
      <c r="N17" s="20"/>
      <c r="O17" s="20"/>
      <c r="P17" s="20"/>
      <c r="Q17" s="20"/>
      <c r="R17" s="20"/>
      <c r="S17" s="20"/>
    </row>
    <row r="18" customHeight="1" spans="1:19">
      <c r="A18" s="595"/>
      <c r="B18" s="710"/>
      <c r="C18" s="711"/>
      <c r="D18" s="712"/>
      <c r="E18" s="713"/>
      <c r="F18" s="93"/>
      <c r="G18" s="25"/>
      <c r="H18" s="25"/>
      <c r="I18" s="25"/>
      <c r="J18" s="25" t="str">
        <f t="shared" si="0"/>
        <v/>
      </c>
      <c r="K18" s="155"/>
      <c r="L18" s="20"/>
      <c r="M18" s="20"/>
      <c r="N18" s="20"/>
      <c r="O18" s="20"/>
      <c r="P18" s="20"/>
      <c r="Q18" s="20"/>
      <c r="R18" s="20"/>
      <c r="S18" s="20"/>
    </row>
    <row r="19" s="20" customFormat="1" customHeight="1" spans="1:11">
      <c r="A19" s="595"/>
      <c r="B19" s="710"/>
      <c r="C19" s="711"/>
      <c r="D19" s="712"/>
      <c r="E19" s="591"/>
      <c r="F19" s="93"/>
      <c r="G19" s="25"/>
      <c r="H19" s="25"/>
      <c r="I19" s="25"/>
      <c r="J19" s="25" t="str">
        <f t="shared" si="0"/>
        <v/>
      </c>
      <c r="K19" s="155"/>
    </row>
    <row r="20" customHeight="1" spans="1:19">
      <c r="A20" s="595"/>
      <c r="B20" s="710"/>
      <c r="C20" s="711"/>
      <c r="D20" s="712"/>
      <c r="E20" s="591"/>
      <c r="F20" s="93"/>
      <c r="G20" s="25"/>
      <c r="H20" s="25"/>
      <c r="I20" s="25"/>
      <c r="J20" s="25" t="str">
        <f t="shared" si="0"/>
        <v/>
      </c>
      <c r="K20" s="155"/>
      <c r="L20" s="20"/>
      <c r="M20" s="20"/>
      <c r="N20" s="20"/>
      <c r="O20" s="20"/>
      <c r="P20" s="20"/>
      <c r="Q20" s="20"/>
      <c r="R20" s="20"/>
      <c r="S20" s="20"/>
    </row>
    <row r="21" s="77" customFormat="1" customHeight="1" spans="1:19">
      <c r="A21" s="595"/>
      <c r="B21" s="710"/>
      <c r="C21" s="711"/>
      <c r="D21" s="712"/>
      <c r="E21" s="591"/>
      <c r="F21" s="93"/>
      <c r="G21" s="25"/>
      <c r="H21" s="25"/>
      <c r="I21" s="25"/>
      <c r="J21" s="25" t="str">
        <f t="shared" si="0"/>
        <v/>
      </c>
      <c r="K21" s="155" t="s">
        <v>328</v>
      </c>
      <c r="L21" s="20"/>
      <c r="M21" s="20"/>
      <c r="N21" s="20"/>
      <c r="O21" s="20"/>
      <c r="P21" s="20"/>
      <c r="Q21" s="20"/>
      <c r="R21" s="20"/>
      <c r="S21" s="20"/>
    </row>
    <row r="22" customHeight="1" spans="1:19">
      <c r="A22" s="595"/>
      <c r="B22" s="710"/>
      <c r="C22" s="711"/>
      <c r="D22" s="712"/>
      <c r="E22" s="713"/>
      <c r="F22" s="93"/>
      <c r="G22" s="25"/>
      <c r="H22" s="25"/>
      <c r="I22" s="25"/>
      <c r="J22" s="25" t="str">
        <f t="shared" si="0"/>
        <v/>
      </c>
      <c r="K22" s="155"/>
      <c r="L22" s="20"/>
      <c r="M22" s="20"/>
      <c r="N22" s="20"/>
      <c r="O22" s="20"/>
      <c r="P22" s="20"/>
      <c r="Q22" s="20"/>
      <c r="R22" s="20"/>
      <c r="S22" s="20"/>
    </row>
    <row r="23" customHeight="1" spans="1:19">
      <c r="A23" s="595"/>
      <c r="B23" s="710"/>
      <c r="C23" s="711"/>
      <c r="D23" s="712"/>
      <c r="E23" s="591"/>
      <c r="F23" s="93"/>
      <c r="G23" s="25"/>
      <c r="H23" s="25"/>
      <c r="I23" s="25"/>
      <c r="J23" s="25" t="str">
        <f t="shared" si="0"/>
        <v/>
      </c>
      <c r="K23" s="155"/>
      <c r="L23" s="20"/>
      <c r="M23" s="20"/>
      <c r="N23" s="20"/>
      <c r="O23" s="20"/>
      <c r="P23" s="20"/>
      <c r="Q23" s="20"/>
      <c r="R23" s="20"/>
      <c r="S23" s="20"/>
    </row>
    <row r="24" customHeight="1" spans="1:19">
      <c r="A24" s="595"/>
      <c r="B24" s="710"/>
      <c r="C24" s="711"/>
      <c r="D24" s="712"/>
      <c r="E24" s="591"/>
      <c r="F24" s="93"/>
      <c r="G24" s="25"/>
      <c r="H24" s="25"/>
      <c r="I24" s="25"/>
      <c r="J24" s="25" t="str">
        <f t="shared" si="0"/>
        <v/>
      </c>
      <c r="K24" s="155"/>
      <c r="L24" s="20"/>
      <c r="M24" s="20"/>
      <c r="N24" s="20"/>
      <c r="O24" s="20"/>
      <c r="P24" s="20"/>
      <c r="Q24" s="20"/>
      <c r="R24" s="20"/>
      <c r="S24" s="20"/>
    </row>
    <row r="25" customHeight="1" spans="1:19">
      <c r="A25" s="595"/>
      <c r="B25" s="710"/>
      <c r="C25" s="711"/>
      <c r="D25" s="712"/>
      <c r="E25" s="591"/>
      <c r="F25" s="93"/>
      <c r="G25" s="25"/>
      <c r="H25" s="25"/>
      <c r="I25" s="25"/>
      <c r="J25" s="25" t="str">
        <f t="shared" si="0"/>
        <v/>
      </c>
      <c r="K25" s="155"/>
      <c r="L25" s="20"/>
      <c r="M25" s="20"/>
      <c r="N25" s="20"/>
      <c r="O25" s="20"/>
      <c r="P25" s="20"/>
      <c r="Q25" s="20"/>
      <c r="R25" s="20"/>
      <c r="S25" s="20"/>
    </row>
    <row r="26" customHeight="1" spans="1:19">
      <c r="A26" s="595"/>
      <c r="B26" s="710"/>
      <c r="C26" s="711"/>
      <c r="D26" s="712"/>
      <c r="E26" s="591"/>
      <c r="F26" s="93"/>
      <c r="G26" s="25"/>
      <c r="H26" s="25"/>
      <c r="I26" s="25"/>
      <c r="J26" s="25" t="str">
        <f t="shared" si="0"/>
        <v/>
      </c>
      <c r="K26" s="155"/>
      <c r="L26" s="20"/>
      <c r="M26" s="20"/>
      <c r="N26" s="20"/>
      <c r="O26" s="20"/>
      <c r="P26" s="20"/>
      <c r="Q26" s="20"/>
      <c r="R26" s="20"/>
      <c r="S26" s="20"/>
    </row>
    <row r="27" customHeight="1" spans="1:19">
      <c r="A27" s="595"/>
      <c r="B27" s="710"/>
      <c r="C27" s="711"/>
      <c r="D27" s="712"/>
      <c r="E27" s="713"/>
      <c r="F27" s="93"/>
      <c r="G27" s="25"/>
      <c r="H27" s="25"/>
      <c r="I27" s="25"/>
      <c r="J27" s="25" t="str">
        <f t="shared" si="0"/>
        <v/>
      </c>
      <c r="K27" s="155"/>
      <c r="L27" s="20"/>
      <c r="M27" s="20"/>
      <c r="N27" s="20"/>
      <c r="O27" s="20"/>
      <c r="P27" s="20"/>
      <c r="Q27" s="20"/>
      <c r="R27" s="20"/>
      <c r="S27" s="20"/>
    </row>
    <row r="28" customHeight="1" spans="1:19">
      <c r="A28" s="595"/>
      <c r="B28" s="710"/>
      <c r="C28" s="711"/>
      <c r="D28" s="712"/>
      <c r="E28" s="713"/>
      <c r="F28" s="93"/>
      <c r="G28" s="33"/>
      <c r="H28" s="25"/>
      <c r="I28" s="25"/>
      <c r="J28" s="25" t="str">
        <f t="shared" si="0"/>
        <v/>
      </c>
      <c r="K28" s="155"/>
      <c r="L28" s="20"/>
      <c r="M28" s="20"/>
      <c r="N28" s="20"/>
      <c r="O28" s="20"/>
      <c r="P28" s="20"/>
      <c r="Q28" s="20"/>
      <c r="R28" s="20"/>
      <c r="S28" s="20"/>
    </row>
    <row r="29" customHeight="1" spans="1:19">
      <c r="A29" s="595"/>
      <c r="B29" s="710"/>
      <c r="C29" s="711"/>
      <c r="D29" s="712"/>
      <c r="E29" s="591"/>
      <c r="F29" s="93"/>
      <c r="G29" s="33"/>
      <c r="H29" s="25"/>
      <c r="I29" s="25"/>
      <c r="J29" s="25" t="str">
        <f t="shared" si="0"/>
        <v/>
      </c>
      <c r="K29" s="155"/>
      <c r="L29" s="20"/>
      <c r="M29" s="20"/>
      <c r="N29" s="20"/>
      <c r="O29" s="20"/>
      <c r="P29" s="20"/>
      <c r="Q29" s="20"/>
      <c r="R29" s="20"/>
      <c r="S29" s="20"/>
    </row>
    <row r="30" customHeight="1" spans="1:19">
      <c r="A30" s="595"/>
      <c r="B30" s="710"/>
      <c r="C30" s="711"/>
      <c r="D30" s="712"/>
      <c r="E30" s="591"/>
      <c r="F30" s="93"/>
      <c r="G30" s="33"/>
      <c r="H30" s="25"/>
      <c r="I30" s="25"/>
      <c r="J30" s="25" t="str">
        <f t="shared" si="0"/>
        <v/>
      </c>
      <c r="K30" s="155"/>
      <c r="L30" s="20"/>
      <c r="M30" s="20"/>
      <c r="N30" s="20"/>
      <c r="O30" s="20"/>
      <c r="P30" s="20"/>
      <c r="Q30" s="20"/>
      <c r="R30" s="20"/>
      <c r="S30" s="20"/>
    </row>
    <row r="31" customHeight="1" spans="1:19">
      <c r="A31" s="595"/>
      <c r="B31" s="710"/>
      <c r="C31" s="711"/>
      <c r="D31" s="712"/>
      <c r="E31" s="591"/>
      <c r="F31" s="93"/>
      <c r="G31" s="33"/>
      <c r="H31" s="25"/>
      <c r="I31" s="25"/>
      <c r="J31" s="25" t="str">
        <f t="shared" si="0"/>
        <v/>
      </c>
      <c r="K31" s="155"/>
      <c r="L31" s="20"/>
      <c r="M31" s="20"/>
      <c r="N31" s="20"/>
      <c r="O31" s="20"/>
      <c r="P31" s="20"/>
      <c r="Q31" s="20"/>
      <c r="R31" s="20"/>
      <c r="S31" s="20"/>
    </row>
    <row r="32" customHeight="1" spans="1:19">
      <c r="A32" s="595"/>
      <c r="B32" s="710"/>
      <c r="C32" s="711"/>
      <c r="D32" s="712"/>
      <c r="E32" s="591"/>
      <c r="F32" s="93"/>
      <c r="G32" s="33"/>
      <c r="H32" s="25"/>
      <c r="I32" s="25"/>
      <c r="J32" s="25" t="str">
        <f t="shared" si="0"/>
        <v/>
      </c>
      <c r="K32" s="155"/>
      <c r="L32" s="20"/>
      <c r="M32" s="20"/>
      <c r="N32" s="20"/>
      <c r="O32" s="20"/>
      <c r="P32" s="20"/>
      <c r="Q32" s="20"/>
      <c r="R32" s="20"/>
      <c r="S32" s="20"/>
    </row>
    <row r="33" customHeight="1" spans="1:19">
      <c r="A33" s="595"/>
      <c r="B33" s="710"/>
      <c r="C33" s="711"/>
      <c r="D33" s="712"/>
      <c r="E33" s="591"/>
      <c r="F33" s="93"/>
      <c r="G33" s="33"/>
      <c r="H33" s="25"/>
      <c r="I33" s="25"/>
      <c r="J33" s="25" t="str">
        <f t="shared" si="0"/>
        <v/>
      </c>
      <c r="K33" s="155"/>
      <c r="L33" s="20"/>
      <c r="M33" s="20"/>
      <c r="N33" s="20"/>
      <c r="O33" s="20"/>
      <c r="P33" s="20"/>
      <c r="Q33" s="20"/>
      <c r="R33" s="20"/>
      <c r="S33" s="20"/>
    </row>
    <row r="34" customHeight="1" spans="1:19">
      <c r="A34" s="595"/>
      <c r="B34" s="710"/>
      <c r="C34" s="711"/>
      <c r="D34" s="712"/>
      <c r="E34" s="591"/>
      <c r="F34" s="93"/>
      <c r="G34" s="33"/>
      <c r="H34" s="25"/>
      <c r="I34" s="25"/>
      <c r="J34" s="25" t="str">
        <f t="shared" si="0"/>
        <v/>
      </c>
      <c r="K34" s="155"/>
      <c r="L34" s="20"/>
      <c r="M34" s="20"/>
      <c r="N34" s="20"/>
      <c r="O34" s="20"/>
      <c r="P34" s="20"/>
      <c r="Q34" s="20"/>
      <c r="R34" s="20"/>
      <c r="S34" s="20"/>
    </row>
    <row r="35" customHeight="1" spans="1:19">
      <c r="A35" s="595"/>
      <c r="B35" s="710"/>
      <c r="C35" s="711"/>
      <c r="D35" s="712"/>
      <c r="E35" s="713"/>
      <c r="F35" s="93"/>
      <c r="G35" s="33"/>
      <c r="H35" s="25"/>
      <c r="I35" s="25"/>
      <c r="J35" s="25" t="str">
        <f t="shared" si="0"/>
        <v/>
      </c>
      <c r="K35" s="155"/>
      <c r="L35" s="20"/>
      <c r="M35" s="20"/>
      <c r="N35" s="20"/>
      <c r="O35" s="20"/>
      <c r="P35" s="20"/>
      <c r="Q35" s="20"/>
      <c r="R35" s="20"/>
      <c r="S35" s="20"/>
    </row>
    <row r="36" customHeight="1" spans="1:19">
      <c r="A36" s="595"/>
      <c r="B36" s="710"/>
      <c r="C36" s="711"/>
      <c r="D36" s="712"/>
      <c r="E36" s="591"/>
      <c r="F36" s="93"/>
      <c r="G36" s="33"/>
      <c r="H36" s="25"/>
      <c r="I36" s="25"/>
      <c r="J36" s="25" t="str">
        <f t="shared" si="0"/>
        <v/>
      </c>
      <c r="K36" s="155"/>
      <c r="L36" s="20"/>
      <c r="M36" s="20"/>
      <c r="N36" s="20"/>
      <c r="O36" s="20"/>
      <c r="P36" s="20"/>
      <c r="Q36" s="20"/>
      <c r="R36" s="20"/>
      <c r="S36" s="20"/>
    </row>
    <row r="37" customHeight="1" spans="1:19">
      <c r="A37" s="595"/>
      <c r="B37" s="710"/>
      <c r="C37" s="711"/>
      <c r="D37" s="712"/>
      <c r="E37" s="591"/>
      <c r="F37" s="93"/>
      <c r="G37" s="33"/>
      <c r="H37" s="25"/>
      <c r="I37" s="25"/>
      <c r="J37" s="25" t="str">
        <f t="shared" si="0"/>
        <v/>
      </c>
      <c r="K37" s="155"/>
      <c r="L37" s="20"/>
      <c r="M37" s="20"/>
      <c r="N37" s="20"/>
      <c r="O37" s="20"/>
      <c r="P37" s="20"/>
      <c r="Q37" s="20"/>
      <c r="R37" s="20"/>
      <c r="S37" s="20"/>
    </row>
    <row r="38" customHeight="1" spans="1:19">
      <c r="A38" s="595"/>
      <c r="B38" s="710"/>
      <c r="C38" s="711"/>
      <c r="D38" s="712"/>
      <c r="E38" s="713"/>
      <c r="F38" s="93"/>
      <c r="G38" s="33"/>
      <c r="H38" s="25"/>
      <c r="I38" s="25"/>
      <c r="J38" s="25" t="str">
        <f t="shared" si="0"/>
        <v/>
      </c>
      <c r="K38" s="155"/>
      <c r="L38" s="20"/>
      <c r="M38" s="20"/>
      <c r="N38" s="20"/>
      <c r="O38" s="20"/>
      <c r="P38" s="20"/>
      <c r="Q38" s="20"/>
      <c r="R38" s="20"/>
      <c r="S38" s="20"/>
    </row>
    <row r="39" customHeight="1" spans="1:19">
      <c r="A39" s="595"/>
      <c r="B39" s="710"/>
      <c r="C39" s="711"/>
      <c r="D39" s="712"/>
      <c r="E39" s="591"/>
      <c r="F39" s="93"/>
      <c r="G39" s="33"/>
      <c r="H39" s="25"/>
      <c r="I39" s="25"/>
      <c r="J39" s="25" t="str">
        <f t="shared" si="0"/>
        <v/>
      </c>
      <c r="K39" s="155"/>
      <c r="L39" s="20"/>
      <c r="M39" s="20"/>
      <c r="N39" s="20"/>
      <c r="O39" s="20"/>
      <c r="P39" s="20"/>
      <c r="Q39" s="20"/>
      <c r="R39" s="20"/>
      <c r="S39" s="20"/>
    </row>
    <row r="40" s="20" customFormat="1" customHeight="1" spans="1:11">
      <c r="A40" s="595"/>
      <c r="B40" s="710"/>
      <c r="C40" s="711"/>
      <c r="D40" s="712"/>
      <c r="E40" s="591"/>
      <c r="F40" s="93"/>
      <c r="G40" s="33"/>
      <c r="H40" s="25"/>
      <c r="I40" s="25"/>
      <c r="J40" s="25" t="str">
        <f t="shared" si="0"/>
        <v/>
      </c>
      <c r="K40" s="155"/>
    </row>
    <row r="41" customHeight="1" spans="1:19">
      <c r="A41" s="595"/>
      <c r="B41" s="710"/>
      <c r="C41" s="711"/>
      <c r="D41" s="712"/>
      <c r="E41" s="591"/>
      <c r="F41" s="93"/>
      <c r="G41" s="33"/>
      <c r="H41" s="25"/>
      <c r="I41" s="25"/>
      <c r="J41" s="25" t="str">
        <f t="shared" si="0"/>
        <v/>
      </c>
      <c r="K41" s="155"/>
      <c r="L41" s="20"/>
      <c r="M41" s="20"/>
      <c r="N41" s="20"/>
      <c r="O41" s="20"/>
      <c r="P41" s="20"/>
      <c r="Q41" s="20"/>
      <c r="R41" s="20"/>
      <c r="S41" s="20"/>
    </row>
    <row r="42" ht="12.75" customHeight="1" spans="1:19">
      <c r="A42" s="595"/>
      <c r="B42" s="710"/>
      <c r="C42" s="711"/>
      <c r="D42" s="712"/>
      <c r="E42" s="591"/>
      <c r="F42" s="93"/>
      <c r="G42" s="33"/>
      <c r="H42" s="25"/>
      <c r="I42" s="25"/>
      <c r="J42" s="25" t="str">
        <f t="shared" si="0"/>
        <v/>
      </c>
      <c r="K42" s="155"/>
      <c r="L42" s="20"/>
      <c r="M42" s="20"/>
      <c r="N42" s="20"/>
      <c r="O42" s="20"/>
      <c r="P42" s="20"/>
      <c r="Q42" s="20"/>
      <c r="R42" s="20"/>
      <c r="S42" s="20"/>
    </row>
    <row r="43" customHeight="1" spans="1:19">
      <c r="A43" s="595"/>
      <c r="B43" s="710"/>
      <c r="C43" s="711"/>
      <c r="D43" s="712"/>
      <c r="E43" s="713"/>
      <c r="F43" s="93"/>
      <c r="G43" s="33"/>
      <c r="H43" s="25"/>
      <c r="I43" s="25"/>
      <c r="J43" s="25" t="str">
        <f t="shared" si="0"/>
        <v/>
      </c>
      <c r="K43" s="155"/>
      <c r="L43" s="20"/>
      <c r="M43" s="20"/>
      <c r="N43" s="20"/>
      <c r="O43" s="20"/>
      <c r="P43" s="20"/>
      <c r="Q43" s="20"/>
      <c r="R43" s="20"/>
      <c r="S43" s="20"/>
    </row>
    <row r="44" customHeight="1" spans="1:19">
      <c r="A44" s="595"/>
      <c r="B44" s="710"/>
      <c r="C44" s="711"/>
      <c r="D44" s="712"/>
      <c r="E44" s="713"/>
      <c r="F44" s="93"/>
      <c r="G44" s="33"/>
      <c r="H44" s="25"/>
      <c r="I44" s="25"/>
      <c r="J44" s="25" t="str">
        <f t="shared" si="0"/>
        <v/>
      </c>
      <c r="K44" s="155"/>
      <c r="L44" s="20"/>
      <c r="M44" s="20"/>
      <c r="N44" s="20"/>
      <c r="O44" s="20"/>
      <c r="P44" s="20"/>
      <c r="Q44" s="20"/>
      <c r="R44" s="20"/>
      <c r="S44" s="20"/>
    </row>
    <row r="45" customHeight="1" spans="1:19">
      <c r="A45" s="595"/>
      <c r="B45" s="710"/>
      <c r="C45" s="711"/>
      <c r="D45" s="712"/>
      <c r="E45" s="713"/>
      <c r="F45" s="93"/>
      <c r="G45" s="33"/>
      <c r="H45" s="25"/>
      <c r="I45" s="25"/>
      <c r="J45" s="25" t="str">
        <f t="shared" si="0"/>
        <v/>
      </c>
      <c r="K45" s="155"/>
      <c r="L45" s="20"/>
      <c r="M45" s="20"/>
      <c r="N45" s="20"/>
      <c r="O45" s="20"/>
      <c r="P45" s="20"/>
      <c r="Q45" s="20"/>
      <c r="R45" s="20"/>
      <c r="S45" s="20"/>
    </row>
    <row r="46" customHeight="1" spans="1:19">
      <c r="A46" s="595"/>
      <c r="B46" s="710"/>
      <c r="C46" s="711"/>
      <c r="D46" s="712"/>
      <c r="E46" s="591"/>
      <c r="F46" s="93"/>
      <c r="G46" s="33"/>
      <c r="H46" s="25"/>
      <c r="I46" s="25"/>
      <c r="J46" s="25" t="str">
        <f t="shared" si="0"/>
        <v/>
      </c>
      <c r="K46" s="155"/>
      <c r="L46" s="20"/>
      <c r="M46" s="20"/>
      <c r="N46" s="20"/>
      <c r="O46" s="20"/>
      <c r="P46" s="20"/>
      <c r="Q46" s="20"/>
      <c r="R46" s="20"/>
      <c r="S46" s="20"/>
    </row>
    <row r="47" customHeight="1" spans="1:11">
      <c r="A47" s="684"/>
      <c r="B47" s="714"/>
      <c r="C47" s="715"/>
      <c r="D47" s="712"/>
      <c r="E47" s="591"/>
      <c r="F47" s="716"/>
      <c r="G47" s="47"/>
      <c r="H47" s="54"/>
      <c r="I47" s="54"/>
      <c r="J47" s="54" t="str">
        <f t="shared" si="0"/>
        <v/>
      </c>
      <c r="K47" s="719"/>
    </row>
    <row r="48" customHeight="1" spans="1:11">
      <c r="A48" s="684"/>
      <c r="B48" s="714"/>
      <c r="C48" s="715"/>
      <c r="D48" s="712"/>
      <c r="E48" s="591"/>
      <c r="F48" s="716"/>
      <c r="G48" s="47"/>
      <c r="H48" s="54"/>
      <c r="I48" s="54"/>
      <c r="J48" s="54" t="str">
        <f t="shared" si="0"/>
        <v/>
      </c>
      <c r="K48" s="719"/>
    </row>
    <row r="49" customHeight="1" spans="1:11">
      <c r="A49" s="684"/>
      <c r="B49" s="714"/>
      <c r="C49" s="715"/>
      <c r="D49" s="712"/>
      <c r="E49" s="591"/>
      <c r="F49" s="716"/>
      <c r="G49" s="47"/>
      <c r="H49" s="54"/>
      <c r="I49" s="54"/>
      <c r="J49" s="54" t="str">
        <f t="shared" si="0"/>
        <v/>
      </c>
      <c r="K49" s="719"/>
    </row>
    <row r="50" customHeight="1" spans="1:11">
      <c r="A50" s="684"/>
      <c r="B50" s="714"/>
      <c r="C50" s="715"/>
      <c r="D50" s="712"/>
      <c r="E50" s="591"/>
      <c r="F50" s="716"/>
      <c r="G50" s="47"/>
      <c r="H50" s="54"/>
      <c r="I50" s="54"/>
      <c r="J50" s="54" t="str">
        <f t="shared" si="0"/>
        <v/>
      </c>
      <c r="K50" s="719"/>
    </row>
    <row r="51" customHeight="1" spans="1:11">
      <c r="A51" s="684"/>
      <c r="B51" s="714"/>
      <c r="C51" s="715"/>
      <c r="D51" s="712"/>
      <c r="E51" s="591"/>
      <c r="F51" s="716"/>
      <c r="G51" s="47"/>
      <c r="H51" s="54"/>
      <c r="I51" s="54"/>
      <c r="J51" s="54" t="str">
        <f t="shared" si="0"/>
        <v/>
      </c>
      <c r="K51" s="719"/>
    </row>
    <row r="52" customHeight="1" spans="1:11">
      <c r="A52" s="684"/>
      <c r="B52" s="714"/>
      <c r="C52" s="715"/>
      <c r="D52" s="712"/>
      <c r="E52" s="591"/>
      <c r="F52" s="716"/>
      <c r="G52" s="47"/>
      <c r="H52" s="54"/>
      <c r="I52" s="54"/>
      <c r="J52" s="54" t="str">
        <f t="shared" si="0"/>
        <v/>
      </c>
      <c r="K52" s="719"/>
    </row>
    <row r="53" customHeight="1" spans="1:11">
      <c r="A53" s="684"/>
      <c r="B53" s="714"/>
      <c r="C53" s="715"/>
      <c r="D53" s="712"/>
      <c r="E53" s="591"/>
      <c r="F53" s="716"/>
      <c r="G53" s="47"/>
      <c r="H53" s="54"/>
      <c r="I53" s="54"/>
      <c r="J53" s="54" t="str">
        <f t="shared" si="0"/>
        <v/>
      </c>
      <c r="K53" s="719"/>
    </row>
    <row r="54" customHeight="1" spans="1:11">
      <c r="A54" s="684"/>
      <c r="B54" s="714"/>
      <c r="C54" s="715"/>
      <c r="D54" s="712"/>
      <c r="E54" s="591"/>
      <c r="F54" s="716"/>
      <c r="G54" s="47"/>
      <c r="H54" s="54"/>
      <c r="I54" s="54"/>
      <c r="J54" s="54" t="str">
        <f t="shared" si="0"/>
        <v/>
      </c>
      <c r="K54" s="719"/>
    </row>
    <row r="55" customHeight="1" spans="1:11">
      <c r="A55" s="684"/>
      <c r="B55" s="714"/>
      <c r="C55" s="715"/>
      <c r="D55" s="712"/>
      <c r="E55" s="591"/>
      <c r="F55" s="716"/>
      <c r="G55" s="47"/>
      <c r="H55" s="54"/>
      <c r="I55" s="54"/>
      <c r="J55" s="54" t="str">
        <f t="shared" si="0"/>
        <v/>
      </c>
      <c r="K55" s="719"/>
    </row>
    <row r="56" customHeight="1" spans="1:11">
      <c r="A56" s="684"/>
      <c r="B56" s="714"/>
      <c r="C56" s="715"/>
      <c r="D56" s="712"/>
      <c r="E56" s="591"/>
      <c r="F56" s="716"/>
      <c r="G56" s="47"/>
      <c r="H56" s="54"/>
      <c r="I56" s="54"/>
      <c r="J56" s="54" t="str">
        <f t="shared" si="0"/>
        <v/>
      </c>
      <c r="K56" s="719"/>
    </row>
    <row r="57" customHeight="1" spans="1:11">
      <c r="A57" s="684"/>
      <c r="B57" s="714"/>
      <c r="C57" s="715"/>
      <c r="D57" s="712"/>
      <c r="E57" s="591"/>
      <c r="F57" s="716"/>
      <c r="G57" s="47"/>
      <c r="H57" s="54"/>
      <c r="I57" s="54"/>
      <c r="J57" s="54" t="str">
        <f t="shared" si="0"/>
        <v/>
      </c>
      <c r="K57" s="719"/>
    </row>
    <row r="58" customHeight="1" spans="1:11">
      <c r="A58" s="684"/>
      <c r="B58" s="714"/>
      <c r="C58" s="715"/>
      <c r="D58" s="712"/>
      <c r="E58" s="591"/>
      <c r="F58" s="716"/>
      <c r="G58" s="47"/>
      <c r="H58" s="54"/>
      <c r="I58" s="54"/>
      <c r="J58" s="54" t="str">
        <f t="shared" si="0"/>
        <v/>
      </c>
      <c r="K58" s="719"/>
    </row>
    <row r="59" customHeight="1" spans="1:11">
      <c r="A59" s="684"/>
      <c r="B59" s="714"/>
      <c r="C59" s="715"/>
      <c r="D59" s="712"/>
      <c r="E59" s="591"/>
      <c r="F59" s="716"/>
      <c r="G59" s="47"/>
      <c r="H59" s="54"/>
      <c r="I59" s="54"/>
      <c r="J59" s="54" t="str">
        <f t="shared" si="0"/>
        <v/>
      </c>
      <c r="K59" s="719"/>
    </row>
    <row r="60" customHeight="1" spans="1:11">
      <c r="A60" s="684"/>
      <c r="B60" s="714"/>
      <c r="C60" s="715"/>
      <c r="D60" s="712"/>
      <c r="E60" s="591"/>
      <c r="F60" s="716"/>
      <c r="G60" s="47"/>
      <c r="H60" s="54"/>
      <c r="I60" s="54"/>
      <c r="J60" s="54" t="str">
        <f t="shared" si="0"/>
        <v/>
      </c>
      <c r="K60" s="719"/>
    </row>
    <row r="61" customHeight="1" spans="1:11">
      <c r="A61" s="684"/>
      <c r="B61" s="714"/>
      <c r="C61" s="715"/>
      <c r="D61" s="712"/>
      <c r="E61" s="591"/>
      <c r="F61" s="716"/>
      <c r="G61" s="47"/>
      <c r="H61" s="54"/>
      <c r="I61" s="54"/>
      <c r="J61" s="54" t="str">
        <f t="shared" si="0"/>
        <v/>
      </c>
      <c r="K61" s="719"/>
    </row>
    <row r="62" customHeight="1" spans="1:11">
      <c r="A62" s="684"/>
      <c r="B62" s="693"/>
      <c r="C62" s="693"/>
      <c r="D62" s="712"/>
      <c r="E62" s="712"/>
      <c r="F62" s="717"/>
      <c r="G62" s="47"/>
      <c r="H62" s="54"/>
      <c r="I62" s="54"/>
      <c r="J62" s="54" t="str">
        <f t="shared" si="0"/>
        <v/>
      </c>
      <c r="K62" s="719"/>
    </row>
    <row r="63" customHeight="1" spans="1:11">
      <c r="A63" s="684"/>
      <c r="B63" s="693"/>
      <c r="C63" s="693"/>
      <c r="D63" s="712"/>
      <c r="E63" s="712"/>
      <c r="F63" s="717"/>
      <c r="G63" s="47"/>
      <c r="H63" s="54"/>
      <c r="I63" s="54"/>
      <c r="J63" s="54" t="str">
        <f t="shared" si="0"/>
        <v/>
      </c>
      <c r="K63" s="719"/>
    </row>
    <row r="64" customHeight="1" spans="1:11">
      <c r="A64" s="684"/>
      <c r="B64" s="693"/>
      <c r="C64" s="693"/>
      <c r="D64" s="712"/>
      <c r="E64" s="712"/>
      <c r="F64" s="717"/>
      <c r="G64" s="47"/>
      <c r="H64" s="54"/>
      <c r="I64" s="54"/>
      <c r="J64" s="54" t="str">
        <f t="shared" si="0"/>
        <v/>
      </c>
      <c r="K64" s="719"/>
    </row>
    <row r="65" customHeight="1" spans="1:11">
      <c r="A65" s="684"/>
      <c r="B65" s="693"/>
      <c r="C65" s="693"/>
      <c r="D65" s="712"/>
      <c r="E65" s="712"/>
      <c r="F65" s="717"/>
      <c r="G65" s="47"/>
      <c r="H65" s="54"/>
      <c r="I65" s="54"/>
      <c r="J65" s="54" t="str">
        <f t="shared" si="0"/>
        <v/>
      </c>
      <c r="K65" s="719"/>
    </row>
    <row r="66" customHeight="1" spans="1:11">
      <c r="A66" s="47"/>
      <c r="B66" s="47"/>
      <c r="C66" s="47"/>
      <c r="D66" s="47"/>
      <c r="E66" s="47"/>
      <c r="F66" s="672"/>
      <c r="G66" s="47"/>
      <c r="H66" s="54"/>
      <c r="I66" s="54"/>
      <c r="J66" s="54" t="str">
        <f t="shared" si="0"/>
        <v/>
      </c>
      <c r="K66" s="719"/>
    </row>
    <row r="67" customHeight="1" spans="1:11">
      <c r="A67" s="47"/>
      <c r="B67" s="47"/>
      <c r="C67" s="47"/>
      <c r="D67" s="47"/>
      <c r="E67" s="47"/>
      <c r="F67" s="672"/>
      <c r="G67" s="47"/>
      <c r="H67" s="54"/>
      <c r="I67" s="54"/>
      <c r="J67" s="54" t="str">
        <f t="shared" si="0"/>
        <v/>
      </c>
      <c r="K67" s="719"/>
    </row>
    <row r="68" customHeight="1" spans="1:11">
      <c r="A68" s="48" t="s">
        <v>157</v>
      </c>
      <c r="B68" s="49"/>
      <c r="C68" s="47"/>
      <c r="D68" s="47"/>
      <c r="E68" s="47"/>
      <c r="F68" s="672"/>
      <c r="G68" s="47"/>
      <c r="H68" s="54"/>
      <c r="I68" s="54"/>
      <c r="J68" s="54"/>
      <c r="K68" s="719"/>
    </row>
    <row r="69" customHeight="1" spans="1:11">
      <c r="A69" s="48" t="s">
        <v>329</v>
      </c>
      <c r="B69" s="49"/>
      <c r="C69" s="47"/>
      <c r="D69" s="47"/>
      <c r="E69" s="47"/>
      <c r="F69" s="672"/>
      <c r="G69" s="47"/>
      <c r="H69" s="54"/>
      <c r="I69" s="54"/>
      <c r="J69" s="54"/>
      <c r="K69" s="719"/>
    </row>
    <row r="70" customHeight="1" spans="1:11">
      <c r="A70" s="48" t="s">
        <v>330</v>
      </c>
      <c r="B70" s="49"/>
      <c r="C70" s="47"/>
      <c r="D70" s="47"/>
      <c r="E70" s="47"/>
      <c r="F70" s="672"/>
      <c r="G70" s="47"/>
      <c r="H70" s="54"/>
      <c r="I70" s="54"/>
      <c r="J70" s="54"/>
      <c r="K70" s="719"/>
    </row>
    <row r="71" customHeight="1" spans="1:11">
      <c r="A71" s="41" t="s">
        <v>331</v>
      </c>
      <c r="B71" s="43"/>
      <c r="C71" s="47"/>
      <c r="D71" s="47"/>
      <c r="E71" s="47"/>
      <c r="F71" s="672">
        <f>SUM(F6:F67)</f>
        <v>0</v>
      </c>
      <c r="G71" s="47"/>
      <c r="H71" s="54">
        <f>SUM(H6:H67)</f>
        <v>0</v>
      </c>
      <c r="I71" s="54">
        <f>SUM(I6:I67)</f>
        <v>0</v>
      </c>
      <c r="J71" s="54" t="str">
        <f>IF(H71=0,"",(I71-H71)/H71*100)</f>
        <v/>
      </c>
      <c r="K71" s="719"/>
    </row>
    <row r="72" customHeight="1" spans="1:11">
      <c r="A72" s="28" t="e">
        <f>#REF!&amp;#REF!</f>
        <v>#REF!</v>
      </c>
      <c r="B72" s="720"/>
      <c r="C72" s="671"/>
      <c r="D72" s="671"/>
      <c r="E72" s="671"/>
      <c r="F72" s="721"/>
      <c r="G72" s="671"/>
      <c r="H72" s="722" t="e">
        <f>"评估人员："&amp;#REF!</f>
        <v>#REF!</v>
      </c>
      <c r="I72" s="722"/>
      <c r="J72" s="671"/>
      <c r="K72" s="723"/>
    </row>
    <row r="73" customHeight="1" spans="1:11">
      <c r="A73" s="97" t="e">
        <f>CONCATENATE(#REF!,#REF!,#REF!,#REF!,#REF!,#REF!,#REF!)</f>
        <v>#REF!</v>
      </c>
      <c r="B73" s="671"/>
      <c r="C73" s="671"/>
      <c r="D73" s="671"/>
      <c r="E73" s="671"/>
      <c r="F73" s="721"/>
      <c r="G73" s="671"/>
      <c r="H73" s="722"/>
      <c r="I73" s="722"/>
      <c r="J73" s="671"/>
      <c r="K73" s="723"/>
    </row>
    <row r="74" customHeight="1" spans="9:9">
      <c r="I74" s="665"/>
    </row>
  </sheetData>
  <autoFilter ref="A5:K73">
    <extLst/>
  </autoFilter>
  <mergeCells count="6">
    <mergeCell ref="A2:K2"/>
    <mergeCell ref="A3:K3"/>
    <mergeCell ref="A68:B68"/>
    <mergeCell ref="A69:B69"/>
    <mergeCell ref="A70:B70"/>
    <mergeCell ref="A71:B71"/>
  </mergeCells>
  <hyperlinks>
    <hyperlink ref="A1" location="索引目录!D14" display="返回索引页"/>
    <hyperlink ref="B1" location="流动汇总!B10" display="返回"/>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Roman,常规"3-5
&amp;"宋体,常规"共&amp;"Times New Roman,常规"&amp;N&amp;"宋体,常规"页第&amp;"Times New Roman,常规"&amp;P&amp;"宋体,常规"页</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A3" sqref="A3:S3"/>
    </sheetView>
  </sheetViews>
  <sheetFormatPr defaultColWidth="7.875" defaultRowHeight="15.75" customHeight="1"/>
  <cols>
    <col min="1" max="1" width="4.375" style="13" customWidth="1"/>
    <col min="2" max="2" width="21.375" style="13" customWidth="1"/>
    <col min="3" max="3" width="7.875" style="13"/>
    <col min="4" max="4" width="9.625" style="13" customWidth="1"/>
    <col min="5" max="5" width="11.375" style="13" customWidth="1"/>
    <col min="6" max="6" width="6.125" style="13" customWidth="1"/>
    <col min="7" max="8" width="12.25" style="13" customWidth="1" outlineLevel="1"/>
    <col min="9" max="10" width="13.75" style="13" customWidth="1"/>
    <col min="11" max="11" width="11" style="13" customWidth="1"/>
    <col min="12" max="16384" width="7.875" style="13"/>
  </cols>
  <sheetData>
    <row r="1" spans="1:12">
      <c r="A1" s="34" t="s">
        <v>86</v>
      </c>
      <c r="B1" s="51" t="s">
        <v>267</v>
      </c>
      <c r="C1" s="52"/>
      <c r="D1" s="52"/>
      <c r="E1" s="52"/>
      <c r="F1" s="52"/>
      <c r="G1" s="52"/>
      <c r="H1" s="52"/>
      <c r="I1" s="52"/>
      <c r="J1" s="52"/>
      <c r="K1" s="52"/>
      <c r="L1" s="52"/>
    </row>
    <row r="2" s="11" customFormat="1" ht="30" customHeight="1" spans="1:12">
      <c r="A2" s="36" t="s">
        <v>332</v>
      </c>
      <c r="B2" s="53"/>
      <c r="C2" s="53"/>
      <c r="D2" s="53"/>
      <c r="E2" s="53"/>
      <c r="F2" s="53"/>
      <c r="G2" s="53"/>
      <c r="H2" s="53"/>
      <c r="I2" s="53"/>
      <c r="J2" s="53"/>
      <c r="K2" s="53"/>
      <c r="L2" s="53"/>
    </row>
    <row r="3" ht="14.1" customHeight="1" spans="1:12">
      <c r="A3" s="38" t="e">
        <f>CONCATENATE(#REF!,#REF!,#REF!,#REF!,#REF!,#REF!,#REF!)</f>
        <v>#REF!</v>
      </c>
      <c r="B3" s="38"/>
      <c r="C3" s="38"/>
      <c r="D3" s="38"/>
      <c r="E3" s="38"/>
      <c r="F3" s="38"/>
      <c r="G3" s="38"/>
      <c r="H3" s="38"/>
      <c r="I3" s="55"/>
      <c r="J3" s="55"/>
      <c r="K3" s="55"/>
      <c r="L3" s="55"/>
    </row>
    <row r="4" customHeight="1" spans="1:12">
      <c r="A4" s="39" t="e">
        <f>#REF!&amp;#REF!</f>
        <v>#REF!</v>
      </c>
      <c r="L4" s="40" t="s">
        <v>115</v>
      </c>
    </row>
    <row r="5" s="12" customFormat="1" customHeight="1" spans="1:12">
      <c r="A5" s="41" t="s">
        <v>190</v>
      </c>
      <c r="B5" s="41" t="s">
        <v>311</v>
      </c>
      <c r="C5" s="41" t="s">
        <v>333</v>
      </c>
      <c r="D5" s="41" t="s">
        <v>334</v>
      </c>
      <c r="E5" s="41" t="s">
        <v>335</v>
      </c>
      <c r="F5" s="41" t="s">
        <v>336</v>
      </c>
      <c r="G5" s="41" t="s">
        <v>227</v>
      </c>
      <c r="H5" s="41" t="s">
        <v>274</v>
      </c>
      <c r="I5" s="41" t="s">
        <v>228</v>
      </c>
      <c r="J5" s="41" t="s">
        <v>229</v>
      </c>
      <c r="K5" s="41" t="s">
        <v>258</v>
      </c>
      <c r="L5" s="41" t="s">
        <v>193</v>
      </c>
    </row>
    <row r="6" customHeight="1" spans="1:12">
      <c r="A6" s="43"/>
      <c r="B6" s="44"/>
      <c r="C6" s="45"/>
      <c r="D6" s="54"/>
      <c r="E6" s="43"/>
      <c r="F6" s="43"/>
      <c r="G6" s="54"/>
      <c r="H6" s="54"/>
      <c r="I6" s="54"/>
      <c r="J6" s="54"/>
      <c r="K6" s="54" t="str">
        <f t="shared" ref="K6:K25" si="0">IF(I6=0,"",(J6-I6)/I6*100)</f>
        <v/>
      </c>
      <c r="L6" s="47"/>
    </row>
    <row r="7" customHeight="1" spans="1:12">
      <c r="A7" s="43"/>
      <c r="B7" s="44"/>
      <c r="C7" s="45"/>
      <c r="D7" s="54"/>
      <c r="E7" s="43"/>
      <c r="F7" s="43"/>
      <c r="G7" s="54"/>
      <c r="H7" s="54"/>
      <c r="I7" s="54"/>
      <c r="J7" s="54"/>
      <c r="K7" s="54" t="str">
        <f t="shared" si="0"/>
        <v/>
      </c>
      <c r="L7" s="47"/>
    </row>
    <row r="8" customHeight="1" spans="1:12">
      <c r="A8" s="43"/>
      <c r="B8" s="44"/>
      <c r="C8" s="45"/>
      <c r="D8" s="54"/>
      <c r="E8" s="43"/>
      <c r="F8" s="43"/>
      <c r="G8" s="54"/>
      <c r="H8" s="54"/>
      <c r="I8" s="54"/>
      <c r="J8" s="54"/>
      <c r="K8" s="54" t="str">
        <f t="shared" si="0"/>
        <v/>
      </c>
      <c r="L8" s="47"/>
    </row>
    <row r="9" customHeight="1" spans="1:12">
      <c r="A9" s="43"/>
      <c r="B9" s="44"/>
      <c r="C9" s="45"/>
      <c r="D9" s="54"/>
      <c r="E9" s="43"/>
      <c r="F9" s="43"/>
      <c r="G9" s="54"/>
      <c r="H9" s="54"/>
      <c r="I9" s="54"/>
      <c r="J9" s="54"/>
      <c r="K9" s="54" t="str">
        <f t="shared" si="0"/>
        <v/>
      </c>
      <c r="L9" s="47"/>
    </row>
    <row r="10" customHeight="1" spans="1:12">
      <c r="A10" s="43"/>
      <c r="B10" s="44"/>
      <c r="C10" s="45"/>
      <c r="D10" s="54"/>
      <c r="E10" s="43"/>
      <c r="F10" s="43"/>
      <c r="G10" s="54"/>
      <c r="H10" s="54"/>
      <c r="I10" s="54"/>
      <c r="J10" s="54"/>
      <c r="K10" s="54" t="str">
        <f t="shared" si="0"/>
        <v/>
      </c>
      <c r="L10" s="47"/>
    </row>
    <row r="11" customHeight="1" spans="1:12">
      <c r="A11" s="43"/>
      <c r="B11" s="44"/>
      <c r="C11" s="45"/>
      <c r="D11" s="54"/>
      <c r="E11" s="43"/>
      <c r="F11" s="43"/>
      <c r="G11" s="54"/>
      <c r="H11" s="54"/>
      <c r="I11" s="54"/>
      <c r="J11" s="54"/>
      <c r="K11" s="54" t="str">
        <f t="shared" si="0"/>
        <v/>
      </c>
      <c r="L11" s="47"/>
    </row>
    <row r="12" customHeight="1" spans="1:12">
      <c r="A12" s="43"/>
      <c r="B12" s="44"/>
      <c r="C12" s="45"/>
      <c r="D12" s="54"/>
      <c r="E12" s="43"/>
      <c r="F12" s="43"/>
      <c r="G12" s="54"/>
      <c r="H12" s="54"/>
      <c r="I12" s="54"/>
      <c r="J12" s="54"/>
      <c r="K12" s="54" t="str">
        <f t="shared" si="0"/>
        <v/>
      </c>
      <c r="L12" s="47"/>
    </row>
    <row r="13" customHeight="1" spans="1:12">
      <c r="A13" s="43"/>
      <c r="B13" s="44"/>
      <c r="C13" s="45"/>
      <c r="D13" s="54"/>
      <c r="E13" s="43"/>
      <c r="F13" s="43"/>
      <c r="G13" s="54"/>
      <c r="H13" s="54"/>
      <c r="I13" s="54"/>
      <c r="J13" s="54"/>
      <c r="K13" s="54" t="str">
        <f t="shared" si="0"/>
        <v/>
      </c>
      <c r="L13" s="47"/>
    </row>
    <row r="14" customHeight="1" spans="1:12">
      <c r="A14" s="43"/>
      <c r="B14" s="44"/>
      <c r="C14" s="45"/>
      <c r="D14" s="54"/>
      <c r="E14" s="43"/>
      <c r="F14" s="43"/>
      <c r="G14" s="54"/>
      <c r="H14" s="54"/>
      <c r="I14" s="54"/>
      <c r="J14" s="54"/>
      <c r="K14" s="54" t="str">
        <f t="shared" si="0"/>
        <v/>
      </c>
      <c r="L14" s="47"/>
    </row>
    <row r="15" customHeight="1" spans="1:12">
      <c r="A15" s="43"/>
      <c r="B15" s="44"/>
      <c r="C15" s="45"/>
      <c r="D15" s="54"/>
      <c r="E15" s="43"/>
      <c r="F15" s="43"/>
      <c r="G15" s="54"/>
      <c r="H15" s="54"/>
      <c r="I15" s="54"/>
      <c r="J15" s="54"/>
      <c r="K15" s="54" t="str">
        <f t="shared" si="0"/>
        <v/>
      </c>
      <c r="L15" s="47"/>
    </row>
    <row r="16" customHeight="1" spans="1:12">
      <c r="A16" s="43"/>
      <c r="B16" s="44"/>
      <c r="C16" s="45"/>
      <c r="D16" s="54"/>
      <c r="E16" s="43"/>
      <c r="F16" s="43"/>
      <c r="G16" s="54"/>
      <c r="H16" s="54"/>
      <c r="I16" s="54"/>
      <c r="J16" s="54"/>
      <c r="K16" s="54" t="str">
        <f t="shared" si="0"/>
        <v/>
      </c>
      <c r="L16" s="47"/>
    </row>
    <row r="17" customHeight="1" spans="1:12">
      <c r="A17" s="43"/>
      <c r="B17" s="44"/>
      <c r="C17" s="45"/>
      <c r="D17" s="54"/>
      <c r="E17" s="43"/>
      <c r="F17" s="43"/>
      <c r="G17" s="54"/>
      <c r="H17" s="54"/>
      <c r="I17" s="54"/>
      <c r="J17" s="54"/>
      <c r="K17" s="54" t="str">
        <f t="shared" si="0"/>
        <v/>
      </c>
      <c r="L17" s="47"/>
    </row>
    <row r="18" customHeight="1" spans="1:12">
      <c r="A18" s="43"/>
      <c r="B18" s="44"/>
      <c r="C18" s="45"/>
      <c r="D18" s="54"/>
      <c r="E18" s="43"/>
      <c r="F18" s="43"/>
      <c r="G18" s="54"/>
      <c r="H18" s="54"/>
      <c r="I18" s="54"/>
      <c r="J18" s="54"/>
      <c r="K18" s="54" t="str">
        <f t="shared" si="0"/>
        <v/>
      </c>
      <c r="L18" s="47"/>
    </row>
    <row r="19" customHeight="1" spans="1:12">
      <c r="A19" s="43"/>
      <c r="B19" s="44"/>
      <c r="C19" s="45"/>
      <c r="D19" s="54"/>
      <c r="E19" s="43"/>
      <c r="F19" s="43"/>
      <c r="G19" s="54"/>
      <c r="H19" s="54"/>
      <c r="I19" s="54"/>
      <c r="J19" s="54"/>
      <c r="K19" s="54" t="str">
        <f t="shared" si="0"/>
        <v/>
      </c>
      <c r="L19" s="47"/>
    </row>
    <row r="20" customHeight="1" spans="1:12">
      <c r="A20" s="43"/>
      <c r="B20" s="44"/>
      <c r="C20" s="45"/>
      <c r="D20" s="54"/>
      <c r="E20" s="43"/>
      <c r="F20" s="43"/>
      <c r="G20" s="54"/>
      <c r="H20" s="54"/>
      <c r="I20" s="54"/>
      <c r="J20" s="54"/>
      <c r="K20" s="54" t="str">
        <f t="shared" si="0"/>
        <v/>
      </c>
      <c r="L20" s="47"/>
    </row>
    <row r="21" customHeight="1" spans="1:12">
      <c r="A21" s="43"/>
      <c r="B21" s="44"/>
      <c r="C21" s="45"/>
      <c r="D21" s="54"/>
      <c r="E21" s="43"/>
      <c r="F21" s="43"/>
      <c r="G21" s="54"/>
      <c r="H21" s="54"/>
      <c r="I21" s="54"/>
      <c r="J21" s="54"/>
      <c r="K21" s="54" t="str">
        <f t="shared" si="0"/>
        <v/>
      </c>
      <c r="L21" s="47"/>
    </row>
    <row r="22" customHeight="1" spans="1:12">
      <c r="A22" s="43"/>
      <c r="B22" s="44"/>
      <c r="C22" s="45"/>
      <c r="D22" s="54"/>
      <c r="E22" s="43"/>
      <c r="F22" s="43"/>
      <c r="G22" s="54"/>
      <c r="H22" s="54"/>
      <c r="I22" s="54"/>
      <c r="J22" s="54"/>
      <c r="K22" s="54" t="str">
        <f t="shared" si="0"/>
        <v/>
      </c>
      <c r="L22" s="47"/>
    </row>
    <row r="23" customHeight="1" spans="1:12">
      <c r="A23" s="43"/>
      <c r="B23" s="44"/>
      <c r="C23" s="45"/>
      <c r="D23" s="54"/>
      <c r="E23" s="43"/>
      <c r="F23" s="43"/>
      <c r="G23" s="54"/>
      <c r="H23" s="54"/>
      <c r="I23" s="54"/>
      <c r="J23" s="54"/>
      <c r="K23" s="54" t="str">
        <f t="shared" si="0"/>
        <v/>
      </c>
      <c r="L23" s="47"/>
    </row>
    <row r="24" customHeight="1" spans="1:12">
      <c r="A24" s="43"/>
      <c r="B24" s="44"/>
      <c r="C24" s="45"/>
      <c r="D24" s="54"/>
      <c r="E24" s="43"/>
      <c r="F24" s="43"/>
      <c r="G24" s="54"/>
      <c r="H24" s="54"/>
      <c r="I24" s="54"/>
      <c r="J24" s="54"/>
      <c r="K24" s="54" t="str">
        <f t="shared" si="0"/>
        <v/>
      </c>
      <c r="L24" s="47"/>
    </row>
    <row r="25" customHeight="1" spans="1:12">
      <c r="A25" s="43"/>
      <c r="B25" s="44"/>
      <c r="C25" s="45"/>
      <c r="D25" s="54"/>
      <c r="E25" s="43"/>
      <c r="F25" s="43"/>
      <c r="G25" s="54"/>
      <c r="H25" s="54"/>
      <c r="I25" s="54"/>
      <c r="J25" s="54"/>
      <c r="K25" s="54" t="str">
        <f t="shared" si="0"/>
        <v/>
      </c>
      <c r="L25" s="47"/>
    </row>
    <row r="26" customHeight="1" spans="1:12">
      <c r="A26" s="43"/>
      <c r="B26" s="44"/>
      <c r="C26" s="45"/>
      <c r="D26" s="54"/>
      <c r="E26" s="43"/>
      <c r="F26" s="43"/>
      <c r="G26" s="54"/>
      <c r="H26" s="54"/>
      <c r="I26" s="54"/>
      <c r="J26" s="54"/>
      <c r="K26" s="54"/>
      <c r="L26" s="47"/>
    </row>
    <row r="27" customHeight="1" spans="1:12">
      <c r="A27" s="48" t="s">
        <v>306</v>
      </c>
      <c r="B27" s="66"/>
      <c r="C27" s="47"/>
      <c r="D27" s="54">
        <f t="shared" ref="D27:J27" si="1">SUM(D6:D26)</f>
        <v>0</v>
      </c>
      <c r="E27" s="47"/>
      <c r="F27" s="47"/>
      <c r="G27" s="54">
        <f t="shared" si="1"/>
        <v>0</v>
      </c>
      <c r="H27" s="54"/>
      <c r="I27" s="54">
        <f t="shared" si="1"/>
        <v>0</v>
      </c>
      <c r="J27" s="54">
        <f t="shared" si="1"/>
        <v>0</v>
      </c>
      <c r="K27" s="54" t="str">
        <f>IF(I27=0,"",(J27-I27)/I27*100)</f>
        <v/>
      </c>
      <c r="L27" s="47"/>
    </row>
    <row r="28" customHeight="1" spans="1:9">
      <c r="A28" s="50" t="e">
        <f>#REF!&amp;#REF!</f>
        <v>#REF!</v>
      </c>
      <c r="I28" s="39" t="e">
        <f>"评估人员："&amp;#REF!</f>
        <v>#REF!</v>
      </c>
    </row>
    <row r="29" customHeight="1" spans="1:1">
      <c r="A29" s="50" t="e">
        <f>CONCATENATE(#REF!,#REF!,#REF!,#REF!,#REF!,#REF!,#REF!)</f>
        <v>#REF!</v>
      </c>
    </row>
  </sheetData>
  <mergeCells count="3">
    <mergeCell ref="A2:L2"/>
    <mergeCell ref="A3:L3"/>
    <mergeCell ref="A27:B27"/>
  </mergeCells>
  <hyperlinks>
    <hyperlink ref="A1" location="索引目录!D15" display="返回索引页"/>
    <hyperlink ref="B1" location="流动汇总!B11"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Roman,常规"3-6
&amp;"宋体,常规"共&amp;"Times New Roman,常规"&amp;N&amp;"宋体,常规"页第&amp;"Times New Roman,常规"&amp;P&amp;"宋体,常规"页</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I137"/>
  <sheetViews>
    <sheetView topLeftCell="A58" workbookViewId="0">
      <selection activeCell="I58" sqref="I$1:I$1048576"/>
    </sheetView>
  </sheetViews>
  <sheetFormatPr defaultColWidth="9" defaultRowHeight="15.75"/>
  <sheetData>
    <row r="1" spans="4:4">
      <c r="D1" s="25">
        <v>4500</v>
      </c>
    </row>
    <row r="2" spans="4:4">
      <c r="D2" s="25">
        <v>7800</v>
      </c>
    </row>
    <row r="3" spans="4:4">
      <c r="D3" s="25">
        <v>20000</v>
      </c>
    </row>
    <row r="4" spans="4:4">
      <c r="D4" s="25">
        <v>6800</v>
      </c>
    </row>
    <row r="5" spans="4:4">
      <c r="D5" s="25">
        <v>21000</v>
      </c>
    </row>
    <row r="6" spans="4:4">
      <c r="D6" s="25">
        <v>9050</v>
      </c>
    </row>
    <row r="7" spans="4:4">
      <c r="D7" s="25">
        <v>160000</v>
      </c>
    </row>
    <row r="8" spans="4:4">
      <c r="D8" s="25">
        <v>100000</v>
      </c>
    </row>
    <row r="9" spans="4:4">
      <c r="D9" s="25">
        <v>3000</v>
      </c>
    </row>
    <row r="10" spans="4:4">
      <c r="D10" s="25">
        <v>6920</v>
      </c>
    </row>
    <row r="11" spans="4:4">
      <c r="D11" s="25">
        <v>1180</v>
      </c>
    </row>
    <row r="12" spans="4:4">
      <c r="D12" s="25">
        <v>760</v>
      </c>
    </row>
    <row r="13" spans="4:4">
      <c r="D13" s="25">
        <v>2258</v>
      </c>
    </row>
    <row r="14" spans="4:4">
      <c r="D14" s="25">
        <v>3000</v>
      </c>
    </row>
    <row r="15" spans="4:4">
      <c r="D15" s="25">
        <v>2850</v>
      </c>
    </row>
    <row r="16" spans="4:4">
      <c r="D16" s="25">
        <v>10000</v>
      </c>
    </row>
    <row r="17" spans="4:4">
      <c r="D17" s="25">
        <v>5800</v>
      </c>
    </row>
    <row r="18" spans="4:4">
      <c r="D18" s="25">
        <v>4600</v>
      </c>
    </row>
    <row r="19" spans="4:4">
      <c r="D19" s="25">
        <v>3020</v>
      </c>
    </row>
    <row r="20" spans="4:4">
      <c r="D20" s="25">
        <v>3200</v>
      </c>
    </row>
    <row r="21" spans="4:4">
      <c r="D21" s="25">
        <v>2000</v>
      </c>
    </row>
    <row r="22" spans="4:4">
      <c r="D22" s="25">
        <v>3000</v>
      </c>
    </row>
    <row r="23" spans="4:4">
      <c r="D23" s="25">
        <v>4080</v>
      </c>
    </row>
    <row r="24" spans="4:4">
      <c r="D24" s="25">
        <v>3000</v>
      </c>
    </row>
    <row r="25" spans="4:4">
      <c r="D25" s="25">
        <v>89000</v>
      </c>
    </row>
    <row r="26" spans="4:4">
      <c r="D26" s="25">
        <v>6500</v>
      </c>
    </row>
    <row r="27" spans="4:4">
      <c r="D27" s="25">
        <v>8500</v>
      </c>
    </row>
    <row r="28" spans="4:4">
      <c r="D28" s="25">
        <v>62000</v>
      </c>
    </row>
    <row r="29" spans="4:4">
      <c r="D29" s="25">
        <v>5800</v>
      </c>
    </row>
    <row r="30" spans="4:9">
      <c r="D30" s="25">
        <v>4500</v>
      </c>
      <c r="I30">
        <v>31360</v>
      </c>
    </row>
    <row r="31" spans="4:4">
      <c r="D31" s="25">
        <v>2800</v>
      </c>
    </row>
    <row r="32" spans="4:4">
      <c r="D32" s="25">
        <v>7500</v>
      </c>
    </row>
    <row r="33" spans="4:4">
      <c r="D33" s="25">
        <v>1000</v>
      </c>
    </row>
    <row r="34" spans="4:4">
      <c r="D34" s="25">
        <v>58000</v>
      </c>
    </row>
    <row r="35" spans="4:4">
      <c r="D35" s="25">
        <v>3100</v>
      </c>
    </row>
    <row r="36" spans="4:9">
      <c r="D36" s="25">
        <v>8300</v>
      </c>
      <c r="I36">
        <v>12040</v>
      </c>
    </row>
    <row r="37" spans="4:4">
      <c r="D37" s="25">
        <v>1800</v>
      </c>
    </row>
    <row r="38" spans="4:4">
      <c r="D38" s="25">
        <v>2900</v>
      </c>
    </row>
    <row r="39" spans="4:4">
      <c r="D39" s="25">
        <v>900</v>
      </c>
    </row>
    <row r="40" spans="4:4">
      <c r="D40" s="25">
        <v>2000</v>
      </c>
    </row>
    <row r="41" spans="4:4">
      <c r="D41" s="25">
        <v>7900</v>
      </c>
    </row>
    <row r="42" spans="4:4">
      <c r="D42" s="25">
        <v>4300</v>
      </c>
    </row>
    <row r="43" spans="4:4">
      <c r="D43" s="25">
        <v>16000</v>
      </c>
    </row>
    <row r="44" spans="4:9">
      <c r="D44" s="25">
        <v>13900</v>
      </c>
      <c r="I44">
        <v>10980</v>
      </c>
    </row>
    <row r="45" spans="4:4">
      <c r="D45" s="25">
        <v>2300</v>
      </c>
    </row>
    <row r="46" spans="4:4">
      <c r="D46" s="25">
        <v>120000</v>
      </c>
    </row>
    <row r="47" spans="4:4">
      <c r="D47" s="25">
        <v>20993</v>
      </c>
    </row>
    <row r="48" spans="4:9">
      <c r="D48" s="25">
        <v>7140</v>
      </c>
      <c r="I48">
        <v>18370</v>
      </c>
    </row>
    <row r="49" spans="4:4">
      <c r="D49" s="25">
        <v>9580</v>
      </c>
    </row>
    <row r="50" spans="4:4">
      <c r="D50" s="25">
        <v>21600</v>
      </c>
    </row>
    <row r="51" spans="4:4">
      <c r="D51" s="25">
        <v>20696</v>
      </c>
    </row>
    <row r="52" spans="4:4">
      <c r="D52" s="25">
        <v>19600</v>
      </c>
    </row>
    <row r="53" spans="4:9">
      <c r="D53" s="25">
        <v>48300</v>
      </c>
      <c r="I53">
        <v>4100</v>
      </c>
    </row>
    <row r="54" spans="4:9">
      <c r="D54" s="25">
        <v>2145</v>
      </c>
      <c r="I54">
        <v>9720</v>
      </c>
    </row>
    <row r="55" spans="4:9">
      <c r="D55" s="25">
        <v>1790</v>
      </c>
      <c r="I55">
        <v>4200</v>
      </c>
    </row>
    <row r="56" spans="4:9">
      <c r="D56" s="25">
        <v>3200</v>
      </c>
      <c r="I56">
        <v>450</v>
      </c>
    </row>
    <row r="57" spans="4:9">
      <c r="D57" s="25">
        <v>3998</v>
      </c>
      <c r="I57">
        <v>2480</v>
      </c>
    </row>
    <row r="58" spans="4:4">
      <c r="D58" s="25">
        <v>795</v>
      </c>
    </row>
    <row r="59" spans="4:9">
      <c r="D59" s="25">
        <v>2400</v>
      </c>
      <c r="I59">
        <v>6840</v>
      </c>
    </row>
    <row r="60" spans="4:9">
      <c r="D60" s="25">
        <v>1580</v>
      </c>
      <c r="I60">
        <v>2270</v>
      </c>
    </row>
    <row r="61" spans="4:9">
      <c r="D61" s="25">
        <v>9360</v>
      </c>
      <c r="I61">
        <v>2340</v>
      </c>
    </row>
    <row r="62" spans="4:9">
      <c r="D62" s="25">
        <v>1340</v>
      </c>
      <c r="I62">
        <v>17820</v>
      </c>
    </row>
    <row r="63" spans="4:4">
      <c r="D63" s="25">
        <v>7900</v>
      </c>
    </row>
    <row r="64" spans="4:9">
      <c r="D64" s="25">
        <v>5980</v>
      </c>
      <c r="I64">
        <v>35260</v>
      </c>
    </row>
    <row r="65" spans="4:9">
      <c r="D65" s="25">
        <v>580</v>
      </c>
      <c r="I65">
        <v>17850</v>
      </c>
    </row>
    <row r="66" spans="4:9">
      <c r="D66" s="25">
        <v>45000</v>
      </c>
      <c r="I66">
        <v>2950</v>
      </c>
    </row>
    <row r="67" spans="4:4">
      <c r="D67" s="25">
        <v>4650</v>
      </c>
    </row>
    <row r="68" spans="4:9">
      <c r="D68" s="25">
        <v>2600</v>
      </c>
      <c r="I68">
        <v>15050</v>
      </c>
    </row>
    <row r="69" spans="4:9">
      <c r="D69" s="25">
        <v>19800</v>
      </c>
      <c r="I69">
        <v>0</v>
      </c>
    </row>
    <row r="70" spans="4:9">
      <c r="D70" s="25">
        <v>13950</v>
      </c>
      <c r="I70">
        <v>15520</v>
      </c>
    </row>
    <row r="71" spans="4:9">
      <c r="D71" s="25">
        <v>4950</v>
      </c>
      <c r="I71">
        <v>0</v>
      </c>
    </row>
    <row r="72" spans="4:9">
      <c r="D72" s="25">
        <v>17000</v>
      </c>
      <c r="I72">
        <v>420</v>
      </c>
    </row>
    <row r="73" spans="4:4">
      <c r="D73" s="25">
        <v>9690</v>
      </c>
    </row>
    <row r="74" spans="4:9">
      <c r="D74" s="25">
        <v>1490</v>
      </c>
      <c r="I74">
        <v>5760</v>
      </c>
    </row>
    <row r="75" spans="4:9">
      <c r="D75" s="25">
        <v>9027</v>
      </c>
      <c r="I75">
        <v>5760</v>
      </c>
    </row>
    <row r="76" spans="4:9">
      <c r="D76" s="25">
        <v>8400</v>
      </c>
      <c r="I76">
        <v>680</v>
      </c>
    </row>
    <row r="77" spans="4:9">
      <c r="D77" s="25">
        <v>3500</v>
      </c>
      <c r="I77">
        <v>16900</v>
      </c>
    </row>
    <row r="78" spans="4:4">
      <c r="D78" s="25">
        <v>4900</v>
      </c>
    </row>
    <row r="79" spans="4:4">
      <c r="D79" s="25">
        <v>23000</v>
      </c>
    </row>
    <row r="80" spans="4:4">
      <c r="D80" s="25">
        <v>4300</v>
      </c>
    </row>
    <row r="81" spans="4:4">
      <c r="D81" s="25">
        <v>6269</v>
      </c>
    </row>
    <row r="82" spans="4:4">
      <c r="D82" s="25">
        <v>2500</v>
      </c>
    </row>
    <row r="83" spans="4:4">
      <c r="D83" s="25">
        <v>1850</v>
      </c>
    </row>
    <row r="84" spans="4:4">
      <c r="D84" s="25">
        <v>21000</v>
      </c>
    </row>
    <row r="85" spans="4:4">
      <c r="D85" s="25">
        <v>1850</v>
      </c>
    </row>
    <row r="86" spans="4:4">
      <c r="D86" s="25">
        <v>49500</v>
      </c>
    </row>
    <row r="87" spans="4:4">
      <c r="D87" s="25">
        <v>3400</v>
      </c>
    </row>
    <row r="88" spans="4:4">
      <c r="D88" s="25">
        <v>3500</v>
      </c>
    </row>
    <row r="89" spans="4:4">
      <c r="D89" s="25">
        <v>100</v>
      </c>
    </row>
    <row r="90" spans="4:4">
      <c r="D90" s="25">
        <v>790</v>
      </c>
    </row>
    <row r="91" spans="4:4">
      <c r="D91" s="25">
        <v>19600</v>
      </c>
    </row>
    <row r="92" spans="4:4">
      <c r="D92" s="25">
        <v>3900</v>
      </c>
    </row>
    <row r="93" spans="4:4">
      <c r="D93" s="25">
        <v>1100</v>
      </c>
    </row>
    <row r="94" spans="4:4">
      <c r="D94" s="25">
        <v>3500</v>
      </c>
    </row>
    <row r="95" spans="4:4">
      <c r="D95" s="25">
        <v>4300</v>
      </c>
    </row>
    <row r="96" spans="4:4">
      <c r="D96" s="25">
        <v>1700</v>
      </c>
    </row>
    <row r="97" spans="4:4">
      <c r="D97" s="25">
        <v>1790</v>
      </c>
    </row>
    <row r="98" spans="4:4">
      <c r="D98" s="25">
        <v>3500</v>
      </c>
    </row>
    <row r="99" spans="4:4">
      <c r="D99" s="25">
        <v>5200</v>
      </c>
    </row>
    <row r="100" spans="4:4">
      <c r="D100" s="25">
        <v>1500</v>
      </c>
    </row>
    <row r="101" spans="4:4">
      <c r="D101" s="25">
        <v>20000</v>
      </c>
    </row>
    <row r="102" spans="4:4">
      <c r="D102" s="25">
        <v>1800</v>
      </c>
    </row>
    <row r="103" spans="4:4">
      <c r="D103" s="25">
        <v>1980</v>
      </c>
    </row>
    <row r="104" spans="4:4">
      <c r="D104" s="25">
        <v>976</v>
      </c>
    </row>
    <row r="105" spans="4:4">
      <c r="D105" s="25">
        <v>2697</v>
      </c>
    </row>
    <row r="106" spans="4:4">
      <c r="D106" s="25">
        <v>698</v>
      </c>
    </row>
    <row r="107" spans="4:4">
      <c r="D107" s="25">
        <v>1560</v>
      </c>
    </row>
    <row r="108" spans="4:4">
      <c r="D108" s="25">
        <v>3200</v>
      </c>
    </row>
    <row r="109" spans="4:4">
      <c r="D109" s="25">
        <v>3280</v>
      </c>
    </row>
    <row r="110" spans="4:4">
      <c r="D110" s="25">
        <v>1098</v>
      </c>
    </row>
    <row r="111" spans="4:4">
      <c r="D111" s="25">
        <v>399</v>
      </c>
    </row>
    <row r="112" spans="4:4">
      <c r="D112" s="25">
        <v>6800</v>
      </c>
    </row>
    <row r="113" spans="4:4">
      <c r="D113" s="25">
        <v>2923</v>
      </c>
    </row>
    <row r="114" spans="4:4">
      <c r="D114" s="25">
        <v>2850</v>
      </c>
    </row>
    <row r="115" spans="4:4">
      <c r="D115" s="25">
        <v>1868</v>
      </c>
    </row>
    <row r="116" spans="4:4">
      <c r="D116" s="25">
        <v>1450</v>
      </c>
    </row>
    <row r="117" spans="4:4">
      <c r="D117" s="25">
        <v>5798</v>
      </c>
    </row>
    <row r="118" spans="4:4">
      <c r="D118" s="25">
        <v>5498</v>
      </c>
    </row>
    <row r="119" spans="4:4">
      <c r="D119" s="25">
        <v>299</v>
      </c>
    </row>
    <row r="120" spans="4:4">
      <c r="D120" s="25">
        <v>3000</v>
      </c>
    </row>
    <row r="121" spans="4:4">
      <c r="D121" s="25">
        <v>1750</v>
      </c>
    </row>
    <row r="122" spans="4:4">
      <c r="D122" s="25">
        <v>3500</v>
      </c>
    </row>
    <row r="123" spans="4:4">
      <c r="D123" s="25">
        <v>1000</v>
      </c>
    </row>
    <row r="124" spans="4:4">
      <c r="D124" s="25">
        <v>620</v>
      </c>
    </row>
    <row r="125" spans="4:4">
      <c r="D125" s="25">
        <v>2925</v>
      </c>
    </row>
    <row r="126" spans="4:4">
      <c r="D126" s="25">
        <v>1850</v>
      </c>
    </row>
    <row r="127" spans="4:4">
      <c r="D127" s="25">
        <v>17395</v>
      </c>
    </row>
    <row r="128" spans="4:4">
      <c r="D128" s="25">
        <v>16225</v>
      </c>
    </row>
    <row r="129" spans="4:4">
      <c r="D129" s="25">
        <v>1170</v>
      </c>
    </row>
    <row r="130" spans="4:4">
      <c r="D130" s="25">
        <v>150</v>
      </c>
    </row>
    <row r="131" spans="4:4">
      <c r="D131" s="25">
        <v>55000</v>
      </c>
    </row>
    <row r="132" spans="4:4">
      <c r="D132" s="25">
        <v>7600</v>
      </c>
    </row>
    <row r="133" spans="4:4">
      <c r="D133" s="25">
        <v>13600</v>
      </c>
    </row>
    <row r="134" spans="4:4">
      <c r="D134" s="25">
        <v>3280</v>
      </c>
    </row>
    <row r="135" spans="4:4">
      <c r="D135" s="25">
        <v>199</v>
      </c>
    </row>
    <row r="136" spans="4:4">
      <c r="D136" s="25">
        <v>198</v>
      </c>
    </row>
    <row r="137" spans="4:4">
      <c r="D137" s="25">
        <v>680</v>
      </c>
    </row>
  </sheetData>
  <pageMargins left="0.699305555555556" right="0.699305555555556"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3" sqref="A3:S3"/>
    </sheetView>
  </sheetViews>
  <sheetFormatPr defaultColWidth="7.875" defaultRowHeight="15.75" customHeight="1"/>
  <cols>
    <col min="1" max="1" width="4.875" style="13" customWidth="1"/>
    <col min="2" max="2" width="21.75" style="13" customWidth="1"/>
    <col min="3" max="3" width="13" style="13" customWidth="1"/>
    <col min="4" max="4" width="11" style="13" customWidth="1"/>
    <col min="5" max="6" width="13.875" style="13" hidden="1" customWidth="1" outlineLevel="1"/>
    <col min="7" max="7" width="15.375" style="13" customWidth="1" collapsed="1"/>
    <col min="8" max="8" width="16" style="13" customWidth="1"/>
    <col min="9" max="9" width="13.625" style="13" customWidth="1"/>
    <col min="10" max="10" width="15.375" style="13" customWidth="1"/>
    <col min="11" max="16384" width="7.875" style="13"/>
  </cols>
  <sheetData>
    <row r="1" spans="1:19">
      <c r="A1" s="14" t="s">
        <v>222</v>
      </c>
      <c r="B1" s="15" t="s">
        <v>223</v>
      </c>
      <c r="C1" s="16"/>
      <c r="D1" s="16"/>
      <c r="E1" s="16"/>
      <c r="F1" s="16"/>
      <c r="G1" s="16"/>
      <c r="H1" s="16"/>
      <c r="I1" s="16"/>
      <c r="J1" s="16"/>
      <c r="K1" s="20"/>
      <c r="L1" s="20"/>
      <c r="M1" s="20"/>
      <c r="N1" s="20"/>
      <c r="O1" s="20"/>
      <c r="P1" s="20"/>
      <c r="Q1" s="20"/>
      <c r="R1" s="20"/>
      <c r="S1" s="20"/>
    </row>
    <row r="2" s="11" customFormat="1" ht="30" customHeight="1" spans="1:19">
      <c r="A2" s="17" t="s">
        <v>337</v>
      </c>
      <c r="B2" s="17"/>
      <c r="C2" s="17"/>
      <c r="D2" s="17"/>
      <c r="E2" s="17"/>
      <c r="F2" s="17"/>
      <c r="G2" s="17"/>
      <c r="H2" s="17"/>
      <c r="I2" s="17"/>
      <c r="J2" s="17"/>
      <c r="K2" s="20"/>
      <c r="L2" s="20"/>
      <c r="M2" s="20"/>
      <c r="N2" s="29"/>
      <c r="O2" s="29"/>
      <c r="P2" s="29"/>
      <c r="Q2" s="29"/>
      <c r="R2" s="29"/>
      <c r="S2" s="29"/>
    </row>
    <row r="3" ht="14.1" customHeight="1" spans="1:19">
      <c r="A3" s="18" t="e">
        <f>CONCATENATE(#REF!,#REF!,#REF!,#REF!,#REF!,#REF!,#REF!)</f>
        <v>#REF!</v>
      </c>
      <c r="B3" s="18"/>
      <c r="C3" s="18"/>
      <c r="D3" s="18"/>
      <c r="E3" s="18"/>
      <c r="F3" s="18"/>
      <c r="G3" s="18"/>
      <c r="H3" s="18"/>
      <c r="I3" s="30"/>
      <c r="J3" s="30"/>
      <c r="K3" s="20"/>
      <c r="L3" s="20"/>
      <c r="M3" s="20"/>
      <c r="N3" s="20"/>
      <c r="O3" s="20"/>
      <c r="P3" s="20"/>
      <c r="Q3" s="20"/>
      <c r="R3" s="20"/>
      <c r="S3" s="20"/>
    </row>
    <row r="4" customHeight="1" spans="1:19">
      <c r="A4" s="19" t="e">
        <f>#REF!&amp;#REF!</f>
        <v>#REF!</v>
      </c>
      <c r="B4" s="20"/>
      <c r="C4" s="20"/>
      <c r="D4" s="20"/>
      <c r="E4" s="20"/>
      <c r="F4" s="20"/>
      <c r="G4" s="20"/>
      <c r="H4" s="20"/>
      <c r="I4" s="20"/>
      <c r="J4" s="31" t="s">
        <v>248</v>
      </c>
      <c r="K4" s="20"/>
      <c r="L4" s="20"/>
      <c r="M4" s="20"/>
      <c r="N4" s="20"/>
      <c r="O4" s="20"/>
      <c r="P4" s="20"/>
      <c r="Q4" s="20"/>
      <c r="R4" s="20"/>
      <c r="S4" s="20"/>
    </row>
    <row r="5" s="12" customFormat="1" customHeight="1" spans="1:19">
      <c r="A5" s="21" t="s">
        <v>249</v>
      </c>
      <c r="B5" s="21" t="s">
        <v>302</v>
      </c>
      <c r="C5" s="21" t="s">
        <v>313</v>
      </c>
      <c r="D5" s="21" t="s">
        <v>338</v>
      </c>
      <c r="E5" s="27" t="s">
        <v>254</v>
      </c>
      <c r="F5" s="27" t="s">
        <v>255</v>
      </c>
      <c r="G5" s="21" t="s">
        <v>256</v>
      </c>
      <c r="H5" s="21" t="s">
        <v>257</v>
      </c>
      <c r="I5" s="21" t="s">
        <v>258</v>
      </c>
      <c r="J5" s="21" t="s">
        <v>305</v>
      </c>
      <c r="K5" s="32"/>
      <c r="L5" s="32"/>
      <c r="M5" s="32"/>
      <c r="N5" s="32"/>
      <c r="O5" s="32"/>
      <c r="P5" s="32"/>
      <c r="Q5" s="32"/>
      <c r="R5" s="32"/>
      <c r="S5" s="32"/>
    </row>
    <row r="6" customHeight="1" spans="1:19">
      <c r="A6" s="595"/>
      <c r="B6" s="706"/>
      <c r="C6" s="707"/>
      <c r="D6" s="706"/>
      <c r="E6" s="705"/>
      <c r="F6" s="84"/>
      <c r="G6" s="25"/>
      <c r="H6" s="25"/>
      <c r="I6" s="25" t="str">
        <f t="shared" ref="I6:I25" si="0">IF(G6=0,"",(H6-G6)/G6*100)</f>
        <v/>
      </c>
      <c r="J6" s="33"/>
      <c r="K6" s="20"/>
      <c r="L6" s="20"/>
      <c r="M6" s="20"/>
      <c r="N6" s="20"/>
      <c r="O6" s="20"/>
      <c r="P6" s="20"/>
      <c r="Q6" s="20"/>
      <c r="R6" s="20"/>
      <c r="S6" s="20"/>
    </row>
    <row r="7" customHeight="1" spans="1:19">
      <c r="A7" s="21"/>
      <c r="B7" s="23"/>
      <c r="C7" s="24"/>
      <c r="D7" s="33"/>
      <c r="E7" s="84"/>
      <c r="F7" s="84"/>
      <c r="G7" s="25"/>
      <c r="H7" s="25"/>
      <c r="I7" s="25" t="str">
        <f t="shared" si="0"/>
        <v/>
      </c>
      <c r="J7" s="33"/>
      <c r="K7" s="20"/>
      <c r="L7" s="20"/>
      <c r="M7" s="20"/>
      <c r="N7" s="20"/>
      <c r="O7" s="20"/>
      <c r="P7" s="20"/>
      <c r="Q7" s="20"/>
      <c r="R7" s="20"/>
      <c r="S7" s="20"/>
    </row>
    <row r="8" customHeight="1" spans="1:19">
      <c r="A8" s="21"/>
      <c r="B8" s="23"/>
      <c r="C8" s="24"/>
      <c r="D8" s="33"/>
      <c r="E8" s="84"/>
      <c r="F8" s="84"/>
      <c r="G8" s="25"/>
      <c r="H8" s="25"/>
      <c r="I8" s="25" t="str">
        <f t="shared" si="0"/>
        <v/>
      </c>
      <c r="J8" s="33"/>
      <c r="K8" s="20"/>
      <c r="L8" s="20"/>
      <c r="M8" s="20"/>
      <c r="N8" s="20"/>
      <c r="O8" s="20"/>
      <c r="P8" s="20"/>
      <c r="Q8" s="20"/>
      <c r="R8" s="20"/>
      <c r="S8" s="20"/>
    </row>
    <row r="9" customHeight="1" spans="1:19">
      <c r="A9" s="21"/>
      <c r="B9" s="23"/>
      <c r="C9" s="24"/>
      <c r="D9" s="33"/>
      <c r="E9" s="84"/>
      <c r="F9" s="84"/>
      <c r="G9" s="25"/>
      <c r="H9" s="25"/>
      <c r="I9" s="25" t="str">
        <f t="shared" si="0"/>
        <v/>
      </c>
      <c r="J9" s="33"/>
      <c r="K9" s="20"/>
      <c r="L9" s="20"/>
      <c r="M9" s="20"/>
      <c r="N9" s="20"/>
      <c r="O9" s="20"/>
      <c r="P9" s="20"/>
      <c r="Q9" s="20"/>
      <c r="R9" s="20"/>
      <c r="S9" s="20"/>
    </row>
    <row r="10" customHeight="1" spans="1:19">
      <c r="A10" s="21"/>
      <c r="B10" s="23"/>
      <c r="C10" s="24"/>
      <c r="D10" s="33"/>
      <c r="E10" s="84"/>
      <c r="F10" s="84"/>
      <c r="G10" s="25"/>
      <c r="H10" s="25"/>
      <c r="I10" s="25" t="str">
        <f t="shared" si="0"/>
        <v/>
      </c>
      <c r="J10" s="33"/>
      <c r="K10" s="20"/>
      <c r="L10" s="20"/>
      <c r="M10" s="20"/>
      <c r="N10" s="20"/>
      <c r="O10" s="20"/>
      <c r="P10" s="20"/>
      <c r="Q10" s="20"/>
      <c r="R10" s="20"/>
      <c r="S10" s="20"/>
    </row>
    <row r="11" customHeight="1" spans="1:19">
      <c r="A11" s="21"/>
      <c r="B11" s="23"/>
      <c r="C11" s="24"/>
      <c r="D11" s="33"/>
      <c r="E11" s="84"/>
      <c r="F11" s="84"/>
      <c r="G11" s="25"/>
      <c r="H11" s="25"/>
      <c r="I11" s="25" t="str">
        <f t="shared" si="0"/>
        <v/>
      </c>
      <c r="J11" s="33"/>
      <c r="K11" s="20"/>
      <c r="L11" s="20"/>
      <c r="M11" s="20"/>
      <c r="N11" s="20"/>
      <c r="O11" s="20"/>
      <c r="P11" s="20"/>
      <c r="Q11" s="20"/>
      <c r="R11" s="20"/>
      <c r="S11" s="20"/>
    </row>
    <row r="12" customHeight="1" spans="1:19">
      <c r="A12" s="21"/>
      <c r="B12" s="23"/>
      <c r="C12" s="24"/>
      <c r="D12" s="33"/>
      <c r="E12" s="84"/>
      <c r="F12" s="84"/>
      <c r="G12" s="25"/>
      <c r="H12" s="25"/>
      <c r="I12" s="25" t="str">
        <f t="shared" si="0"/>
        <v/>
      </c>
      <c r="J12" s="33"/>
      <c r="K12" s="20"/>
      <c r="L12" s="20"/>
      <c r="M12" s="20"/>
      <c r="N12" s="20"/>
      <c r="O12" s="20"/>
      <c r="P12" s="20"/>
      <c r="Q12" s="20"/>
      <c r="R12" s="20"/>
      <c r="S12" s="20"/>
    </row>
    <row r="13" customHeight="1" spans="1:19">
      <c r="A13" s="21"/>
      <c r="B13" s="23"/>
      <c r="C13" s="24"/>
      <c r="D13" s="33"/>
      <c r="E13" s="84"/>
      <c r="F13" s="84"/>
      <c r="G13" s="25"/>
      <c r="H13" s="25"/>
      <c r="I13" s="25" t="str">
        <f t="shared" si="0"/>
        <v/>
      </c>
      <c r="J13" s="33"/>
      <c r="K13" s="20"/>
      <c r="L13" s="20"/>
      <c r="M13" s="20"/>
      <c r="N13" s="20"/>
      <c r="O13" s="20"/>
      <c r="P13" s="20"/>
      <c r="Q13" s="20"/>
      <c r="R13" s="20"/>
      <c r="S13" s="20"/>
    </row>
    <row r="14" customHeight="1" spans="1:19">
      <c r="A14" s="21"/>
      <c r="B14" s="23"/>
      <c r="C14" s="24"/>
      <c r="D14" s="33"/>
      <c r="E14" s="84"/>
      <c r="F14" s="84"/>
      <c r="G14" s="25"/>
      <c r="H14" s="25"/>
      <c r="I14" s="25" t="str">
        <f t="shared" si="0"/>
        <v/>
      </c>
      <c r="J14" s="33"/>
      <c r="K14" s="20"/>
      <c r="L14" s="20"/>
      <c r="M14" s="20"/>
      <c r="N14" s="20"/>
      <c r="O14" s="20"/>
      <c r="P14" s="20"/>
      <c r="Q14" s="20"/>
      <c r="R14" s="20"/>
      <c r="S14" s="20"/>
    </row>
    <row r="15" customHeight="1" spans="1:19">
      <c r="A15" s="21"/>
      <c r="B15" s="23"/>
      <c r="C15" s="24"/>
      <c r="D15" s="33"/>
      <c r="E15" s="84"/>
      <c r="F15" s="84"/>
      <c r="G15" s="25"/>
      <c r="H15" s="25"/>
      <c r="I15" s="25" t="str">
        <f t="shared" si="0"/>
        <v/>
      </c>
      <c r="J15" s="33"/>
      <c r="K15" s="20"/>
      <c r="L15" s="20"/>
      <c r="M15" s="20"/>
      <c r="N15" s="20"/>
      <c r="O15" s="20"/>
      <c r="P15" s="20"/>
      <c r="Q15" s="20"/>
      <c r="R15" s="20"/>
      <c r="S15" s="20"/>
    </row>
    <row r="16" customHeight="1" spans="1:19">
      <c r="A16" s="21"/>
      <c r="B16" s="23"/>
      <c r="C16" s="24"/>
      <c r="D16" s="33"/>
      <c r="E16" s="84"/>
      <c r="F16" s="84"/>
      <c r="G16" s="25"/>
      <c r="H16" s="25"/>
      <c r="I16" s="25" t="str">
        <f t="shared" si="0"/>
        <v/>
      </c>
      <c r="J16" s="33"/>
      <c r="K16" s="20"/>
      <c r="L16" s="20"/>
      <c r="M16" s="20"/>
      <c r="N16" s="20"/>
      <c r="O16" s="20"/>
      <c r="P16" s="20"/>
      <c r="Q16" s="20"/>
      <c r="R16" s="20"/>
      <c r="S16" s="20"/>
    </row>
    <row r="17" customHeight="1" spans="1:19">
      <c r="A17" s="21"/>
      <c r="B17" s="23"/>
      <c r="C17" s="24"/>
      <c r="D17" s="33"/>
      <c r="E17" s="84"/>
      <c r="F17" s="84"/>
      <c r="G17" s="25"/>
      <c r="H17" s="25"/>
      <c r="I17" s="25" t="str">
        <f t="shared" si="0"/>
        <v/>
      </c>
      <c r="J17" s="33"/>
      <c r="K17" s="20"/>
      <c r="L17" s="20"/>
      <c r="M17" s="20"/>
      <c r="N17" s="20"/>
      <c r="O17" s="20"/>
      <c r="P17" s="20"/>
      <c r="Q17" s="20"/>
      <c r="R17" s="20"/>
      <c r="S17" s="20"/>
    </row>
    <row r="18" customHeight="1" spans="1:19">
      <c r="A18" s="21"/>
      <c r="B18" s="23"/>
      <c r="C18" s="24"/>
      <c r="D18" s="33"/>
      <c r="E18" s="84"/>
      <c r="F18" s="84"/>
      <c r="G18" s="25"/>
      <c r="H18" s="25"/>
      <c r="I18" s="25" t="str">
        <f t="shared" si="0"/>
        <v/>
      </c>
      <c r="J18" s="33"/>
      <c r="K18" s="20"/>
      <c r="L18" s="20"/>
      <c r="M18" s="20"/>
      <c r="N18" s="20"/>
      <c r="O18" s="20"/>
      <c r="P18" s="20"/>
      <c r="Q18" s="20"/>
      <c r="R18" s="20"/>
      <c r="S18" s="20"/>
    </row>
    <row r="19" customHeight="1" spans="1:19">
      <c r="A19" s="21"/>
      <c r="B19" s="23"/>
      <c r="C19" s="24"/>
      <c r="D19" s="33"/>
      <c r="E19" s="84"/>
      <c r="F19" s="84"/>
      <c r="G19" s="25"/>
      <c r="H19" s="25"/>
      <c r="I19" s="25" t="str">
        <f t="shared" si="0"/>
        <v/>
      </c>
      <c r="J19" s="33"/>
      <c r="K19" s="20"/>
      <c r="L19" s="20"/>
      <c r="M19" s="20"/>
      <c r="N19" s="20"/>
      <c r="O19" s="20"/>
      <c r="P19" s="20"/>
      <c r="Q19" s="20"/>
      <c r="R19" s="20"/>
      <c r="S19" s="20"/>
    </row>
    <row r="20" customHeight="1" spans="1:19">
      <c r="A20" s="21"/>
      <c r="B20" s="23"/>
      <c r="C20" s="24"/>
      <c r="D20" s="33"/>
      <c r="E20" s="84"/>
      <c r="F20" s="84"/>
      <c r="G20" s="25"/>
      <c r="H20" s="25"/>
      <c r="I20" s="25" t="str">
        <f t="shared" si="0"/>
        <v/>
      </c>
      <c r="J20" s="33"/>
      <c r="K20" s="20"/>
      <c r="L20" s="20"/>
      <c r="M20" s="20"/>
      <c r="N20" s="20"/>
      <c r="O20" s="20"/>
      <c r="P20" s="20"/>
      <c r="Q20" s="20"/>
      <c r="R20" s="20"/>
      <c r="S20" s="20"/>
    </row>
    <row r="21" customHeight="1" spans="1:19">
      <c r="A21" s="21"/>
      <c r="B21" s="23"/>
      <c r="C21" s="24"/>
      <c r="D21" s="33"/>
      <c r="E21" s="84"/>
      <c r="F21" s="84"/>
      <c r="G21" s="25"/>
      <c r="H21" s="25"/>
      <c r="I21" s="25" t="str">
        <f t="shared" si="0"/>
        <v/>
      </c>
      <c r="J21" s="33"/>
      <c r="K21" s="20"/>
      <c r="L21" s="20"/>
      <c r="M21" s="20"/>
      <c r="N21" s="20"/>
      <c r="O21" s="20"/>
      <c r="P21" s="20"/>
      <c r="Q21" s="20"/>
      <c r="R21" s="20"/>
      <c r="S21" s="20"/>
    </row>
    <row r="22" customHeight="1" spans="1:19">
      <c r="A22" s="21"/>
      <c r="B22" s="23"/>
      <c r="C22" s="24"/>
      <c r="D22" s="33"/>
      <c r="E22" s="84"/>
      <c r="F22" s="84"/>
      <c r="G22" s="25"/>
      <c r="H22" s="25"/>
      <c r="I22" s="25" t="str">
        <f t="shared" si="0"/>
        <v/>
      </c>
      <c r="J22" s="33"/>
      <c r="K22" s="20"/>
      <c r="L22" s="20"/>
      <c r="M22" s="20"/>
      <c r="N22" s="20"/>
      <c r="O22" s="20"/>
      <c r="P22" s="20"/>
      <c r="Q22" s="20"/>
      <c r="R22" s="20"/>
      <c r="S22" s="20"/>
    </row>
    <row r="23" customHeight="1" spans="1:19">
      <c r="A23" s="21"/>
      <c r="B23" s="23"/>
      <c r="C23" s="24"/>
      <c r="D23" s="33"/>
      <c r="E23" s="84"/>
      <c r="F23" s="84"/>
      <c r="G23" s="25"/>
      <c r="H23" s="25"/>
      <c r="I23" s="25" t="str">
        <f t="shared" si="0"/>
        <v/>
      </c>
      <c r="J23" s="33"/>
      <c r="K23" s="20"/>
      <c r="L23" s="20"/>
      <c r="M23" s="20"/>
      <c r="N23" s="20"/>
      <c r="O23" s="20"/>
      <c r="P23" s="20"/>
      <c r="Q23" s="20"/>
      <c r="R23" s="20"/>
      <c r="S23" s="20"/>
    </row>
    <row r="24" customHeight="1" spans="1:19">
      <c r="A24" s="21"/>
      <c r="B24" s="23"/>
      <c r="C24" s="24"/>
      <c r="D24" s="33"/>
      <c r="E24" s="84"/>
      <c r="F24" s="84"/>
      <c r="G24" s="25"/>
      <c r="H24" s="25"/>
      <c r="I24" s="25" t="str">
        <f t="shared" si="0"/>
        <v/>
      </c>
      <c r="J24" s="33"/>
      <c r="K24" s="20"/>
      <c r="L24" s="20"/>
      <c r="M24" s="20"/>
      <c r="N24" s="20"/>
      <c r="O24" s="20"/>
      <c r="P24" s="20"/>
      <c r="Q24" s="20"/>
      <c r="R24" s="20"/>
      <c r="S24" s="20"/>
    </row>
    <row r="25" customHeight="1" spans="1:19">
      <c r="A25" s="21"/>
      <c r="B25" s="23"/>
      <c r="C25" s="24"/>
      <c r="D25" s="33"/>
      <c r="E25" s="84"/>
      <c r="F25" s="84"/>
      <c r="G25" s="25"/>
      <c r="H25" s="25"/>
      <c r="I25" s="25" t="str">
        <f t="shared" si="0"/>
        <v/>
      </c>
      <c r="J25" s="33"/>
      <c r="K25" s="20"/>
      <c r="L25" s="20"/>
      <c r="M25" s="20"/>
      <c r="N25" s="20"/>
      <c r="O25" s="20"/>
      <c r="P25" s="20"/>
      <c r="Q25" s="20"/>
      <c r="R25" s="20"/>
      <c r="S25" s="20"/>
    </row>
    <row r="26" customHeight="1" spans="1:19">
      <c r="A26" s="21"/>
      <c r="B26" s="23"/>
      <c r="C26" s="24"/>
      <c r="D26" s="33"/>
      <c r="E26" s="84"/>
      <c r="F26" s="84"/>
      <c r="G26" s="25"/>
      <c r="H26" s="25"/>
      <c r="I26" s="25"/>
      <c r="J26" s="33"/>
      <c r="K26" s="20"/>
      <c r="L26" s="20"/>
      <c r="M26" s="20"/>
      <c r="N26" s="20"/>
      <c r="O26" s="20"/>
      <c r="P26" s="20"/>
      <c r="Q26" s="20"/>
      <c r="R26" s="20"/>
      <c r="S26" s="20"/>
    </row>
    <row r="27" customHeight="1" spans="1:19">
      <c r="A27" s="26" t="s">
        <v>306</v>
      </c>
      <c r="B27" s="27"/>
      <c r="C27" s="24"/>
      <c r="D27" s="33"/>
      <c r="E27" s="84">
        <f>SUM(E6:E26)</f>
        <v>0</v>
      </c>
      <c r="F27" s="84"/>
      <c r="G27" s="25">
        <f>SUM(G6:G26)</f>
        <v>0</v>
      </c>
      <c r="H27" s="25">
        <f>SUM(H6:H26)</f>
        <v>0</v>
      </c>
      <c r="I27" s="25" t="str">
        <f>IF(G27=0,"",(H27-G27)/G27*100)</f>
        <v/>
      </c>
      <c r="J27" s="33"/>
      <c r="K27" s="20"/>
      <c r="L27" s="20"/>
      <c r="M27" s="20"/>
      <c r="N27" s="20"/>
      <c r="O27" s="20"/>
      <c r="P27" s="20"/>
      <c r="Q27" s="20"/>
      <c r="R27" s="20"/>
      <c r="S27" s="20"/>
    </row>
    <row r="28" customHeight="1" spans="1:19">
      <c r="A28" s="28" t="e">
        <f>#REF!&amp;#REF!</f>
        <v>#REF!</v>
      </c>
      <c r="B28" s="20"/>
      <c r="C28" s="20"/>
      <c r="D28" s="20"/>
      <c r="E28" s="20"/>
      <c r="F28" s="20"/>
      <c r="G28" s="19" t="e">
        <f>"评估人员："&amp;#REF!</f>
        <v>#REF!</v>
      </c>
      <c r="H28" s="20"/>
      <c r="I28" s="20"/>
      <c r="J28" s="20"/>
      <c r="K28" s="20"/>
      <c r="L28" s="20"/>
      <c r="M28" s="20"/>
      <c r="N28" s="20"/>
      <c r="O28" s="20"/>
      <c r="P28" s="20"/>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J2"/>
    <mergeCell ref="A3:J3"/>
    <mergeCell ref="A27:B27"/>
  </mergeCells>
  <hyperlinks>
    <hyperlink ref="A1" location="索引目录!D16" display="返回索引页"/>
    <hyperlink ref="B1" location="流动汇总!B12" display="返回"/>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Roman,常规"3-7
&amp;"宋体,常规"共&amp;"Times New Roman,常规"&amp;N&amp;"宋体,常规"页第&amp;"Times New Roman,常规"&amp;P&amp;"宋体,常规"页</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0"/>
  <sheetViews>
    <sheetView topLeftCell="A45" workbookViewId="0">
      <selection activeCell="A3" sqref="A3:S3"/>
    </sheetView>
  </sheetViews>
  <sheetFormatPr defaultColWidth="7.875" defaultRowHeight="15.75" customHeight="1"/>
  <cols>
    <col min="1" max="1" width="4.625" style="13" customWidth="1"/>
    <col min="2" max="2" width="38" style="13" customWidth="1"/>
    <col min="3" max="3" width="14.75" style="13" customWidth="1"/>
    <col min="4" max="4" width="9.5" style="13" customWidth="1"/>
    <col min="5" max="5" width="11.5" style="13" customWidth="1"/>
    <col min="6" max="6" width="19.875" style="13" hidden="1" customWidth="1" outlineLevel="1"/>
    <col min="7" max="7" width="11" style="571" hidden="1" customWidth="1" outlineLevel="1"/>
    <col min="8" max="8" width="11.75" style="571" hidden="1" customWidth="1" outlineLevel="1"/>
    <col min="9" max="9" width="12.25" style="571" hidden="1" customWidth="1" outlineLevel="1"/>
    <col min="10" max="10" width="11.75" style="571" hidden="1" customWidth="1" outlineLevel="1"/>
    <col min="11" max="11" width="12.375" style="571" hidden="1" customWidth="1" outlineLevel="1"/>
    <col min="12" max="12" width="12.125" style="571" hidden="1" customWidth="1" outlineLevel="1"/>
    <col min="13" max="13" width="9.125" style="571" hidden="1" customWidth="1" outlineLevel="1"/>
    <col min="14" max="14" width="12.25" style="675" hidden="1" customWidth="1" outlineLevel="1"/>
    <col min="15" max="15" width="9.375" style="675" hidden="1" customWidth="1" outlineLevel="1"/>
    <col min="16" max="16" width="16.25" style="13" customWidth="1" collapsed="1"/>
    <col min="17" max="17" width="16.25" style="13" customWidth="1"/>
    <col min="18" max="18" width="8.375" style="13" customWidth="1"/>
    <col min="19" max="19" width="12.875" style="13" customWidth="1"/>
    <col min="20" max="16384" width="7.875" style="13"/>
  </cols>
  <sheetData>
    <row r="1" s="674" customFormat="1" ht="12.75" spans="1:19">
      <c r="A1" s="14" t="s">
        <v>222</v>
      </c>
      <c r="B1" s="15" t="s">
        <v>307</v>
      </c>
      <c r="C1" s="16"/>
      <c r="D1" s="16"/>
      <c r="E1" s="16"/>
      <c r="F1" s="16"/>
      <c r="G1" s="16"/>
      <c r="H1" s="16"/>
      <c r="I1" s="16"/>
      <c r="J1" s="16"/>
      <c r="K1" s="16"/>
      <c r="L1" s="16"/>
      <c r="M1" s="16"/>
      <c r="N1" s="701"/>
      <c r="O1" s="701"/>
      <c r="P1" s="701"/>
      <c r="Q1" s="701"/>
      <c r="R1" s="701"/>
      <c r="S1" s="701"/>
    </row>
    <row r="2" s="11" customFormat="1" ht="30" customHeight="1" spans="1:19">
      <c r="A2" s="17" t="s">
        <v>339</v>
      </c>
      <c r="B2" s="17"/>
      <c r="C2" s="17"/>
      <c r="D2" s="17"/>
      <c r="E2" s="17"/>
      <c r="F2" s="17"/>
      <c r="G2" s="17"/>
      <c r="H2" s="17"/>
      <c r="I2" s="17"/>
      <c r="J2" s="17"/>
      <c r="K2" s="17"/>
      <c r="L2" s="17"/>
      <c r="M2" s="17"/>
      <c r="N2" s="17"/>
      <c r="O2" s="17"/>
      <c r="P2" s="17"/>
      <c r="Q2" s="17"/>
      <c r="R2" s="17"/>
      <c r="S2" s="17"/>
    </row>
    <row r="3" ht="14.1" customHeight="1" spans="1:19">
      <c r="A3" s="18" t="e">
        <f>CONCATENATE(#REF!,#REF!,#REF!,#REF!,#REF!,#REF!,#REF!)</f>
        <v>#REF!</v>
      </c>
      <c r="B3" s="18"/>
      <c r="C3" s="18"/>
      <c r="D3" s="18"/>
      <c r="E3" s="18"/>
      <c r="F3" s="18"/>
      <c r="G3" s="18"/>
      <c r="H3" s="18"/>
      <c r="I3" s="30"/>
      <c r="J3" s="30"/>
      <c r="K3" s="30"/>
      <c r="L3" s="30"/>
      <c r="M3" s="30"/>
      <c r="N3" s="30"/>
      <c r="O3" s="30"/>
      <c r="P3" s="30"/>
      <c r="Q3" s="30"/>
      <c r="R3" s="30"/>
      <c r="S3" s="30"/>
    </row>
    <row r="4" customHeight="1" spans="1:19">
      <c r="A4" s="19" t="e">
        <f>#REF!&amp;#REF!</f>
        <v>#REF!</v>
      </c>
      <c r="B4" s="20"/>
      <c r="C4" s="20"/>
      <c r="D4" s="20"/>
      <c r="E4" s="20"/>
      <c r="F4" s="20"/>
      <c r="G4" s="589"/>
      <c r="H4" s="589"/>
      <c r="I4" s="589"/>
      <c r="J4" s="589"/>
      <c r="K4" s="589"/>
      <c r="L4" s="589"/>
      <c r="M4" s="702" t="s">
        <v>309</v>
      </c>
      <c r="N4" s="677" t="s">
        <v>310</v>
      </c>
      <c r="O4" s="542"/>
      <c r="P4" s="20"/>
      <c r="Q4" s="20"/>
      <c r="R4" s="20"/>
      <c r="S4" s="31" t="s">
        <v>248</v>
      </c>
    </row>
    <row r="5" s="12" customFormat="1" customHeight="1" spans="1:19">
      <c r="A5" s="21" t="s">
        <v>249</v>
      </c>
      <c r="B5" s="21" t="s">
        <v>311</v>
      </c>
      <c r="C5" s="21" t="s">
        <v>312</v>
      </c>
      <c r="D5" s="21" t="s">
        <v>313</v>
      </c>
      <c r="E5" s="21" t="s">
        <v>314</v>
      </c>
      <c r="F5" s="21" t="s">
        <v>254</v>
      </c>
      <c r="G5" s="676" t="s">
        <v>315</v>
      </c>
      <c r="H5" s="677" t="s">
        <v>316</v>
      </c>
      <c r="I5" s="676" t="s">
        <v>317</v>
      </c>
      <c r="J5" s="676" t="s">
        <v>318</v>
      </c>
      <c r="K5" s="676" t="s">
        <v>319</v>
      </c>
      <c r="L5" s="676" t="s">
        <v>320</v>
      </c>
      <c r="M5" s="702"/>
      <c r="N5" s="677"/>
      <c r="O5" s="677" t="s">
        <v>255</v>
      </c>
      <c r="P5" s="21" t="s">
        <v>256</v>
      </c>
      <c r="Q5" s="21" t="s">
        <v>257</v>
      </c>
      <c r="R5" s="21" t="s">
        <v>258</v>
      </c>
      <c r="S5" s="21" t="s">
        <v>305</v>
      </c>
    </row>
    <row r="6" customHeight="1" spans="1:19">
      <c r="A6" s="595"/>
      <c r="B6" s="678"/>
      <c r="C6" s="679"/>
      <c r="D6" s="680"/>
      <c r="E6" s="681"/>
      <c r="F6" s="80"/>
      <c r="G6" s="682"/>
      <c r="H6" s="682"/>
      <c r="I6" s="682"/>
      <c r="J6" s="682"/>
      <c r="K6" s="682"/>
      <c r="L6" s="682"/>
      <c r="M6" s="25"/>
      <c r="N6" s="25"/>
      <c r="O6" s="25"/>
      <c r="P6" s="80"/>
      <c r="Q6" s="25"/>
      <c r="R6" s="25" t="str">
        <f>IF(P6=0,"",(Q6-P6)/P6*100)</f>
        <v/>
      </c>
      <c r="S6" s="33"/>
    </row>
    <row r="7" customHeight="1" spans="1:19">
      <c r="A7" s="595"/>
      <c r="B7" s="678"/>
      <c r="C7" s="679"/>
      <c r="D7" s="680"/>
      <c r="E7" s="681"/>
      <c r="F7" s="80"/>
      <c r="G7" s="682"/>
      <c r="H7" s="682"/>
      <c r="I7" s="682"/>
      <c r="J7" s="682"/>
      <c r="K7" s="682"/>
      <c r="L7" s="682"/>
      <c r="M7" s="25"/>
      <c r="N7" s="703"/>
      <c r="O7" s="25"/>
      <c r="P7" s="80"/>
      <c r="Q7" s="25"/>
      <c r="R7" s="25" t="str">
        <f>IF(P7=0,"",(Q7-P7)/P7*100)</f>
        <v/>
      </c>
      <c r="S7" s="33"/>
    </row>
    <row r="8" customHeight="1" spans="1:19">
      <c r="A8" s="595"/>
      <c r="B8" s="678"/>
      <c r="C8" s="679"/>
      <c r="D8" s="680"/>
      <c r="E8" s="681"/>
      <c r="F8" s="80"/>
      <c r="G8" s="682"/>
      <c r="H8" s="682"/>
      <c r="I8" s="682"/>
      <c r="J8" s="682"/>
      <c r="K8" s="682"/>
      <c r="L8" s="682"/>
      <c r="M8" s="25"/>
      <c r="N8" s="25"/>
      <c r="O8" s="25"/>
      <c r="P8" s="80"/>
      <c r="Q8" s="25"/>
      <c r="R8" s="25" t="str">
        <f>IF(P8=0,"",(Q8-P8)/P8*100)</f>
        <v/>
      </c>
      <c r="S8" s="33"/>
    </row>
    <row r="9" customHeight="1" spans="1:19">
      <c r="A9" s="595"/>
      <c r="B9" s="678"/>
      <c r="C9" s="679"/>
      <c r="D9" s="680"/>
      <c r="E9" s="681"/>
      <c r="F9" s="80"/>
      <c r="G9" s="682"/>
      <c r="H9" s="682"/>
      <c r="I9" s="682"/>
      <c r="J9" s="682"/>
      <c r="K9" s="682"/>
      <c r="L9" s="682"/>
      <c r="M9" s="25"/>
      <c r="N9" s="703"/>
      <c r="O9" s="25"/>
      <c r="P9" s="80"/>
      <c r="Q9" s="25"/>
      <c r="R9" s="25" t="str">
        <f>IF(P9=0,"",(Q9-P9)/P9*100)</f>
        <v/>
      </c>
      <c r="S9" s="33"/>
    </row>
    <row r="10" customHeight="1" spans="1:19">
      <c r="A10" s="595"/>
      <c r="B10" s="678"/>
      <c r="C10" s="679"/>
      <c r="D10" s="680"/>
      <c r="E10" s="681"/>
      <c r="F10" s="80"/>
      <c r="G10" s="682"/>
      <c r="H10" s="682"/>
      <c r="I10" s="682"/>
      <c r="J10" s="682"/>
      <c r="K10" s="682"/>
      <c r="L10" s="682"/>
      <c r="M10" s="25"/>
      <c r="N10" s="703"/>
      <c r="O10" s="25"/>
      <c r="P10" s="80"/>
      <c r="Q10" s="25"/>
      <c r="R10" s="25" t="str">
        <f>IF(P10=0,"",(Q10-P10)/P10*100)</f>
        <v/>
      </c>
      <c r="S10" s="33"/>
    </row>
    <row r="11" customHeight="1" spans="1:19">
      <c r="A11" s="595"/>
      <c r="B11" s="678"/>
      <c r="C11" s="679"/>
      <c r="D11" s="680"/>
      <c r="E11" s="681"/>
      <c r="F11" s="80"/>
      <c r="G11" s="682"/>
      <c r="H11" s="682"/>
      <c r="I11" s="682"/>
      <c r="J11" s="682"/>
      <c r="K11" s="682"/>
      <c r="L11" s="682"/>
      <c r="M11" s="25"/>
      <c r="N11" s="703"/>
      <c r="O11" s="25"/>
      <c r="P11" s="80"/>
      <c r="Q11" s="25"/>
      <c r="R11" s="25" t="str">
        <f t="shared" ref="R11:R52" si="0">IF(P11=0,"",(Q11-P11)/P11*100)</f>
        <v/>
      </c>
      <c r="S11" s="33"/>
    </row>
    <row r="12" customHeight="1" spans="1:19">
      <c r="A12" s="595"/>
      <c r="B12" s="678"/>
      <c r="C12" s="679"/>
      <c r="D12" s="680"/>
      <c r="E12" s="681"/>
      <c r="F12" s="80"/>
      <c r="G12" s="682"/>
      <c r="H12" s="682"/>
      <c r="I12" s="682"/>
      <c r="J12" s="682"/>
      <c r="K12" s="682"/>
      <c r="L12" s="682"/>
      <c r="M12" s="25"/>
      <c r="N12" s="25"/>
      <c r="O12" s="25"/>
      <c r="P12" s="80"/>
      <c r="Q12" s="25"/>
      <c r="R12" s="25" t="str">
        <f t="shared" si="0"/>
        <v/>
      </c>
      <c r="S12" s="33"/>
    </row>
    <row r="13" customHeight="1" spans="1:19">
      <c r="A13" s="595"/>
      <c r="B13" s="678"/>
      <c r="C13" s="679"/>
      <c r="D13" s="680"/>
      <c r="E13" s="681"/>
      <c r="F13" s="80"/>
      <c r="G13" s="682"/>
      <c r="H13" s="682"/>
      <c r="I13" s="682"/>
      <c r="J13" s="682"/>
      <c r="K13" s="682"/>
      <c r="L13" s="682"/>
      <c r="M13" s="25"/>
      <c r="N13" s="703"/>
      <c r="O13" s="25"/>
      <c r="P13" s="80"/>
      <c r="Q13" s="25"/>
      <c r="R13" s="25" t="str">
        <f t="shared" si="0"/>
        <v/>
      </c>
      <c r="S13" s="33"/>
    </row>
    <row r="14" customHeight="1" spans="1:19">
      <c r="A14" s="595"/>
      <c r="B14" s="678"/>
      <c r="C14" s="679"/>
      <c r="D14" s="680"/>
      <c r="E14" s="681"/>
      <c r="F14" s="80"/>
      <c r="G14" s="682"/>
      <c r="H14" s="682"/>
      <c r="I14" s="682"/>
      <c r="J14" s="682"/>
      <c r="K14" s="682"/>
      <c r="L14" s="682"/>
      <c r="M14" s="25"/>
      <c r="N14" s="703"/>
      <c r="O14" s="25"/>
      <c r="P14" s="80"/>
      <c r="Q14" s="25"/>
      <c r="R14" s="25" t="str">
        <f t="shared" si="0"/>
        <v/>
      </c>
      <c r="S14" s="33"/>
    </row>
    <row r="15" customHeight="1" spans="1:19">
      <c r="A15" s="595"/>
      <c r="B15" s="678"/>
      <c r="C15" s="683"/>
      <c r="D15" s="680"/>
      <c r="E15" s="681"/>
      <c r="F15" s="80"/>
      <c r="G15" s="682"/>
      <c r="H15" s="682"/>
      <c r="I15" s="682"/>
      <c r="J15" s="682"/>
      <c r="K15" s="682"/>
      <c r="L15" s="682"/>
      <c r="M15" s="25"/>
      <c r="N15" s="703"/>
      <c r="O15" s="25"/>
      <c r="P15" s="80"/>
      <c r="Q15" s="25"/>
      <c r="R15" s="25" t="str">
        <f t="shared" si="0"/>
        <v/>
      </c>
      <c r="S15" s="33"/>
    </row>
    <row r="16" customHeight="1" spans="1:19">
      <c r="A16" s="595"/>
      <c r="B16" s="678"/>
      <c r="C16" s="679"/>
      <c r="D16" s="680"/>
      <c r="E16" s="681"/>
      <c r="F16" s="80"/>
      <c r="G16" s="682"/>
      <c r="H16" s="682"/>
      <c r="I16" s="682"/>
      <c r="J16" s="682"/>
      <c r="K16" s="682"/>
      <c r="L16" s="682"/>
      <c r="M16" s="25"/>
      <c r="N16" s="703"/>
      <c r="O16" s="25"/>
      <c r="P16" s="80"/>
      <c r="Q16" s="25"/>
      <c r="R16" s="25" t="str">
        <f t="shared" si="0"/>
        <v/>
      </c>
      <c r="S16" s="33"/>
    </row>
    <row r="17" customHeight="1" spans="1:19">
      <c r="A17" s="595"/>
      <c r="B17" s="678"/>
      <c r="C17" s="679"/>
      <c r="D17" s="680"/>
      <c r="E17" s="681"/>
      <c r="F17" s="80"/>
      <c r="G17" s="682"/>
      <c r="H17" s="682"/>
      <c r="I17" s="682"/>
      <c r="J17" s="682"/>
      <c r="K17" s="682"/>
      <c r="L17" s="682"/>
      <c r="M17" s="25"/>
      <c r="N17" s="25"/>
      <c r="O17" s="25"/>
      <c r="P17" s="80"/>
      <c r="Q17" s="25"/>
      <c r="R17" s="25" t="str">
        <f t="shared" si="0"/>
        <v/>
      </c>
      <c r="S17" s="33"/>
    </row>
    <row r="18" s="20" customFormat="1" customHeight="1" spans="1:19">
      <c r="A18" s="595"/>
      <c r="B18" s="678"/>
      <c r="C18" s="679"/>
      <c r="D18" s="680"/>
      <c r="E18" s="681"/>
      <c r="F18" s="80"/>
      <c r="G18" s="682"/>
      <c r="H18" s="682"/>
      <c r="I18" s="682"/>
      <c r="J18" s="682"/>
      <c r="K18" s="682"/>
      <c r="L18" s="682"/>
      <c r="M18" s="25"/>
      <c r="N18" s="25"/>
      <c r="O18" s="25"/>
      <c r="P18" s="80"/>
      <c r="Q18" s="25"/>
      <c r="R18" s="25" t="str">
        <f t="shared" si="0"/>
        <v/>
      </c>
      <c r="S18" s="33"/>
    </row>
    <row r="19" customHeight="1" spans="1:19">
      <c r="A19" s="595"/>
      <c r="B19" s="678"/>
      <c r="C19" s="679"/>
      <c r="D19" s="680"/>
      <c r="E19" s="681"/>
      <c r="F19" s="80"/>
      <c r="G19" s="682"/>
      <c r="H19" s="682"/>
      <c r="I19" s="682"/>
      <c r="J19" s="682"/>
      <c r="K19" s="682"/>
      <c r="L19" s="682"/>
      <c r="M19" s="25"/>
      <c r="N19" s="25"/>
      <c r="O19" s="25"/>
      <c r="P19" s="80"/>
      <c r="Q19" s="25"/>
      <c r="R19" s="25" t="str">
        <f t="shared" si="0"/>
        <v/>
      </c>
      <c r="S19" s="33"/>
    </row>
    <row r="20" customHeight="1" spans="1:19">
      <c r="A20" s="595"/>
      <c r="B20" s="678"/>
      <c r="C20" s="679"/>
      <c r="D20" s="680"/>
      <c r="E20" s="681"/>
      <c r="F20" s="80"/>
      <c r="G20" s="682"/>
      <c r="H20" s="682"/>
      <c r="I20" s="682"/>
      <c r="J20" s="682"/>
      <c r="K20" s="682"/>
      <c r="L20" s="682"/>
      <c r="M20" s="25"/>
      <c r="N20" s="703"/>
      <c r="O20" s="25"/>
      <c r="P20" s="80"/>
      <c r="Q20" s="25"/>
      <c r="R20" s="25" t="str">
        <f t="shared" si="0"/>
        <v/>
      </c>
      <c r="S20" s="33"/>
    </row>
    <row r="21" customHeight="1" spans="1:19">
      <c r="A21" s="595"/>
      <c r="B21" s="678"/>
      <c r="C21" s="679"/>
      <c r="D21" s="680"/>
      <c r="E21" s="681"/>
      <c r="F21" s="80"/>
      <c r="G21" s="682"/>
      <c r="H21" s="682"/>
      <c r="I21" s="682"/>
      <c r="J21" s="682"/>
      <c r="K21" s="682"/>
      <c r="L21" s="682"/>
      <c r="M21" s="25"/>
      <c r="N21" s="25"/>
      <c r="O21" s="25"/>
      <c r="P21" s="80"/>
      <c r="Q21" s="25"/>
      <c r="R21" s="25" t="str">
        <f t="shared" si="0"/>
        <v/>
      </c>
      <c r="S21" s="33"/>
    </row>
    <row r="22" customHeight="1" spans="1:19">
      <c r="A22" s="595"/>
      <c r="B22" s="678"/>
      <c r="C22" s="679"/>
      <c r="D22" s="680"/>
      <c r="E22" s="681"/>
      <c r="F22" s="80"/>
      <c r="G22" s="682"/>
      <c r="H22" s="682"/>
      <c r="I22" s="682"/>
      <c r="J22" s="682"/>
      <c r="K22" s="682"/>
      <c r="L22" s="682"/>
      <c r="M22" s="25"/>
      <c r="N22" s="25"/>
      <c r="O22" s="25"/>
      <c r="P22" s="80"/>
      <c r="Q22" s="25"/>
      <c r="R22" s="25" t="str">
        <f t="shared" si="0"/>
        <v/>
      </c>
      <c r="S22" s="33"/>
    </row>
    <row r="23" customHeight="1" spans="1:19">
      <c r="A23" s="595"/>
      <c r="B23" s="678"/>
      <c r="C23" s="679"/>
      <c r="D23" s="680"/>
      <c r="E23" s="681"/>
      <c r="F23" s="80"/>
      <c r="G23" s="682"/>
      <c r="H23" s="682"/>
      <c r="I23" s="682"/>
      <c r="J23" s="682"/>
      <c r="K23" s="682"/>
      <c r="L23" s="682"/>
      <c r="M23" s="25"/>
      <c r="N23" s="25"/>
      <c r="O23" s="25"/>
      <c r="P23" s="80"/>
      <c r="Q23" s="25"/>
      <c r="R23" s="25" t="str">
        <f t="shared" si="0"/>
        <v/>
      </c>
      <c r="S23" s="33"/>
    </row>
    <row r="24" customHeight="1" spans="1:19">
      <c r="A24" s="595"/>
      <c r="B24" s="678"/>
      <c r="C24" s="679"/>
      <c r="D24" s="680"/>
      <c r="E24" s="681"/>
      <c r="F24" s="80"/>
      <c r="G24" s="682"/>
      <c r="H24" s="682"/>
      <c r="I24" s="682"/>
      <c r="J24" s="682"/>
      <c r="K24" s="682"/>
      <c r="L24" s="682"/>
      <c r="M24" s="25"/>
      <c r="N24" s="25"/>
      <c r="O24" s="25"/>
      <c r="P24" s="80"/>
      <c r="Q24" s="25"/>
      <c r="R24" s="25" t="str">
        <f t="shared" si="0"/>
        <v/>
      </c>
      <c r="S24" s="33"/>
    </row>
    <row r="25" customHeight="1" spans="1:19">
      <c r="A25" s="595"/>
      <c r="B25" s="678"/>
      <c r="C25" s="679"/>
      <c r="D25" s="680"/>
      <c r="E25" s="681"/>
      <c r="F25" s="80"/>
      <c r="G25" s="682"/>
      <c r="H25" s="682"/>
      <c r="I25" s="682"/>
      <c r="J25" s="682"/>
      <c r="K25" s="682"/>
      <c r="L25" s="682"/>
      <c r="M25" s="25"/>
      <c r="N25" s="25"/>
      <c r="O25" s="25"/>
      <c r="P25" s="80"/>
      <c r="Q25" s="25"/>
      <c r="R25" s="25" t="str">
        <f t="shared" si="0"/>
        <v/>
      </c>
      <c r="S25" s="33"/>
    </row>
    <row r="26" customHeight="1" spans="1:19">
      <c r="A26" s="595"/>
      <c r="B26" s="678"/>
      <c r="C26" s="679"/>
      <c r="D26" s="680"/>
      <c r="E26" s="681"/>
      <c r="F26" s="80"/>
      <c r="G26" s="682"/>
      <c r="H26" s="682"/>
      <c r="I26" s="682"/>
      <c r="J26" s="682"/>
      <c r="K26" s="682"/>
      <c r="L26" s="682"/>
      <c r="M26" s="25"/>
      <c r="N26" s="25"/>
      <c r="O26" s="25"/>
      <c r="P26" s="80"/>
      <c r="Q26" s="25"/>
      <c r="R26" s="25" t="str">
        <f t="shared" si="0"/>
        <v/>
      </c>
      <c r="S26" s="33"/>
    </row>
    <row r="27" customHeight="1" spans="1:19">
      <c r="A27" s="595"/>
      <c r="B27" s="678"/>
      <c r="C27" s="679"/>
      <c r="D27" s="680"/>
      <c r="E27" s="681"/>
      <c r="F27" s="80"/>
      <c r="G27" s="682"/>
      <c r="H27" s="682"/>
      <c r="I27" s="682"/>
      <c r="J27" s="682"/>
      <c r="K27" s="682"/>
      <c r="L27" s="682"/>
      <c r="M27" s="25"/>
      <c r="N27" s="25"/>
      <c r="O27" s="25"/>
      <c r="P27" s="80"/>
      <c r="Q27" s="25"/>
      <c r="R27" s="25" t="str">
        <f t="shared" si="0"/>
        <v/>
      </c>
      <c r="S27" s="33"/>
    </row>
    <row r="28" customHeight="1" spans="1:19">
      <c r="A28" s="595"/>
      <c r="B28" s="678"/>
      <c r="C28" s="679"/>
      <c r="D28" s="680"/>
      <c r="E28" s="681"/>
      <c r="F28" s="80"/>
      <c r="G28" s="682"/>
      <c r="H28" s="682"/>
      <c r="I28" s="682"/>
      <c r="J28" s="682"/>
      <c r="K28" s="682"/>
      <c r="L28" s="682"/>
      <c r="M28" s="25"/>
      <c r="N28" s="25"/>
      <c r="O28" s="25"/>
      <c r="P28" s="80"/>
      <c r="Q28" s="25"/>
      <c r="R28" s="25" t="str">
        <f t="shared" si="0"/>
        <v/>
      </c>
      <c r="S28" s="33"/>
    </row>
    <row r="29" customHeight="1" spans="1:19">
      <c r="A29" s="595"/>
      <c r="B29" s="678"/>
      <c r="C29" s="679"/>
      <c r="D29" s="680"/>
      <c r="E29" s="681"/>
      <c r="F29" s="80"/>
      <c r="G29" s="682"/>
      <c r="H29" s="682"/>
      <c r="I29" s="682"/>
      <c r="J29" s="682"/>
      <c r="K29" s="682"/>
      <c r="L29" s="682"/>
      <c r="M29" s="25"/>
      <c r="N29" s="25"/>
      <c r="O29" s="25"/>
      <c r="P29" s="80"/>
      <c r="Q29" s="25"/>
      <c r="R29" s="25" t="str">
        <f t="shared" si="0"/>
        <v/>
      </c>
      <c r="S29" s="33"/>
    </row>
    <row r="30" customHeight="1" spans="1:19">
      <c r="A30" s="595"/>
      <c r="B30" s="678"/>
      <c r="C30" s="679"/>
      <c r="D30" s="680"/>
      <c r="E30" s="681"/>
      <c r="F30" s="80"/>
      <c r="G30" s="682"/>
      <c r="H30" s="682"/>
      <c r="I30" s="682"/>
      <c r="J30" s="682"/>
      <c r="K30" s="682"/>
      <c r="L30" s="682"/>
      <c r="M30" s="25"/>
      <c r="N30" s="25"/>
      <c r="O30" s="25"/>
      <c r="P30" s="80"/>
      <c r="Q30" s="25"/>
      <c r="R30" s="25" t="str">
        <f t="shared" si="0"/>
        <v/>
      </c>
      <c r="S30" s="33"/>
    </row>
    <row r="31" customHeight="1" spans="1:19">
      <c r="A31" s="595"/>
      <c r="B31" s="678"/>
      <c r="C31" s="679"/>
      <c r="D31" s="680"/>
      <c r="E31" s="681"/>
      <c r="F31" s="80"/>
      <c r="G31" s="682"/>
      <c r="H31" s="682"/>
      <c r="I31" s="682"/>
      <c r="J31" s="682"/>
      <c r="K31" s="682"/>
      <c r="L31" s="682"/>
      <c r="M31" s="25"/>
      <c r="N31" s="25"/>
      <c r="O31" s="25"/>
      <c r="P31" s="80"/>
      <c r="Q31" s="25"/>
      <c r="R31" s="25" t="str">
        <f t="shared" si="0"/>
        <v/>
      </c>
      <c r="S31" s="33"/>
    </row>
    <row r="32" customHeight="1" spans="1:19">
      <c r="A32" s="595"/>
      <c r="B32" s="678"/>
      <c r="C32" s="679"/>
      <c r="D32" s="680"/>
      <c r="E32" s="681"/>
      <c r="F32" s="80"/>
      <c r="G32" s="682"/>
      <c r="H32" s="682"/>
      <c r="I32" s="682"/>
      <c r="J32" s="682"/>
      <c r="K32" s="682"/>
      <c r="L32" s="682"/>
      <c r="M32" s="25"/>
      <c r="N32" s="25"/>
      <c r="O32" s="25"/>
      <c r="P32" s="80"/>
      <c r="Q32" s="25"/>
      <c r="R32" s="25" t="str">
        <f t="shared" si="0"/>
        <v/>
      </c>
      <c r="S32" s="33"/>
    </row>
    <row r="33" customHeight="1" spans="1:19">
      <c r="A33" s="595"/>
      <c r="B33" s="678"/>
      <c r="C33" s="679"/>
      <c r="D33" s="680"/>
      <c r="E33" s="681"/>
      <c r="F33" s="80"/>
      <c r="G33" s="682"/>
      <c r="H33" s="682"/>
      <c r="I33" s="682"/>
      <c r="J33" s="682"/>
      <c r="K33" s="682"/>
      <c r="L33" s="682"/>
      <c r="M33" s="25"/>
      <c r="N33" s="25"/>
      <c r="O33" s="25"/>
      <c r="P33" s="80"/>
      <c r="Q33" s="25"/>
      <c r="R33" s="25" t="str">
        <f t="shared" si="0"/>
        <v/>
      </c>
      <c r="S33" s="33"/>
    </row>
    <row r="34" customHeight="1" spans="1:19">
      <c r="A34" s="595"/>
      <c r="B34" s="678"/>
      <c r="C34" s="679"/>
      <c r="D34" s="680"/>
      <c r="E34" s="681"/>
      <c r="F34" s="80"/>
      <c r="G34" s="682"/>
      <c r="H34" s="682"/>
      <c r="I34" s="682"/>
      <c r="J34" s="682"/>
      <c r="K34" s="682"/>
      <c r="L34" s="682"/>
      <c r="M34" s="25"/>
      <c r="N34" s="25"/>
      <c r="O34" s="25"/>
      <c r="P34" s="80"/>
      <c r="Q34" s="25"/>
      <c r="R34" s="25" t="str">
        <f t="shared" si="0"/>
        <v/>
      </c>
      <c r="S34" s="33"/>
    </row>
    <row r="35" customHeight="1" spans="1:19">
      <c r="A35" s="595"/>
      <c r="B35" s="678"/>
      <c r="C35" s="679"/>
      <c r="D35" s="680"/>
      <c r="E35" s="681"/>
      <c r="F35" s="80"/>
      <c r="G35" s="682"/>
      <c r="H35" s="682"/>
      <c r="I35" s="682"/>
      <c r="J35" s="682"/>
      <c r="K35" s="682"/>
      <c r="L35" s="682"/>
      <c r="M35" s="25"/>
      <c r="N35" s="25"/>
      <c r="O35" s="25"/>
      <c r="P35" s="80"/>
      <c r="Q35" s="25"/>
      <c r="R35" s="25" t="str">
        <f t="shared" si="0"/>
        <v/>
      </c>
      <c r="S35" s="33"/>
    </row>
    <row r="36" customHeight="1" spans="1:19">
      <c r="A36" s="595"/>
      <c r="B36" s="678"/>
      <c r="C36" s="679"/>
      <c r="D36" s="680"/>
      <c r="E36" s="681"/>
      <c r="F36" s="80"/>
      <c r="G36" s="682"/>
      <c r="H36" s="682"/>
      <c r="I36" s="682"/>
      <c r="J36" s="682"/>
      <c r="K36" s="682"/>
      <c r="L36" s="682"/>
      <c r="M36" s="25"/>
      <c r="N36" s="25"/>
      <c r="O36" s="25"/>
      <c r="P36" s="80"/>
      <c r="Q36" s="25"/>
      <c r="R36" s="25" t="str">
        <f t="shared" si="0"/>
        <v/>
      </c>
      <c r="S36" s="33"/>
    </row>
    <row r="37" customHeight="1" spans="1:19">
      <c r="A37" s="595"/>
      <c r="B37" s="678"/>
      <c r="C37" s="679"/>
      <c r="D37" s="680"/>
      <c r="E37" s="681"/>
      <c r="F37" s="80"/>
      <c r="G37" s="682"/>
      <c r="H37" s="682"/>
      <c r="I37" s="682"/>
      <c r="J37" s="682"/>
      <c r="K37" s="682"/>
      <c r="L37" s="682"/>
      <c r="M37" s="25"/>
      <c r="N37" s="25"/>
      <c r="O37" s="25"/>
      <c r="P37" s="80"/>
      <c r="Q37" s="25"/>
      <c r="R37" s="25" t="str">
        <f t="shared" si="0"/>
        <v/>
      </c>
      <c r="S37" s="33"/>
    </row>
    <row r="38" customHeight="1" spans="1:19">
      <c r="A38" s="595"/>
      <c r="B38" s="678"/>
      <c r="C38" s="679"/>
      <c r="D38" s="680"/>
      <c r="E38" s="681"/>
      <c r="F38" s="80"/>
      <c r="G38" s="682"/>
      <c r="H38" s="682"/>
      <c r="I38" s="682"/>
      <c r="J38" s="682"/>
      <c r="K38" s="682"/>
      <c r="L38" s="682"/>
      <c r="M38" s="25"/>
      <c r="N38" s="25"/>
      <c r="O38" s="25"/>
      <c r="P38" s="80"/>
      <c r="Q38" s="25"/>
      <c r="R38" s="25" t="str">
        <f t="shared" si="0"/>
        <v/>
      </c>
      <c r="S38" s="33"/>
    </row>
    <row r="39" customHeight="1" spans="1:19">
      <c r="A39" s="595"/>
      <c r="B39" s="678"/>
      <c r="C39" s="679"/>
      <c r="D39" s="680"/>
      <c r="E39" s="681"/>
      <c r="F39" s="80"/>
      <c r="G39" s="682"/>
      <c r="H39" s="682"/>
      <c r="I39" s="682"/>
      <c r="J39" s="682"/>
      <c r="K39" s="682"/>
      <c r="L39" s="682"/>
      <c r="M39" s="25"/>
      <c r="N39" s="25"/>
      <c r="O39" s="25"/>
      <c r="P39" s="80"/>
      <c r="Q39" s="25"/>
      <c r="R39" s="25" t="str">
        <f t="shared" si="0"/>
        <v/>
      </c>
      <c r="S39" s="33"/>
    </row>
    <row r="40" customHeight="1" spans="1:19">
      <c r="A40" s="595"/>
      <c r="B40" s="678"/>
      <c r="C40" s="679"/>
      <c r="D40" s="680"/>
      <c r="E40" s="681"/>
      <c r="F40" s="80"/>
      <c r="G40" s="682"/>
      <c r="H40" s="682"/>
      <c r="I40" s="682"/>
      <c r="J40" s="682"/>
      <c r="K40" s="682"/>
      <c r="L40" s="682"/>
      <c r="M40" s="25"/>
      <c r="N40" s="25"/>
      <c r="O40" s="25"/>
      <c r="P40" s="80"/>
      <c r="Q40" s="25"/>
      <c r="R40" s="25" t="str">
        <f t="shared" si="0"/>
        <v/>
      </c>
      <c r="S40" s="33"/>
    </row>
    <row r="41" customHeight="1" spans="1:19">
      <c r="A41" s="595"/>
      <c r="B41" s="678"/>
      <c r="C41" s="679"/>
      <c r="D41" s="680"/>
      <c r="E41" s="681"/>
      <c r="F41" s="80"/>
      <c r="G41" s="682"/>
      <c r="H41" s="682"/>
      <c r="I41" s="682"/>
      <c r="J41" s="682"/>
      <c r="K41" s="682"/>
      <c r="L41" s="682"/>
      <c r="M41" s="25"/>
      <c r="N41" s="25"/>
      <c r="O41" s="25"/>
      <c r="P41" s="80"/>
      <c r="Q41" s="25"/>
      <c r="R41" s="25" t="str">
        <f t="shared" si="0"/>
        <v/>
      </c>
      <c r="S41" s="33"/>
    </row>
    <row r="42" customHeight="1" spans="1:19">
      <c r="A42" s="595"/>
      <c r="B42" s="678"/>
      <c r="C42" s="679"/>
      <c r="D42" s="680"/>
      <c r="E42" s="681"/>
      <c r="F42" s="80"/>
      <c r="G42" s="682"/>
      <c r="H42" s="682"/>
      <c r="I42" s="682"/>
      <c r="J42" s="682"/>
      <c r="K42" s="682"/>
      <c r="L42" s="682"/>
      <c r="M42" s="25"/>
      <c r="N42" s="25"/>
      <c r="O42" s="25"/>
      <c r="P42" s="80"/>
      <c r="Q42" s="25"/>
      <c r="R42" s="25" t="str">
        <f t="shared" si="0"/>
        <v/>
      </c>
      <c r="S42" s="33"/>
    </row>
    <row r="43" customHeight="1" spans="1:19">
      <c r="A43" s="595"/>
      <c r="B43" s="678"/>
      <c r="C43" s="679"/>
      <c r="D43" s="680"/>
      <c r="E43" s="681"/>
      <c r="F43" s="80"/>
      <c r="G43" s="682"/>
      <c r="H43" s="682"/>
      <c r="I43" s="682"/>
      <c r="J43" s="682"/>
      <c r="K43" s="682"/>
      <c r="L43" s="682"/>
      <c r="M43" s="25"/>
      <c r="N43" s="25"/>
      <c r="O43" s="25"/>
      <c r="P43" s="80"/>
      <c r="Q43" s="25"/>
      <c r="R43" s="25" t="str">
        <f t="shared" si="0"/>
        <v/>
      </c>
      <c r="S43" s="33"/>
    </row>
    <row r="44" customHeight="1" spans="1:19">
      <c r="A44" s="595"/>
      <c r="B44" s="678"/>
      <c r="C44" s="679"/>
      <c r="D44" s="680"/>
      <c r="E44" s="681"/>
      <c r="F44" s="80"/>
      <c r="G44" s="682"/>
      <c r="H44" s="682"/>
      <c r="I44" s="682"/>
      <c r="J44" s="682"/>
      <c r="K44" s="682"/>
      <c r="L44" s="682"/>
      <c r="M44" s="25"/>
      <c r="N44" s="25"/>
      <c r="O44" s="25"/>
      <c r="P44" s="80"/>
      <c r="Q44" s="25"/>
      <c r="R44" s="25" t="str">
        <f t="shared" si="0"/>
        <v/>
      </c>
      <c r="S44" s="33"/>
    </row>
    <row r="45" customHeight="1" spans="1:19">
      <c r="A45" s="595"/>
      <c r="B45" s="678"/>
      <c r="C45" s="679"/>
      <c r="D45" s="680"/>
      <c r="E45" s="681"/>
      <c r="F45" s="80"/>
      <c r="G45" s="682"/>
      <c r="H45" s="682"/>
      <c r="I45" s="682"/>
      <c r="J45" s="682"/>
      <c r="K45" s="682"/>
      <c r="L45" s="682"/>
      <c r="M45" s="25"/>
      <c r="N45" s="25"/>
      <c r="O45" s="25"/>
      <c r="P45" s="80"/>
      <c r="Q45" s="25"/>
      <c r="R45" s="25" t="str">
        <f t="shared" si="0"/>
        <v/>
      </c>
      <c r="S45" s="33"/>
    </row>
    <row r="46" customHeight="1" spans="1:19">
      <c r="A46" s="595"/>
      <c r="B46" s="678"/>
      <c r="C46" s="679"/>
      <c r="D46" s="680"/>
      <c r="E46" s="681"/>
      <c r="F46" s="80"/>
      <c r="G46" s="682"/>
      <c r="H46" s="682"/>
      <c r="I46" s="682"/>
      <c r="J46" s="682"/>
      <c r="K46" s="682"/>
      <c r="L46" s="682"/>
      <c r="M46" s="25"/>
      <c r="N46" s="25"/>
      <c r="O46" s="25"/>
      <c r="P46" s="80"/>
      <c r="Q46" s="25"/>
      <c r="R46" s="25" t="str">
        <f t="shared" si="0"/>
        <v/>
      </c>
      <c r="S46" s="33"/>
    </row>
    <row r="47" customHeight="1" spans="1:19">
      <c r="A47" s="684"/>
      <c r="B47" s="685"/>
      <c r="C47" s="686"/>
      <c r="D47" s="687"/>
      <c r="E47" s="688"/>
      <c r="F47" s="689"/>
      <c r="G47" s="690"/>
      <c r="H47" s="690"/>
      <c r="I47" s="690"/>
      <c r="J47" s="690"/>
      <c r="K47" s="690"/>
      <c r="L47" s="690"/>
      <c r="M47" s="700"/>
      <c r="N47" s="704"/>
      <c r="O47" s="704"/>
      <c r="P47" s="689"/>
      <c r="Q47" s="54"/>
      <c r="R47" s="54"/>
      <c r="S47" s="47"/>
    </row>
    <row r="48" customHeight="1" spans="1:19">
      <c r="A48" s="684"/>
      <c r="B48" s="691"/>
      <c r="C48" s="691"/>
      <c r="D48" s="692"/>
      <c r="E48" s="693"/>
      <c r="F48" s="694"/>
      <c r="G48" s="690"/>
      <c r="H48" s="690"/>
      <c r="I48" s="690"/>
      <c r="J48" s="690"/>
      <c r="K48" s="690"/>
      <c r="L48" s="690"/>
      <c r="M48" s="700">
        <f>SUM(G48:L48)-F48</f>
        <v>0</v>
      </c>
      <c r="N48" s="704"/>
      <c r="O48" s="704"/>
      <c r="P48" s="705"/>
      <c r="Q48" s="54">
        <f>P48</f>
        <v>0</v>
      </c>
      <c r="R48" s="54" t="str">
        <f t="shared" si="0"/>
        <v/>
      </c>
      <c r="S48" s="47"/>
    </row>
    <row r="49" customHeight="1" spans="1:19">
      <c r="A49" s="695" t="s">
        <v>306</v>
      </c>
      <c r="B49" s="696"/>
      <c r="C49" s="693"/>
      <c r="D49" s="692"/>
      <c r="E49" s="693"/>
      <c r="F49" s="697">
        <f t="shared" ref="F49:L49" si="1">SUM(F6:F48)</f>
        <v>0</v>
      </c>
      <c r="G49" s="698">
        <f t="shared" si="1"/>
        <v>0</v>
      </c>
      <c r="H49" s="698">
        <f t="shared" si="1"/>
        <v>0</v>
      </c>
      <c r="I49" s="698">
        <f t="shared" si="1"/>
        <v>0</v>
      </c>
      <c r="J49" s="698">
        <f t="shared" si="1"/>
        <v>0</v>
      </c>
      <c r="K49" s="698">
        <f t="shared" si="1"/>
        <v>0</v>
      </c>
      <c r="L49" s="698">
        <f t="shared" si="1"/>
        <v>0</v>
      </c>
      <c r="M49" s="700">
        <f>SUM(G49:L49)-F49</f>
        <v>0</v>
      </c>
      <c r="N49" s="704"/>
      <c r="O49" s="704"/>
      <c r="P49" s="104">
        <f>SUM(P6:P48)</f>
        <v>0</v>
      </c>
      <c r="Q49" s="54">
        <f>P49</f>
        <v>0</v>
      </c>
      <c r="R49" s="54" t="str">
        <f t="shared" si="0"/>
        <v/>
      </c>
      <c r="S49" s="47"/>
    </row>
    <row r="50" customHeight="1" spans="1:19">
      <c r="A50" s="695" t="s">
        <v>340</v>
      </c>
      <c r="B50" s="696"/>
      <c r="C50" s="693"/>
      <c r="D50" s="692"/>
      <c r="E50" s="693"/>
      <c r="F50" s="694">
        <v>1126469.9</v>
      </c>
      <c r="G50" s="690"/>
      <c r="H50" s="690"/>
      <c r="I50" s="690"/>
      <c r="J50" s="690"/>
      <c r="K50" s="690"/>
      <c r="L50" s="690"/>
      <c r="M50" s="700"/>
      <c r="N50" s="704"/>
      <c r="O50" s="704"/>
      <c r="P50" s="694"/>
      <c r="Q50" s="54">
        <v>0</v>
      </c>
      <c r="R50" s="54" t="str">
        <f t="shared" si="0"/>
        <v/>
      </c>
      <c r="S50" s="47"/>
    </row>
    <row r="51" customHeight="1" spans="1:19">
      <c r="A51" s="699" t="s">
        <v>323</v>
      </c>
      <c r="B51" s="49"/>
      <c r="C51" s="43"/>
      <c r="D51" s="45"/>
      <c r="E51" s="43"/>
      <c r="F51" s="54"/>
      <c r="G51" s="700"/>
      <c r="H51" s="700"/>
      <c r="I51" s="700"/>
      <c r="J51" s="700"/>
      <c r="K51" s="700"/>
      <c r="L51" s="700"/>
      <c r="M51" s="700"/>
      <c r="N51" s="704">
        <f>SUM(N6:N50)</f>
        <v>0</v>
      </c>
      <c r="O51" s="704"/>
      <c r="P51" s="697"/>
      <c r="Q51" s="54">
        <f>P50</f>
        <v>0</v>
      </c>
      <c r="R51" s="54" t="str">
        <f t="shared" si="0"/>
        <v/>
      </c>
      <c r="S51" s="47"/>
    </row>
    <row r="52" customHeight="1" spans="1:19">
      <c r="A52" s="699" t="s">
        <v>324</v>
      </c>
      <c r="B52" s="49"/>
      <c r="C52" s="47"/>
      <c r="D52" s="45"/>
      <c r="E52" s="47"/>
      <c r="F52" s="54">
        <f>F49-F50</f>
        <v>-1126469.9</v>
      </c>
      <c r="G52" s="54"/>
      <c r="H52" s="54"/>
      <c r="I52" s="54"/>
      <c r="J52" s="54"/>
      <c r="K52" s="54"/>
      <c r="L52" s="54"/>
      <c r="M52" s="54"/>
      <c r="N52" s="54">
        <f>N49-N50</f>
        <v>0</v>
      </c>
      <c r="O52" s="704"/>
      <c r="P52" s="54">
        <f>P49-P50</f>
        <v>0</v>
      </c>
      <c r="Q52" s="54">
        <f>P52</f>
        <v>0</v>
      </c>
      <c r="R52" s="54" t="str">
        <f t="shared" si="0"/>
        <v/>
      </c>
      <c r="S52" s="47"/>
    </row>
    <row r="53" customHeight="1" spans="1:16">
      <c r="A53" s="50" t="e">
        <f>#REF!&amp;#REF!</f>
        <v>#REF!</v>
      </c>
      <c r="G53" s="13"/>
      <c r="P53" s="39" t="e">
        <f>"评估人员："&amp;#REF!</f>
        <v>#REF!</v>
      </c>
    </row>
    <row r="54" customHeight="1" spans="1:1">
      <c r="A54" s="50" t="e">
        <f>CONCATENATE(#REF!,#REF!,#REF!,#REF!,#REF!,#REF!,#REF!)</f>
        <v>#REF!</v>
      </c>
    </row>
    <row r="55" hidden="1" customHeight="1" spans="2:3">
      <c r="B55" s="31" t="s">
        <v>341</v>
      </c>
      <c r="C55" s="13" t="s">
        <v>342</v>
      </c>
    </row>
    <row r="56" hidden="1" customHeight="1" spans="2:3">
      <c r="B56" s="160" t="s">
        <v>343</v>
      </c>
      <c r="C56" s="13" t="s">
        <v>344</v>
      </c>
    </row>
    <row r="57" hidden="1" customHeight="1" spans="3:7">
      <c r="C57" s="13" t="s">
        <v>345</v>
      </c>
      <c r="G57" s="589"/>
    </row>
    <row r="58" hidden="1" customHeight="1" spans="3:7">
      <c r="C58" s="13" t="s">
        <v>346</v>
      </c>
      <c r="G58" s="589"/>
    </row>
    <row r="59" hidden="1" customHeight="1" spans="3:3">
      <c r="C59" s="13" t="s">
        <v>347</v>
      </c>
    </row>
    <row r="60" hidden="1" customHeight="1"/>
  </sheetData>
  <autoFilter ref="A5:S46">
    <extLst/>
  </autoFilter>
  <mergeCells count="8">
    <mergeCell ref="A2:S2"/>
    <mergeCell ref="A3:S3"/>
    <mergeCell ref="A49:B49"/>
    <mergeCell ref="A50:B50"/>
    <mergeCell ref="A51:B51"/>
    <mergeCell ref="A52:B52"/>
    <mergeCell ref="M4:M5"/>
    <mergeCell ref="N4:N5"/>
  </mergeCells>
  <hyperlinks>
    <hyperlink ref="A1" location="索引目录!D17" display="返回索引页"/>
    <hyperlink ref="B1" location="流动汇总!B13" display="返回 "/>
  </hyperlinks>
  <printOptions horizontalCentered="1"/>
  <pageMargins left="0.349305555555556" right="0.349305555555556" top="0.788888888888889" bottom="0.788888888888889" header="1.01875" footer="0.509027777777778"/>
  <pageSetup paperSize="9" scale="99" fitToHeight="0" orientation="landscape"/>
  <headerFooter alignWithMargins="0">
    <oddHeader>&amp;R&amp;"宋体,常规"&amp;10表&amp;"Times New Roman,常规"3-8
&amp;"宋体,常规"共&amp;"Times New Roman,常规"&amp;N&amp;"宋体,常规"页第&amp;"Times New Roman,常规"&amp;P&amp;"宋体,常规"页</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5"/>
    <pageSetUpPr fitToPage="1"/>
  </sheetPr>
  <dimension ref="A1:S46"/>
  <sheetViews>
    <sheetView zoomScale="85" zoomScaleNormal="85" workbookViewId="0">
      <selection activeCell="I13" sqref="I13"/>
    </sheetView>
  </sheetViews>
  <sheetFormatPr defaultColWidth="7.875" defaultRowHeight="15.75" customHeight="1"/>
  <cols>
    <col min="1" max="1" width="7.5" style="13" customWidth="1"/>
    <col min="2" max="2" width="21.25" style="13" customWidth="1"/>
    <col min="3" max="3" width="16.75" style="13" hidden="1" customWidth="1" outlineLevel="1"/>
    <col min="4" max="4" width="21" style="13" customWidth="1" collapsed="1"/>
    <col min="5" max="5" width="22.25" style="13" customWidth="1"/>
    <col min="6" max="6" width="21" style="13" customWidth="1"/>
    <col min="7" max="7" width="13.875" style="13" customWidth="1"/>
    <col min="8" max="9" width="7.875" style="13"/>
    <col min="10" max="10" width="10.625" style="13" customWidth="1"/>
    <col min="11" max="16384" width="7.875" style="13"/>
  </cols>
  <sheetData>
    <row r="1" spans="1:19">
      <c r="A1" s="14" t="s">
        <v>222</v>
      </c>
      <c r="B1" s="15" t="s">
        <v>223</v>
      </c>
      <c r="C1" s="16"/>
      <c r="D1" s="16"/>
      <c r="E1" s="16"/>
      <c r="F1" s="16"/>
      <c r="G1" s="16"/>
      <c r="H1" s="20"/>
      <c r="I1" s="20"/>
      <c r="J1" s="20"/>
      <c r="K1" s="20"/>
      <c r="L1" s="20"/>
      <c r="M1" s="20"/>
      <c r="N1" s="20"/>
      <c r="O1" s="20"/>
      <c r="P1" s="20"/>
      <c r="Q1" s="20"/>
      <c r="R1" s="20"/>
      <c r="S1" s="20"/>
    </row>
    <row r="2" s="11" customFormat="1" ht="30" customHeight="1" spans="1:19">
      <c r="A2" s="17" t="s">
        <v>348</v>
      </c>
      <c r="B2" s="17"/>
      <c r="C2" s="17"/>
      <c r="D2" s="17"/>
      <c r="E2" s="17"/>
      <c r="F2" s="17"/>
      <c r="G2" s="17"/>
      <c r="H2" s="20"/>
      <c r="I2" s="20"/>
      <c r="J2" s="20"/>
      <c r="K2" s="20"/>
      <c r="L2" s="20"/>
      <c r="M2" s="20"/>
      <c r="N2" s="29"/>
      <c r="O2" s="29"/>
      <c r="P2" s="29"/>
      <c r="Q2" s="29"/>
      <c r="R2" s="29"/>
      <c r="S2" s="29"/>
    </row>
    <row r="3" ht="14.1" customHeight="1" spans="1:19">
      <c r="A3" s="18" t="e">
        <f>CONCATENATE(#REF!,#REF!,#REF!,#REF!,#REF!,#REF!,#REF!)</f>
        <v>#REF!</v>
      </c>
      <c r="B3" s="18"/>
      <c r="C3" s="18"/>
      <c r="D3" s="18"/>
      <c r="E3" s="18"/>
      <c r="F3" s="18"/>
      <c r="G3" s="18"/>
      <c r="H3" s="20"/>
      <c r="I3" s="20"/>
      <c r="J3" s="20"/>
      <c r="K3" s="20"/>
      <c r="L3" s="20"/>
      <c r="M3" s="20"/>
      <c r="N3" s="20"/>
      <c r="O3" s="20"/>
      <c r="P3" s="20"/>
      <c r="Q3" s="20"/>
      <c r="R3" s="20"/>
      <c r="S3" s="20"/>
    </row>
    <row r="4" customHeight="1" spans="1:19">
      <c r="A4" s="19" t="e">
        <f>#REF!&amp;#REF!</f>
        <v>#REF!</v>
      </c>
      <c r="B4" s="20"/>
      <c r="C4" s="20"/>
      <c r="D4" s="20"/>
      <c r="E4" s="20"/>
      <c r="F4" s="20"/>
      <c r="G4" s="70" t="s">
        <v>115</v>
      </c>
      <c r="H4" s="20"/>
      <c r="I4" s="20"/>
      <c r="J4" s="20"/>
      <c r="K4" s="20"/>
      <c r="L4" s="20"/>
      <c r="M4" s="20"/>
      <c r="N4" s="20"/>
      <c r="O4" s="20"/>
      <c r="P4" s="20"/>
      <c r="Q4" s="20"/>
      <c r="R4" s="20"/>
      <c r="S4" s="20"/>
    </row>
    <row r="5" s="12" customFormat="1" customHeight="1" spans="1:19">
      <c r="A5" s="71" t="s">
        <v>225</v>
      </c>
      <c r="B5" s="71" t="s">
        <v>226</v>
      </c>
      <c r="C5" s="71" t="s">
        <v>227</v>
      </c>
      <c r="D5" s="71" t="s">
        <v>228</v>
      </c>
      <c r="E5" s="71" t="s">
        <v>229</v>
      </c>
      <c r="F5" s="72" t="s">
        <v>230</v>
      </c>
      <c r="G5" s="71" t="s">
        <v>231</v>
      </c>
      <c r="H5" s="32"/>
      <c r="I5" s="32"/>
      <c r="J5" s="32"/>
      <c r="K5" s="32"/>
      <c r="L5" s="32"/>
      <c r="M5" s="32"/>
      <c r="N5" s="32"/>
      <c r="O5" s="32"/>
      <c r="P5" s="32"/>
      <c r="Q5" s="32"/>
      <c r="R5" s="32"/>
      <c r="S5" s="32"/>
    </row>
    <row r="6" customHeight="1" spans="1:19">
      <c r="A6" s="71" t="s">
        <v>349</v>
      </c>
      <c r="B6" s="33" t="s">
        <v>36</v>
      </c>
      <c r="C6" s="25">
        <f>'材料采购（在途物资）'!F27</f>
        <v>0</v>
      </c>
      <c r="D6" s="104"/>
      <c r="E6" s="623"/>
      <c r="F6" s="623"/>
      <c r="G6" s="673"/>
      <c r="H6" s="20"/>
      <c r="I6" s="20"/>
      <c r="J6" s="20"/>
      <c r="K6" s="20"/>
      <c r="L6" s="20"/>
      <c r="M6" s="20"/>
      <c r="N6" s="20"/>
      <c r="O6" s="20"/>
      <c r="P6" s="20"/>
      <c r="Q6" s="20"/>
      <c r="R6" s="20"/>
      <c r="S6" s="20"/>
    </row>
    <row r="7" customHeight="1" spans="1:19">
      <c r="A7" s="71" t="s">
        <v>350</v>
      </c>
      <c r="B7" s="110" t="s">
        <v>37</v>
      </c>
      <c r="C7" s="25">
        <f>原材料!G74</f>
        <v>0</v>
      </c>
      <c r="D7" s="104">
        <f>原材料!K1233</f>
        <v>0</v>
      </c>
      <c r="E7" s="623">
        <f>原材料!N1233</f>
        <v>0</v>
      </c>
      <c r="F7" s="623">
        <f>E7-D7</f>
        <v>0</v>
      </c>
      <c r="G7" s="673" t="str">
        <f>IF(D7=0,"",F7/D7*100)</f>
        <v/>
      </c>
      <c r="H7" s="20"/>
      <c r="I7" s="20"/>
      <c r="J7" s="20"/>
      <c r="K7" s="20"/>
      <c r="L7" s="20"/>
      <c r="M7" s="20"/>
      <c r="N7" s="20"/>
      <c r="O7" s="20"/>
      <c r="P7" s="20"/>
      <c r="Q7" s="20"/>
      <c r="R7" s="20"/>
      <c r="S7" s="20"/>
    </row>
    <row r="8" customHeight="1" spans="1:19">
      <c r="A8" s="71" t="s">
        <v>351</v>
      </c>
      <c r="B8" s="110" t="s">
        <v>38</v>
      </c>
      <c r="C8" s="25">
        <f>在库周转材料!F27</f>
        <v>0</v>
      </c>
      <c r="D8" s="104"/>
      <c r="E8" s="623"/>
      <c r="F8" s="623"/>
      <c r="G8" s="673"/>
      <c r="H8" s="20"/>
      <c r="I8" s="20"/>
      <c r="J8" s="20"/>
      <c r="K8" s="20"/>
      <c r="L8" s="20"/>
      <c r="M8" s="20"/>
      <c r="N8" s="20"/>
      <c r="O8" s="20"/>
      <c r="P8" s="20"/>
      <c r="Q8" s="20"/>
      <c r="R8" s="20"/>
      <c r="S8" s="20"/>
    </row>
    <row r="9" customHeight="1" spans="1:19">
      <c r="A9" s="71" t="s">
        <v>352</v>
      </c>
      <c r="B9" s="110" t="s">
        <v>41</v>
      </c>
      <c r="C9" s="25">
        <f>委托加工物资!G27</f>
        <v>0</v>
      </c>
      <c r="D9" s="104"/>
      <c r="E9" s="623"/>
      <c r="F9" s="623"/>
      <c r="G9" s="673"/>
      <c r="H9" s="20"/>
      <c r="I9" s="20"/>
      <c r="J9" s="20"/>
      <c r="K9" s="20"/>
      <c r="L9" s="20"/>
      <c r="M9" s="20"/>
      <c r="N9" s="20"/>
      <c r="O9" s="20"/>
      <c r="P9" s="20"/>
      <c r="Q9" s="20"/>
      <c r="R9" s="20"/>
      <c r="S9" s="20"/>
    </row>
    <row r="10" customHeight="1" spans="1:19">
      <c r="A10" s="71" t="s">
        <v>353</v>
      </c>
      <c r="B10" s="110" t="s">
        <v>43</v>
      </c>
      <c r="C10" s="25">
        <f>'产成品（库存商品）'!F25</f>
        <v>0</v>
      </c>
      <c r="D10" s="104">
        <f>'产成品（库存商品）'!I2039</f>
        <v>0</v>
      </c>
      <c r="E10" s="623">
        <f>'产成品（库存商品）'!L2041</f>
        <v>0</v>
      </c>
      <c r="F10" s="623">
        <f>E10-D10</f>
        <v>0</v>
      </c>
      <c r="G10" s="673" t="str">
        <f>IF(D10=0,"",F10/D10*100)</f>
        <v/>
      </c>
      <c r="H10" s="20"/>
      <c r="I10" s="20"/>
      <c r="J10" s="20"/>
      <c r="K10" s="20"/>
      <c r="L10" s="20"/>
      <c r="M10" s="20"/>
      <c r="N10" s="20"/>
      <c r="O10" s="20"/>
      <c r="P10" s="20"/>
      <c r="Q10" s="20"/>
      <c r="R10" s="20"/>
      <c r="S10" s="20"/>
    </row>
    <row r="11" customHeight="1" spans="1:19">
      <c r="A11" s="71" t="s">
        <v>354</v>
      </c>
      <c r="B11" s="110" t="s">
        <v>45</v>
      </c>
      <c r="C11" s="25">
        <f>'在产品（自制半成品）'!G27</f>
        <v>0</v>
      </c>
      <c r="D11" s="104">
        <f>'在产品（自制半成品）'!K2168</f>
        <v>0</v>
      </c>
      <c r="E11" s="623">
        <f>'在产品（自制半成品）'!N2170</f>
        <v>0</v>
      </c>
      <c r="F11" s="623">
        <f>E11-D11</f>
        <v>0</v>
      </c>
      <c r="G11" s="673" t="str">
        <f>IF(D11=0,"",F11/D11*100)</f>
        <v/>
      </c>
      <c r="H11" s="20"/>
      <c r="I11" s="20"/>
      <c r="J11" s="20"/>
      <c r="K11" s="20"/>
      <c r="L11" s="20"/>
      <c r="M11" s="20"/>
      <c r="N11" s="20"/>
      <c r="O11" s="20"/>
      <c r="P11" s="20"/>
      <c r="Q11" s="20"/>
      <c r="R11" s="20"/>
      <c r="S11" s="20"/>
    </row>
    <row r="12" customHeight="1" spans="1:19">
      <c r="A12" s="71" t="s">
        <v>355</v>
      </c>
      <c r="B12" s="110" t="s">
        <v>47</v>
      </c>
      <c r="C12" s="25">
        <f>发出商品!G27</f>
        <v>0</v>
      </c>
      <c r="D12" s="104"/>
      <c r="E12" s="623"/>
      <c r="F12" s="623">
        <f>E12-D12</f>
        <v>0</v>
      </c>
      <c r="G12" s="673" t="str">
        <f>IF(D12=0,"",F12/D12*100)</f>
        <v/>
      </c>
      <c r="H12" s="20"/>
      <c r="I12" s="20"/>
      <c r="J12" s="20"/>
      <c r="K12" s="20"/>
      <c r="L12" s="20"/>
      <c r="M12" s="20"/>
      <c r="N12" s="20"/>
      <c r="O12" s="20"/>
      <c r="P12" s="20"/>
      <c r="Q12" s="20"/>
      <c r="R12" s="20"/>
      <c r="S12" s="20"/>
    </row>
    <row r="13" customHeight="1" spans="1:19">
      <c r="A13" s="71" t="s">
        <v>356</v>
      </c>
      <c r="B13" s="110" t="s">
        <v>49</v>
      </c>
      <c r="C13" s="25">
        <f>在用周转材料!G119</f>
        <v>0</v>
      </c>
      <c r="D13" s="104">
        <f>在用周转材料!J119</f>
        <v>0</v>
      </c>
      <c r="E13" s="623">
        <f>在用周转材料!N119</f>
        <v>0</v>
      </c>
      <c r="F13" s="623">
        <f>E13-D13</f>
        <v>0</v>
      </c>
      <c r="G13" s="673" t="str">
        <f>IF(D13=0,"",F13/D13*100)</f>
        <v/>
      </c>
      <c r="H13" s="20"/>
      <c r="I13" s="20"/>
      <c r="J13" s="56"/>
      <c r="K13" s="20"/>
      <c r="L13" s="20"/>
      <c r="M13" s="20"/>
      <c r="N13" s="20"/>
      <c r="O13" s="20"/>
      <c r="P13" s="20"/>
      <c r="Q13" s="20"/>
      <c r="R13" s="20"/>
      <c r="S13" s="20"/>
    </row>
    <row r="14" s="20" customFormat="1" customHeight="1" spans="1:7">
      <c r="A14" s="71"/>
      <c r="B14" s="33"/>
      <c r="C14" s="25"/>
      <c r="D14" s="25"/>
      <c r="E14" s="25"/>
      <c r="F14" s="25"/>
      <c r="G14" s="74"/>
    </row>
    <row r="15" customHeight="1" spans="1:19">
      <c r="A15" s="71"/>
      <c r="B15" s="33"/>
      <c r="C15" s="25"/>
      <c r="D15" s="25"/>
      <c r="E15" s="25"/>
      <c r="F15" s="25"/>
      <c r="G15" s="74"/>
      <c r="H15" s="20"/>
      <c r="I15" s="20"/>
      <c r="J15" s="20"/>
      <c r="K15" s="20"/>
      <c r="L15" s="20"/>
      <c r="M15" s="20"/>
      <c r="N15" s="20"/>
      <c r="O15" s="20"/>
      <c r="P15" s="20"/>
      <c r="Q15" s="20"/>
      <c r="R15" s="20"/>
      <c r="S15" s="20"/>
    </row>
    <row r="16" customHeight="1" spans="1:19">
      <c r="A16" s="71"/>
      <c r="B16" s="33"/>
      <c r="C16" s="25"/>
      <c r="D16" s="25"/>
      <c r="E16" s="25"/>
      <c r="F16" s="25"/>
      <c r="G16" s="74"/>
      <c r="H16" s="20"/>
      <c r="I16" s="20"/>
      <c r="J16" s="20"/>
      <c r="K16" s="20"/>
      <c r="L16" s="20"/>
      <c r="M16" s="20"/>
      <c r="N16" s="20"/>
      <c r="O16" s="20"/>
      <c r="P16" s="20"/>
      <c r="Q16" s="20"/>
      <c r="R16" s="20"/>
      <c r="S16" s="20"/>
    </row>
    <row r="17" customHeight="1" spans="1:19">
      <c r="A17" s="21"/>
      <c r="B17" s="33"/>
      <c r="C17" s="25"/>
      <c r="D17" s="25"/>
      <c r="E17" s="25"/>
      <c r="F17" s="25"/>
      <c r="G17" s="74"/>
      <c r="H17" s="20"/>
      <c r="I17" s="20"/>
      <c r="J17" s="20"/>
      <c r="K17" s="20"/>
      <c r="L17" s="20"/>
      <c r="M17" s="20"/>
      <c r="N17" s="20"/>
      <c r="O17" s="20"/>
      <c r="P17" s="20"/>
      <c r="Q17" s="20"/>
      <c r="R17" s="20"/>
      <c r="S17" s="20"/>
    </row>
    <row r="18" customHeight="1" spans="1:19">
      <c r="A18" s="21"/>
      <c r="B18" s="33"/>
      <c r="C18" s="25"/>
      <c r="D18" s="25"/>
      <c r="E18" s="25"/>
      <c r="F18" s="25"/>
      <c r="G18" s="74"/>
      <c r="H18" s="20"/>
      <c r="I18" s="20"/>
      <c r="J18" s="20"/>
      <c r="K18" s="20"/>
      <c r="L18" s="20"/>
      <c r="M18" s="20"/>
      <c r="N18" s="20"/>
      <c r="O18" s="20"/>
      <c r="P18" s="20"/>
      <c r="Q18" s="20"/>
      <c r="R18" s="20"/>
      <c r="S18" s="20"/>
    </row>
    <row r="19" customHeight="1" spans="1:19">
      <c r="A19" s="21"/>
      <c r="B19" s="33"/>
      <c r="C19" s="25"/>
      <c r="D19" s="25"/>
      <c r="E19" s="25"/>
      <c r="F19" s="25"/>
      <c r="G19" s="74"/>
      <c r="H19" s="20"/>
      <c r="I19" s="20"/>
      <c r="J19" s="20"/>
      <c r="K19" s="20"/>
      <c r="L19" s="20"/>
      <c r="M19" s="20"/>
      <c r="N19" s="20"/>
      <c r="O19" s="20"/>
      <c r="P19" s="20"/>
      <c r="Q19" s="20"/>
      <c r="R19" s="20"/>
      <c r="S19" s="20"/>
    </row>
    <row r="20" customHeight="1" spans="1:19">
      <c r="A20" s="21"/>
      <c r="B20" s="33"/>
      <c r="C20" s="25"/>
      <c r="D20" s="25"/>
      <c r="E20" s="25"/>
      <c r="F20" s="25"/>
      <c r="G20" s="74"/>
      <c r="H20" s="20"/>
      <c r="I20" s="20"/>
      <c r="J20" s="20"/>
      <c r="K20" s="20"/>
      <c r="L20" s="20"/>
      <c r="M20" s="20"/>
      <c r="N20" s="20"/>
      <c r="O20" s="20"/>
      <c r="P20" s="20"/>
      <c r="Q20" s="20"/>
      <c r="R20" s="20"/>
      <c r="S20" s="20"/>
    </row>
    <row r="21" customHeight="1" spans="1:19">
      <c r="A21" s="21"/>
      <c r="B21" s="33"/>
      <c r="C21" s="25"/>
      <c r="D21" s="25"/>
      <c r="E21" s="25"/>
      <c r="F21" s="25"/>
      <c r="G21" s="74"/>
      <c r="H21" s="20"/>
      <c r="I21" s="20"/>
      <c r="J21" s="20"/>
      <c r="K21" s="20"/>
      <c r="L21" s="20"/>
      <c r="M21" s="20"/>
      <c r="N21" s="20"/>
      <c r="O21" s="20"/>
      <c r="P21" s="20"/>
      <c r="Q21" s="20"/>
      <c r="R21" s="20"/>
      <c r="S21" s="20"/>
    </row>
    <row r="22" customHeight="1" spans="1:19">
      <c r="A22" s="21"/>
      <c r="B22" s="33"/>
      <c r="C22" s="25"/>
      <c r="D22" s="25"/>
      <c r="E22" s="25"/>
      <c r="F22" s="25"/>
      <c r="G22" s="74"/>
      <c r="H22" s="20"/>
      <c r="I22" s="20"/>
      <c r="J22" s="20"/>
      <c r="K22" s="20"/>
      <c r="L22" s="20"/>
      <c r="M22" s="20"/>
      <c r="N22" s="20"/>
      <c r="O22" s="20"/>
      <c r="P22" s="20"/>
      <c r="Q22" s="20"/>
      <c r="R22" s="20"/>
      <c r="S22" s="20"/>
    </row>
    <row r="23" customHeight="1" spans="1:19">
      <c r="A23" s="21"/>
      <c r="B23" s="33"/>
      <c r="C23" s="25"/>
      <c r="D23" s="25"/>
      <c r="E23" s="25"/>
      <c r="F23" s="25"/>
      <c r="G23" s="74"/>
      <c r="H23" s="20"/>
      <c r="I23" s="20"/>
      <c r="J23" s="20"/>
      <c r="K23" s="20"/>
      <c r="L23" s="20"/>
      <c r="M23" s="20"/>
      <c r="N23" s="20"/>
      <c r="O23" s="20"/>
      <c r="P23" s="20"/>
      <c r="Q23" s="20"/>
      <c r="R23" s="20"/>
      <c r="S23" s="20"/>
    </row>
    <row r="24" customHeight="1" spans="1:19">
      <c r="A24" s="21"/>
      <c r="B24" s="33"/>
      <c r="C24" s="25"/>
      <c r="D24" s="25"/>
      <c r="E24" s="25"/>
      <c r="F24" s="25"/>
      <c r="G24" s="74"/>
      <c r="H24" s="20"/>
      <c r="I24" s="20"/>
      <c r="J24" s="20"/>
      <c r="K24" s="20"/>
      <c r="L24" s="20"/>
      <c r="M24" s="20"/>
      <c r="N24" s="20"/>
      <c r="O24" s="20"/>
      <c r="P24" s="20"/>
      <c r="Q24" s="20"/>
      <c r="R24" s="20"/>
      <c r="S24" s="20"/>
    </row>
    <row r="25" customHeight="1" spans="1:19">
      <c r="A25" s="71" t="s">
        <v>245</v>
      </c>
      <c r="B25" s="71" t="s">
        <v>357</v>
      </c>
      <c r="C25" s="25">
        <f>SUM(C6:C24)</f>
        <v>0</v>
      </c>
      <c r="D25" s="25">
        <f>SUM(D6:D24)</f>
        <v>0</v>
      </c>
      <c r="E25" s="25">
        <f>SUM(E6:E24)</f>
        <v>0</v>
      </c>
      <c r="F25" s="25">
        <f>SUM(F6:F24)</f>
        <v>0</v>
      </c>
      <c r="G25" s="74" t="str">
        <f>IF(D25=0,"",F25/D25*100)</f>
        <v/>
      </c>
      <c r="H25" s="20"/>
      <c r="I25" s="20"/>
      <c r="J25" s="20"/>
      <c r="K25" s="20"/>
      <c r="L25" s="20"/>
      <c r="M25" s="20"/>
      <c r="N25" s="20"/>
      <c r="O25" s="20"/>
      <c r="P25" s="20"/>
      <c r="Q25" s="20"/>
      <c r="R25" s="20"/>
      <c r="S25" s="20"/>
    </row>
    <row r="26" customHeight="1" spans="1:19">
      <c r="A26" s="71" t="s">
        <v>245</v>
      </c>
      <c r="B26" s="71" t="s">
        <v>358</v>
      </c>
      <c r="C26" s="578"/>
      <c r="D26" s="25"/>
      <c r="E26" s="25">
        <v>0</v>
      </c>
      <c r="F26" s="623">
        <f>E26-D26</f>
        <v>0</v>
      </c>
      <c r="G26" s="74" t="str">
        <f>IF(D26=0,"",F26/D26*100)</f>
        <v/>
      </c>
      <c r="H26" s="20"/>
      <c r="I26" s="20"/>
      <c r="J26" s="20"/>
      <c r="K26" s="20"/>
      <c r="L26" s="20"/>
      <c r="M26" s="20"/>
      <c r="N26" s="20"/>
      <c r="O26" s="20"/>
      <c r="P26" s="20"/>
      <c r="Q26" s="20"/>
      <c r="R26" s="20"/>
      <c r="S26" s="20"/>
    </row>
    <row r="27" customHeight="1" spans="1:19">
      <c r="A27" s="71" t="s">
        <v>245</v>
      </c>
      <c r="B27" s="71" t="s">
        <v>359</v>
      </c>
      <c r="C27" s="25">
        <f>C25-C26</f>
        <v>0</v>
      </c>
      <c r="D27" s="25">
        <f>D25-D26</f>
        <v>0</v>
      </c>
      <c r="E27" s="25">
        <f>E25-E26</f>
        <v>0</v>
      </c>
      <c r="F27" s="623">
        <f>E27-D27</f>
        <v>0</v>
      </c>
      <c r="G27" s="74" t="str">
        <f>IF(D27=0,"",F27/D27*100)</f>
        <v/>
      </c>
      <c r="H27" s="20"/>
      <c r="I27" s="20"/>
      <c r="J27" s="20"/>
      <c r="K27" s="20"/>
      <c r="L27" s="20"/>
      <c r="M27" s="20"/>
      <c r="N27" s="20"/>
      <c r="O27" s="20"/>
      <c r="P27" s="20"/>
      <c r="Q27" s="20"/>
      <c r="R27" s="20"/>
      <c r="S27" s="20"/>
    </row>
    <row r="28" customHeight="1" spans="1:19">
      <c r="A28" s="28" t="e">
        <f>#REF!&amp;#REF!</f>
        <v>#REF!</v>
      </c>
      <c r="B28" s="20"/>
      <c r="C28" s="20"/>
      <c r="D28" s="20"/>
      <c r="E28" s="20" t="e">
        <f>"评估人员："&amp;#REF!</f>
        <v>#REF!</v>
      </c>
      <c r="F28" s="20"/>
      <c r="G28" s="20"/>
      <c r="H28" s="20"/>
      <c r="I28" s="20"/>
      <c r="J28" s="20"/>
      <c r="K28" s="20"/>
      <c r="L28" s="20"/>
      <c r="M28" s="20"/>
      <c r="N28" s="20"/>
      <c r="O28" s="20"/>
      <c r="P28" s="20"/>
      <c r="Q28" s="20"/>
      <c r="R28" s="20"/>
      <c r="S28" s="20"/>
    </row>
    <row r="29" customHeight="1" spans="1:19">
      <c r="A29" s="97"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56"/>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2">
    <mergeCell ref="A2:G2"/>
    <mergeCell ref="A3:G3"/>
  </mergeCells>
  <hyperlinks>
    <hyperlink ref="A1" location="索引目录!D18" display="返回索引页"/>
    <hyperlink ref="B7" location="原材料!A1" display="原材料"/>
    <hyperlink ref="B6" location="'材料采购（在途物资）'!A1" display="材料采购（在途物资）"/>
    <hyperlink ref="B8" location="在库周转材料!B1" display="在库周转材料"/>
    <hyperlink ref="B9" location="委托加工物资!B1" display="委托加工物资"/>
    <hyperlink ref="B10" location="'产成品（库存商品）'!A1" display="产成品（库存商品）"/>
    <hyperlink ref="B11" location="'在产品（自制半成品）'!A1" display="在产品（自制半成品）"/>
    <hyperlink ref="B1" location="流动汇总!B14" display="返回"/>
    <hyperlink ref="B12" location="发出商品!B1" display="发出商品"/>
    <hyperlink ref="B13" location="在用周转材料!B1" display="在用周转材料"/>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Roman,常规"3-9
&amp;"宋体,常规"共&amp;"Times New Roman,常规"&amp;N&amp;"宋体,常规"页第&amp;"Times New Roman,常规"&amp;P&amp;"宋体,常规"页</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G12" sqref="G12"/>
    </sheetView>
  </sheetViews>
  <sheetFormatPr defaultColWidth="7.875" defaultRowHeight="15.75" customHeight="1"/>
  <cols>
    <col min="1" max="1" width="4.875" style="13" customWidth="1"/>
    <col min="2" max="2" width="17.75" style="13" customWidth="1"/>
    <col min="3" max="3" width="4.75" style="13" customWidth="1"/>
    <col min="4" max="4" width="8.375" style="13" customWidth="1" outlineLevel="1"/>
    <col min="5" max="5" width="6.625" style="13" customWidth="1" outlineLevel="1"/>
    <col min="6" max="6" width="11.5" style="13" customWidth="1" outlineLevel="1"/>
    <col min="7" max="7" width="10.5" style="13" customWidth="1" outlineLevel="1"/>
    <col min="8" max="8" width="9.5" style="13" customWidth="1"/>
    <col min="9" max="9" width="9.125" style="13" customWidth="1"/>
    <col min="10" max="10" width="12.625" style="13" customWidth="1"/>
    <col min="11" max="11" width="8.375" style="13" customWidth="1"/>
    <col min="12" max="12" width="7.5" style="13" customWidth="1"/>
    <col min="13" max="13" width="12.625" style="13" customWidth="1"/>
    <col min="14" max="14" width="7.25" style="13" customWidth="1"/>
    <col min="15" max="15" width="12" style="13" customWidth="1"/>
    <col min="16" max="16384" width="7.875" style="13"/>
  </cols>
  <sheetData>
    <row r="1" spans="1:15">
      <c r="A1" s="114" t="s">
        <v>86</v>
      </c>
      <c r="B1" s="51" t="s">
        <v>267</v>
      </c>
      <c r="C1" s="52"/>
      <c r="D1" s="52"/>
      <c r="E1" s="52"/>
      <c r="F1" s="52"/>
      <c r="G1" s="52"/>
      <c r="H1" s="52"/>
      <c r="I1" s="52"/>
      <c r="J1" s="52"/>
      <c r="K1" s="52"/>
      <c r="L1" s="52"/>
      <c r="M1" s="52"/>
      <c r="N1" s="52"/>
      <c r="O1" s="52"/>
    </row>
    <row r="2" s="11" customFormat="1" ht="30" customHeight="1" spans="1:15">
      <c r="A2" s="36" t="s">
        <v>360</v>
      </c>
      <c r="B2" s="53"/>
      <c r="C2" s="53"/>
      <c r="D2" s="53"/>
      <c r="E2" s="53"/>
      <c r="F2" s="53"/>
      <c r="G2" s="53"/>
      <c r="H2" s="53"/>
      <c r="I2" s="53"/>
      <c r="J2" s="53"/>
      <c r="K2" s="53"/>
      <c r="L2" s="53"/>
      <c r="M2" s="53"/>
      <c r="N2" s="53"/>
      <c r="O2" s="53"/>
    </row>
    <row r="3" ht="14.1" customHeight="1" spans="1:15">
      <c r="A3" s="38" t="e">
        <f>CONCATENATE(#REF!,#REF!,#REF!,#REF!,#REF!,#REF!,#REF!)</f>
        <v>#REF!</v>
      </c>
      <c r="B3" s="38"/>
      <c r="C3" s="38"/>
      <c r="D3" s="38"/>
      <c r="E3" s="38"/>
      <c r="F3" s="38"/>
      <c r="G3" s="38"/>
      <c r="H3" s="38"/>
      <c r="I3" s="38"/>
      <c r="J3" s="55"/>
      <c r="K3" s="55"/>
      <c r="L3" s="55"/>
      <c r="M3" s="55"/>
      <c r="N3" s="55"/>
      <c r="O3" s="55"/>
    </row>
    <row r="4" customHeight="1" spans="1:15">
      <c r="A4" s="39" t="e">
        <f>#REF!&amp;#REF!</f>
        <v>#REF!</v>
      </c>
      <c r="O4" s="40" t="s">
        <v>115</v>
      </c>
    </row>
    <row r="5" s="12" customFormat="1" customHeight="1" spans="1:15">
      <c r="A5" s="41" t="s">
        <v>190</v>
      </c>
      <c r="B5" s="41" t="s">
        <v>361</v>
      </c>
      <c r="C5" s="146" t="s">
        <v>362</v>
      </c>
      <c r="D5" s="41" t="s">
        <v>227</v>
      </c>
      <c r="E5" s="41"/>
      <c r="F5" s="41"/>
      <c r="G5" s="57" t="s">
        <v>274</v>
      </c>
      <c r="H5" s="48" t="s">
        <v>228</v>
      </c>
      <c r="I5" s="178"/>
      <c r="J5" s="66"/>
      <c r="K5" s="48" t="s">
        <v>229</v>
      </c>
      <c r="L5" s="178"/>
      <c r="M5" s="66"/>
      <c r="N5" s="41" t="s">
        <v>258</v>
      </c>
      <c r="O5" s="41" t="s">
        <v>193</v>
      </c>
    </row>
    <row r="6" s="12" customFormat="1" customHeight="1" spans="1:15">
      <c r="A6" s="43"/>
      <c r="B6" s="43"/>
      <c r="C6" s="572"/>
      <c r="D6" s="41" t="s">
        <v>363</v>
      </c>
      <c r="E6" s="41" t="s">
        <v>364</v>
      </c>
      <c r="F6" s="41" t="s">
        <v>155</v>
      </c>
      <c r="G6" s="58"/>
      <c r="H6" s="41" t="s">
        <v>363</v>
      </c>
      <c r="I6" s="41" t="s">
        <v>364</v>
      </c>
      <c r="J6" s="41" t="s">
        <v>155</v>
      </c>
      <c r="K6" s="146" t="s">
        <v>365</v>
      </c>
      <c r="L6" s="41" t="s">
        <v>364</v>
      </c>
      <c r="M6" s="41" t="s">
        <v>155</v>
      </c>
      <c r="N6" s="43"/>
      <c r="O6" s="43"/>
    </row>
    <row r="7" customHeight="1" spans="1:15">
      <c r="A7" s="547"/>
      <c r="B7" s="573"/>
      <c r="C7" s="574"/>
      <c r="D7" s="575"/>
      <c r="E7" s="54" t="str">
        <f t="shared" ref="E7:E25" si="0">IF(D7=0,"",F7/D7)</f>
        <v/>
      </c>
      <c r="F7" s="576"/>
      <c r="G7" s="576"/>
      <c r="H7" s="576"/>
      <c r="I7" s="576"/>
      <c r="J7" s="54"/>
      <c r="K7" s="69"/>
      <c r="L7" s="54"/>
      <c r="M7" s="54"/>
      <c r="N7" s="54" t="str">
        <f t="shared" ref="N7:N25" si="1">IF(J7=0,"",(M7-J7)/J7*100)</f>
        <v/>
      </c>
      <c r="O7" s="47"/>
    </row>
    <row r="8" customHeight="1" spans="1:15">
      <c r="A8" s="547"/>
      <c r="B8" s="573"/>
      <c r="C8" s="574"/>
      <c r="D8" s="575"/>
      <c r="E8" s="54" t="str">
        <f t="shared" si="0"/>
        <v/>
      </c>
      <c r="F8" s="576"/>
      <c r="G8" s="576"/>
      <c r="H8" s="576"/>
      <c r="I8" s="576"/>
      <c r="J8" s="54"/>
      <c r="K8" s="69"/>
      <c r="L8" s="54"/>
      <c r="M8" s="54"/>
      <c r="N8" s="54" t="str">
        <f t="shared" si="1"/>
        <v/>
      </c>
      <c r="O8" s="47"/>
    </row>
    <row r="9" customHeight="1" spans="1:15">
      <c r="A9" s="547"/>
      <c r="B9" s="573"/>
      <c r="C9" s="574"/>
      <c r="D9" s="575"/>
      <c r="E9" s="54" t="str">
        <f t="shared" si="0"/>
        <v/>
      </c>
      <c r="F9" s="576"/>
      <c r="G9" s="576"/>
      <c r="H9" s="576"/>
      <c r="I9" s="576"/>
      <c r="J9" s="54"/>
      <c r="K9" s="69"/>
      <c r="L9" s="54"/>
      <c r="M9" s="54"/>
      <c r="N9" s="54" t="str">
        <f t="shared" si="1"/>
        <v/>
      </c>
      <c r="O9" s="47"/>
    </row>
    <row r="10" customHeight="1" spans="1:15">
      <c r="A10" s="547"/>
      <c r="B10" s="573"/>
      <c r="C10" s="574"/>
      <c r="D10" s="575"/>
      <c r="E10" s="54" t="str">
        <f t="shared" si="0"/>
        <v/>
      </c>
      <c r="F10" s="576"/>
      <c r="G10" s="576"/>
      <c r="H10" s="576"/>
      <c r="I10" s="576"/>
      <c r="J10" s="54"/>
      <c r="K10" s="69"/>
      <c r="L10" s="54"/>
      <c r="M10" s="54"/>
      <c r="N10" s="54" t="str">
        <f t="shared" si="1"/>
        <v/>
      </c>
      <c r="O10" s="47"/>
    </row>
    <row r="11" customHeight="1" spans="1:15">
      <c r="A11" s="547"/>
      <c r="B11" s="573"/>
      <c r="C11" s="574"/>
      <c r="D11" s="575"/>
      <c r="E11" s="54" t="str">
        <f t="shared" si="0"/>
        <v/>
      </c>
      <c r="F11" s="576"/>
      <c r="G11" s="576"/>
      <c r="H11" s="576"/>
      <c r="I11" s="576"/>
      <c r="J11" s="54"/>
      <c r="K11" s="69"/>
      <c r="L11" s="54"/>
      <c r="M11" s="54"/>
      <c r="N11" s="54" t="str">
        <f t="shared" si="1"/>
        <v/>
      </c>
      <c r="O11" s="47"/>
    </row>
    <row r="12" customHeight="1" spans="1:15">
      <c r="A12" s="547"/>
      <c r="B12" s="573"/>
      <c r="C12" s="574"/>
      <c r="D12" s="575"/>
      <c r="E12" s="54" t="str">
        <f t="shared" si="0"/>
        <v/>
      </c>
      <c r="F12" s="576"/>
      <c r="G12" s="576"/>
      <c r="H12" s="576"/>
      <c r="I12" s="576"/>
      <c r="J12" s="54"/>
      <c r="K12" s="69"/>
      <c r="L12" s="54"/>
      <c r="M12" s="54"/>
      <c r="N12" s="54" t="str">
        <f t="shared" si="1"/>
        <v/>
      </c>
      <c r="O12" s="47"/>
    </row>
    <row r="13" customHeight="1" spans="1:15">
      <c r="A13" s="547"/>
      <c r="B13" s="573"/>
      <c r="C13" s="574"/>
      <c r="D13" s="575"/>
      <c r="E13" s="54" t="str">
        <f t="shared" si="0"/>
        <v/>
      </c>
      <c r="F13" s="576"/>
      <c r="G13" s="576"/>
      <c r="H13" s="576"/>
      <c r="I13" s="576"/>
      <c r="J13" s="54"/>
      <c r="K13" s="69"/>
      <c r="L13" s="54"/>
      <c r="M13" s="54"/>
      <c r="N13" s="54" t="str">
        <f t="shared" si="1"/>
        <v/>
      </c>
      <c r="O13" s="47"/>
    </row>
    <row r="14" customHeight="1" spans="1:15">
      <c r="A14" s="547"/>
      <c r="B14" s="573"/>
      <c r="C14" s="574"/>
      <c r="D14" s="575"/>
      <c r="E14" s="54" t="str">
        <f t="shared" si="0"/>
        <v/>
      </c>
      <c r="F14" s="576"/>
      <c r="G14" s="576"/>
      <c r="H14" s="576"/>
      <c r="I14" s="576"/>
      <c r="J14" s="54"/>
      <c r="K14" s="69"/>
      <c r="L14" s="54"/>
      <c r="M14" s="54"/>
      <c r="N14" s="54" t="str">
        <f t="shared" si="1"/>
        <v/>
      </c>
      <c r="O14" s="47"/>
    </row>
    <row r="15" customHeight="1" spans="1:15">
      <c r="A15" s="547"/>
      <c r="B15" s="573"/>
      <c r="C15" s="574"/>
      <c r="D15" s="575"/>
      <c r="E15" s="54" t="str">
        <f t="shared" si="0"/>
        <v/>
      </c>
      <c r="F15" s="576"/>
      <c r="G15" s="576"/>
      <c r="H15" s="576"/>
      <c r="I15" s="576"/>
      <c r="J15" s="54"/>
      <c r="K15" s="69"/>
      <c r="L15" s="54"/>
      <c r="M15" s="54"/>
      <c r="N15" s="54" t="str">
        <f t="shared" si="1"/>
        <v/>
      </c>
      <c r="O15" s="47"/>
    </row>
    <row r="16" customHeight="1" spans="1:15">
      <c r="A16" s="547"/>
      <c r="B16" s="573"/>
      <c r="C16" s="574"/>
      <c r="D16" s="575"/>
      <c r="E16" s="54" t="str">
        <f t="shared" si="0"/>
        <v/>
      </c>
      <c r="F16" s="576"/>
      <c r="G16" s="576"/>
      <c r="H16" s="576"/>
      <c r="I16" s="576"/>
      <c r="J16" s="54"/>
      <c r="K16" s="69"/>
      <c r="L16" s="54"/>
      <c r="M16" s="54"/>
      <c r="N16" s="54" t="str">
        <f t="shared" si="1"/>
        <v/>
      </c>
      <c r="O16" s="47"/>
    </row>
    <row r="17" customHeight="1" spans="1:15">
      <c r="A17" s="547"/>
      <c r="B17" s="573"/>
      <c r="C17" s="574"/>
      <c r="D17" s="575"/>
      <c r="E17" s="54" t="str">
        <f t="shared" si="0"/>
        <v/>
      </c>
      <c r="F17" s="576"/>
      <c r="G17" s="576"/>
      <c r="H17" s="576"/>
      <c r="I17" s="576"/>
      <c r="J17" s="54"/>
      <c r="K17" s="69"/>
      <c r="L17" s="54"/>
      <c r="M17" s="54"/>
      <c r="N17" s="54" t="str">
        <f t="shared" si="1"/>
        <v/>
      </c>
      <c r="O17" s="47"/>
    </row>
    <row r="18" customHeight="1" spans="1:15">
      <c r="A18" s="547"/>
      <c r="B18" s="573"/>
      <c r="C18" s="574"/>
      <c r="D18" s="575"/>
      <c r="E18" s="54" t="str">
        <f t="shared" si="0"/>
        <v/>
      </c>
      <c r="F18" s="576"/>
      <c r="G18" s="576"/>
      <c r="H18" s="576"/>
      <c r="I18" s="576"/>
      <c r="J18" s="54"/>
      <c r="K18" s="69"/>
      <c r="L18" s="54"/>
      <c r="M18" s="54"/>
      <c r="N18" s="54" t="str">
        <f t="shared" si="1"/>
        <v/>
      </c>
      <c r="O18" s="47"/>
    </row>
    <row r="19" customHeight="1" spans="1:15">
      <c r="A19" s="547"/>
      <c r="B19" s="573"/>
      <c r="C19" s="574"/>
      <c r="D19" s="575"/>
      <c r="E19" s="54" t="str">
        <f t="shared" si="0"/>
        <v/>
      </c>
      <c r="F19" s="576"/>
      <c r="G19" s="576"/>
      <c r="H19" s="576"/>
      <c r="I19" s="576"/>
      <c r="J19" s="54"/>
      <c r="K19" s="69"/>
      <c r="L19" s="54"/>
      <c r="M19" s="54"/>
      <c r="N19" s="54" t="str">
        <f t="shared" si="1"/>
        <v/>
      </c>
      <c r="O19" s="47"/>
    </row>
    <row r="20" customHeight="1" spans="1:15">
      <c r="A20" s="547"/>
      <c r="B20" s="573"/>
      <c r="C20" s="574"/>
      <c r="D20" s="575"/>
      <c r="E20" s="54" t="str">
        <f t="shared" si="0"/>
        <v/>
      </c>
      <c r="F20" s="576"/>
      <c r="G20" s="576"/>
      <c r="H20" s="576"/>
      <c r="I20" s="576"/>
      <c r="J20" s="54"/>
      <c r="K20" s="69"/>
      <c r="L20" s="54"/>
      <c r="M20" s="54"/>
      <c r="N20" s="54" t="str">
        <f t="shared" si="1"/>
        <v/>
      </c>
      <c r="O20" s="47"/>
    </row>
    <row r="21" customHeight="1" spans="1:15">
      <c r="A21" s="547"/>
      <c r="B21" s="573"/>
      <c r="C21" s="574"/>
      <c r="D21" s="575"/>
      <c r="E21" s="54" t="str">
        <f t="shared" si="0"/>
        <v/>
      </c>
      <c r="F21" s="576"/>
      <c r="G21" s="576"/>
      <c r="H21" s="576"/>
      <c r="I21" s="576"/>
      <c r="J21" s="54"/>
      <c r="K21" s="69"/>
      <c r="L21" s="54"/>
      <c r="M21" s="54"/>
      <c r="N21" s="54" t="str">
        <f t="shared" si="1"/>
        <v/>
      </c>
      <c r="O21" s="47"/>
    </row>
    <row r="22" customHeight="1" spans="1:15">
      <c r="A22" s="547"/>
      <c r="B22" s="573"/>
      <c r="C22" s="574"/>
      <c r="D22" s="575"/>
      <c r="E22" s="54" t="str">
        <f t="shared" si="0"/>
        <v/>
      </c>
      <c r="F22" s="576"/>
      <c r="G22" s="576"/>
      <c r="H22" s="576"/>
      <c r="I22" s="576"/>
      <c r="J22" s="54"/>
      <c r="K22" s="69"/>
      <c r="L22" s="54"/>
      <c r="M22" s="54"/>
      <c r="N22" s="54" t="str">
        <f t="shared" si="1"/>
        <v/>
      </c>
      <c r="O22" s="47"/>
    </row>
    <row r="23" customHeight="1" spans="1:15">
      <c r="A23" s="547"/>
      <c r="B23" s="573"/>
      <c r="C23" s="574"/>
      <c r="D23" s="575"/>
      <c r="E23" s="54" t="str">
        <f t="shared" si="0"/>
        <v/>
      </c>
      <c r="F23" s="576"/>
      <c r="G23" s="576"/>
      <c r="H23" s="576"/>
      <c r="I23" s="576"/>
      <c r="J23" s="54"/>
      <c r="K23" s="69"/>
      <c r="L23" s="54"/>
      <c r="M23" s="54"/>
      <c r="N23" s="54" t="str">
        <f t="shared" si="1"/>
        <v/>
      </c>
      <c r="O23" s="47"/>
    </row>
    <row r="24" customHeight="1" spans="1:15">
      <c r="A24" s="547"/>
      <c r="B24" s="573"/>
      <c r="C24" s="574"/>
      <c r="D24" s="575"/>
      <c r="E24" s="54" t="str">
        <f t="shared" si="0"/>
        <v/>
      </c>
      <c r="F24" s="576"/>
      <c r="G24" s="576"/>
      <c r="H24" s="576"/>
      <c r="I24" s="576"/>
      <c r="J24" s="54"/>
      <c r="K24" s="69"/>
      <c r="L24" s="54"/>
      <c r="M24" s="54"/>
      <c r="N24" s="54" t="str">
        <f t="shared" si="1"/>
        <v/>
      </c>
      <c r="O24" s="47"/>
    </row>
    <row r="25" customHeight="1" spans="1:15">
      <c r="A25" s="547"/>
      <c r="B25" s="573"/>
      <c r="C25" s="574"/>
      <c r="D25" s="575"/>
      <c r="E25" s="54" t="str">
        <f t="shared" si="0"/>
        <v/>
      </c>
      <c r="F25" s="576"/>
      <c r="G25" s="576"/>
      <c r="H25" s="576"/>
      <c r="I25" s="576"/>
      <c r="J25" s="54"/>
      <c r="K25" s="69"/>
      <c r="L25" s="54"/>
      <c r="M25" s="54"/>
      <c r="N25" s="54" t="str">
        <f t="shared" si="1"/>
        <v/>
      </c>
      <c r="O25" s="47"/>
    </row>
    <row r="26" customHeight="1" spans="1:15">
      <c r="A26" s="47"/>
      <c r="B26" s="47"/>
      <c r="C26" s="47"/>
      <c r="D26" s="672"/>
      <c r="E26" s="578"/>
      <c r="F26" s="672"/>
      <c r="G26" s="672"/>
      <c r="H26" s="672"/>
      <c r="I26" s="672"/>
      <c r="J26" s="672"/>
      <c r="K26" s="47"/>
      <c r="L26" s="47"/>
      <c r="M26" s="672"/>
      <c r="N26" s="47"/>
      <c r="O26" s="47"/>
    </row>
    <row r="27" customHeight="1" spans="1:15">
      <c r="A27" s="48" t="s">
        <v>306</v>
      </c>
      <c r="B27" s="66"/>
      <c r="C27" s="47"/>
      <c r="D27" s="69"/>
      <c r="E27" s="54"/>
      <c r="F27" s="54">
        <f>SUM(F7:F26)</f>
        <v>0</v>
      </c>
      <c r="G27" s="54"/>
      <c r="H27" s="54"/>
      <c r="I27" s="54"/>
      <c r="J27" s="54">
        <f>SUM(J7:J26)</f>
        <v>0</v>
      </c>
      <c r="K27" s="69"/>
      <c r="L27" s="54"/>
      <c r="M27" s="54">
        <f>SUM(M7:M26)</f>
        <v>0</v>
      </c>
      <c r="N27" s="54" t="str">
        <f>IF(J27=0,"",(M27-J27)/J27*100)</f>
        <v/>
      </c>
      <c r="O27" s="47"/>
    </row>
    <row r="28" customHeight="1" spans="1:10">
      <c r="A28" s="50" t="e">
        <f>#REF!&amp;#REF!</f>
        <v>#REF!</v>
      </c>
      <c r="D28" s="39"/>
      <c r="E28" s="39"/>
      <c r="J28" s="39" t="e">
        <f>"评估人员："&amp;#REF!</f>
        <v>#REF!</v>
      </c>
    </row>
    <row r="29" customHeight="1" spans="1:1">
      <c r="A29" s="50" t="e">
        <f>CONCATENATE(#REF!,#REF!,#REF!,#REF!,#REF!,#REF!,#REF!)</f>
        <v>#REF!</v>
      </c>
    </row>
  </sheetData>
  <mergeCells count="12">
    <mergeCell ref="A2:O2"/>
    <mergeCell ref="A3:O3"/>
    <mergeCell ref="D5:F5"/>
    <mergeCell ref="H5:J5"/>
    <mergeCell ref="K5:M5"/>
    <mergeCell ref="A27:B27"/>
    <mergeCell ref="A5:A6"/>
    <mergeCell ref="B5:B6"/>
    <mergeCell ref="C5:C6"/>
    <mergeCell ref="G5:G6"/>
    <mergeCell ref="N5:N6"/>
    <mergeCell ref="O5:O6"/>
  </mergeCells>
  <hyperlinks>
    <hyperlink ref="A1" location="索引目录!E18" display="返回索引页"/>
    <hyperlink ref="B1" location="存货汇总!B6" display="返回"/>
  </hyperlinks>
  <printOptions horizontalCentered="1"/>
  <pageMargins left="0.349305555555556" right="0.349305555555556" top="0.788888888888889" bottom="0.788888888888889" header="1.01875" footer="0.509027777777778"/>
  <pageSetup paperSize="9" scale="91" fitToHeight="0" orientation="landscape"/>
  <headerFooter alignWithMargins="0">
    <oddHeader>&amp;R&amp;"宋体,常规"&amp;10表&amp;"Times New Roman,常规"3-9-1
&amp;"宋体,常规"共&amp;"Times New Roman,常规"&amp;N&amp;"宋体,常规"页第&amp;"Times New Roman,常规"&amp;P&amp;"宋体,常规"页</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50"/>
  <sheetViews>
    <sheetView workbookViewId="0">
      <selection activeCell="G12" sqref="G12"/>
    </sheetView>
  </sheetViews>
  <sheetFormatPr defaultColWidth="7.875" defaultRowHeight="15.75" customHeight="1"/>
  <cols>
    <col min="1" max="1" width="6.75" style="12" customWidth="1"/>
    <col min="2" max="2" width="7.375" style="12" customWidth="1"/>
    <col min="3" max="3" width="14.75" style="13" customWidth="1"/>
    <col min="4" max="4" width="4" style="13" customWidth="1"/>
    <col min="5" max="5" width="9.125" style="299" hidden="1" customWidth="1" outlineLevel="1"/>
    <col min="6" max="6" width="7.375" style="299" hidden="1" customWidth="1" outlineLevel="1"/>
    <col min="7" max="8" width="12.375" style="299" hidden="1" customWidth="1" outlineLevel="1"/>
    <col min="9" max="9" width="8" style="299" customWidth="1" collapsed="1"/>
    <col min="10" max="10" width="8" style="640" customWidth="1"/>
    <col min="11" max="11" width="11" style="641" customWidth="1"/>
    <col min="12" max="12" width="8.625" style="13" customWidth="1"/>
    <col min="13" max="13" width="10.5" style="19" customWidth="1"/>
    <col min="14" max="14" width="12.625" style="13" customWidth="1"/>
    <col min="15" max="15" width="6.875" style="13" customWidth="1"/>
    <col min="16" max="16" width="10.125" style="13" customWidth="1"/>
    <col min="17" max="17" width="8.375" style="13" customWidth="1"/>
    <col min="18" max="18" width="7.875" style="13" customWidth="1"/>
    <col min="19" max="20" width="9" style="642" customWidth="1"/>
    <col min="21" max="31" width="7.875" style="13" customWidth="1"/>
    <col min="32" max="16384" width="7.875" style="13"/>
  </cols>
  <sheetData>
    <row r="1" spans="1:19">
      <c r="A1" s="14" t="s">
        <v>222</v>
      </c>
      <c r="B1" s="14"/>
      <c r="C1" s="15" t="s">
        <v>223</v>
      </c>
      <c r="D1" s="16"/>
      <c r="E1" s="16"/>
      <c r="F1" s="16"/>
      <c r="G1" s="16"/>
      <c r="H1" s="16"/>
      <c r="I1" s="16"/>
      <c r="J1" s="650"/>
      <c r="K1" s="628"/>
      <c r="L1" s="16"/>
      <c r="M1" s="650"/>
      <c r="N1" s="16"/>
      <c r="O1" s="16"/>
      <c r="P1" s="16"/>
      <c r="Q1" s="16"/>
      <c r="R1" s="20"/>
      <c r="S1" s="590"/>
    </row>
    <row r="2" s="11" customFormat="1" ht="30" customHeight="1" spans="1:20">
      <c r="A2" s="17" t="s">
        <v>366</v>
      </c>
      <c r="B2" s="17"/>
      <c r="C2" s="17"/>
      <c r="D2" s="17"/>
      <c r="E2" s="17"/>
      <c r="F2" s="17"/>
      <c r="G2" s="17"/>
      <c r="H2" s="17"/>
      <c r="I2" s="17"/>
      <c r="J2" s="17"/>
      <c r="K2" s="17"/>
      <c r="L2" s="17"/>
      <c r="M2" s="651"/>
      <c r="N2" s="17"/>
      <c r="O2" s="17"/>
      <c r="P2" s="17"/>
      <c r="Q2" s="657"/>
      <c r="R2" s="29"/>
      <c r="S2" s="601"/>
      <c r="T2" s="658"/>
    </row>
    <row r="3" ht="14.1" customHeight="1" spans="1:19">
      <c r="A3" s="18" t="e">
        <f>CONCATENATE(#REF!,#REF!,#REF!,#REF!,#REF!,#REF!,#REF!)</f>
        <v>#REF!</v>
      </c>
      <c r="B3" s="18"/>
      <c r="C3" s="18"/>
      <c r="D3" s="18"/>
      <c r="E3" s="18"/>
      <c r="F3" s="18"/>
      <c r="G3" s="18"/>
      <c r="H3" s="18"/>
      <c r="I3" s="18"/>
      <c r="J3" s="18"/>
      <c r="K3" s="18"/>
      <c r="L3" s="18"/>
      <c r="M3" s="18"/>
      <c r="N3" s="18"/>
      <c r="O3" s="18"/>
      <c r="P3" s="18"/>
      <c r="Q3" s="97"/>
      <c r="R3" s="20"/>
      <c r="S3" s="590"/>
    </row>
    <row r="4" customHeight="1" spans="1:19">
      <c r="A4" s="19" t="e">
        <f>#REF!&amp;#REF!</f>
        <v>#REF!</v>
      </c>
      <c r="B4" s="19"/>
      <c r="C4" s="20"/>
      <c r="D4" s="20"/>
      <c r="K4" s="333"/>
      <c r="L4" s="20"/>
      <c r="N4" s="20"/>
      <c r="O4" s="20"/>
      <c r="P4" s="31" t="s">
        <v>248</v>
      </c>
      <c r="Q4" s="20"/>
      <c r="R4" s="20"/>
      <c r="S4" s="590"/>
    </row>
    <row r="5" s="12" customFormat="1" customHeight="1" spans="1:20">
      <c r="A5" s="21" t="s">
        <v>249</v>
      </c>
      <c r="B5" s="151" t="s">
        <v>367</v>
      </c>
      <c r="C5" s="21" t="s">
        <v>368</v>
      </c>
      <c r="D5" s="152" t="s">
        <v>369</v>
      </c>
      <c r="E5" s="21" t="s">
        <v>254</v>
      </c>
      <c r="F5" s="21"/>
      <c r="G5" s="21"/>
      <c r="H5" s="151" t="s">
        <v>255</v>
      </c>
      <c r="I5" s="190" t="s">
        <v>256</v>
      </c>
      <c r="J5" s="599"/>
      <c r="K5" s="600"/>
      <c r="L5" s="26" t="s">
        <v>257</v>
      </c>
      <c r="M5" s="652"/>
      <c r="N5" s="27"/>
      <c r="O5" s="21" t="s">
        <v>258</v>
      </c>
      <c r="P5" s="21" t="s">
        <v>305</v>
      </c>
      <c r="Q5" s="21" t="s">
        <v>370</v>
      </c>
      <c r="R5" s="21" t="s">
        <v>371</v>
      </c>
      <c r="S5" s="564" t="s">
        <v>372</v>
      </c>
      <c r="T5" s="659" t="s">
        <v>373</v>
      </c>
    </row>
    <row r="6" s="12" customFormat="1" customHeight="1" spans="1:20">
      <c r="A6" s="21"/>
      <c r="B6" s="153"/>
      <c r="C6" s="21"/>
      <c r="D6" s="154"/>
      <c r="E6" s="21" t="s">
        <v>373</v>
      </c>
      <c r="F6" s="21" t="s">
        <v>372</v>
      </c>
      <c r="G6" s="21" t="s">
        <v>374</v>
      </c>
      <c r="H6" s="153"/>
      <c r="I6" s="21" t="s">
        <v>373</v>
      </c>
      <c r="J6" s="653" t="s">
        <v>372</v>
      </c>
      <c r="K6" s="605" t="s">
        <v>374</v>
      </c>
      <c r="L6" s="151" t="s">
        <v>375</v>
      </c>
      <c r="M6" s="653" t="s">
        <v>372</v>
      </c>
      <c r="N6" s="21" t="s">
        <v>374</v>
      </c>
      <c r="O6" s="21"/>
      <c r="P6" s="21"/>
      <c r="Q6" s="21"/>
      <c r="R6" s="21"/>
      <c r="S6" s="564"/>
      <c r="T6" s="659"/>
    </row>
    <row r="7" s="639" customFormat="1" customHeight="1" spans="1:20">
      <c r="A7" s="591"/>
      <c r="B7" s="643"/>
      <c r="C7" s="643"/>
      <c r="D7" s="33"/>
      <c r="E7" s="644"/>
      <c r="F7" s="645"/>
      <c r="G7" s="645"/>
      <c r="H7" s="576"/>
      <c r="I7" s="644"/>
      <c r="J7" s="597"/>
      <c r="K7" s="332"/>
      <c r="L7" s="654">
        <f>T7</f>
        <v>0</v>
      </c>
      <c r="M7" s="25">
        <f>S7</f>
        <v>0</v>
      </c>
      <c r="N7" s="576">
        <f>ROUND(M7*L7,2)</f>
        <v>0</v>
      </c>
      <c r="O7" s="25" t="str">
        <f t="shared" ref="O7:O70" si="0">IF(K7=0,"",(N7-K7)/K7*100)</f>
        <v/>
      </c>
      <c r="P7" s="33"/>
      <c r="Q7" s="660"/>
      <c r="R7" s="71"/>
      <c r="S7" s="564"/>
      <c r="T7" s="659">
        <f>I7</f>
        <v>0</v>
      </c>
    </row>
    <row r="8" customFormat="1" customHeight="1" spans="1:251">
      <c r="A8" s="591"/>
      <c r="B8" s="643"/>
      <c r="C8" s="643"/>
      <c r="D8" s="33"/>
      <c r="E8" s="644"/>
      <c r="F8" s="645"/>
      <c r="G8" s="645"/>
      <c r="H8" s="578"/>
      <c r="I8" s="644"/>
      <c r="J8" s="597"/>
      <c r="K8" s="332"/>
      <c r="L8" s="654">
        <f t="shared" ref="L8:L71" si="1">T8</f>
        <v>0</v>
      </c>
      <c r="M8" s="25">
        <f t="shared" ref="M8:M71" si="2">S8</f>
        <v>0</v>
      </c>
      <c r="N8" s="576">
        <f t="shared" ref="N8:N71" si="3">ROUND(M8*L8,2)</f>
        <v>0</v>
      </c>
      <c r="O8" s="25" t="str">
        <f t="shared" si="0"/>
        <v/>
      </c>
      <c r="P8" s="33"/>
      <c r="Q8" s="660"/>
      <c r="R8" s="33"/>
      <c r="S8" s="564"/>
      <c r="T8" s="659">
        <f t="shared" ref="T8:T71" si="4">I8</f>
        <v>0</v>
      </c>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row>
    <row r="9" customFormat="1" customHeight="1" spans="1:251">
      <c r="A9" s="591"/>
      <c r="B9" s="643"/>
      <c r="C9" s="643"/>
      <c r="D9" s="33"/>
      <c r="E9" s="644"/>
      <c r="F9" s="645"/>
      <c r="G9" s="645"/>
      <c r="H9" s="578"/>
      <c r="I9" s="644"/>
      <c r="J9" s="597"/>
      <c r="K9" s="332"/>
      <c r="L9" s="654">
        <f t="shared" si="1"/>
        <v>0</v>
      </c>
      <c r="M9" s="25">
        <f t="shared" si="2"/>
        <v>0</v>
      </c>
      <c r="N9" s="576">
        <f t="shared" si="3"/>
        <v>0</v>
      </c>
      <c r="O9" s="25" t="str">
        <f t="shared" si="0"/>
        <v/>
      </c>
      <c r="P9" s="33"/>
      <c r="Q9" s="660"/>
      <c r="R9" s="33"/>
      <c r="S9" s="564"/>
      <c r="T9" s="659">
        <f t="shared" si="4"/>
        <v>0</v>
      </c>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row>
    <row r="10" customFormat="1" customHeight="1" spans="1:251">
      <c r="A10" s="591"/>
      <c r="B10" s="643"/>
      <c r="C10" s="643"/>
      <c r="D10" s="33"/>
      <c r="E10" s="644"/>
      <c r="F10" s="645"/>
      <c r="G10" s="645"/>
      <c r="H10" s="578"/>
      <c r="I10" s="644"/>
      <c r="J10" s="597"/>
      <c r="K10" s="332"/>
      <c r="L10" s="654">
        <f t="shared" si="1"/>
        <v>0</v>
      </c>
      <c r="M10" s="25">
        <f t="shared" si="2"/>
        <v>0</v>
      </c>
      <c r="N10" s="576">
        <f t="shared" si="3"/>
        <v>0</v>
      </c>
      <c r="O10" s="25" t="str">
        <f t="shared" si="0"/>
        <v/>
      </c>
      <c r="P10" s="33"/>
      <c r="Q10" s="660"/>
      <c r="R10" s="33"/>
      <c r="S10" s="564"/>
      <c r="T10" s="659">
        <f t="shared" si="4"/>
        <v>0</v>
      </c>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row>
    <row r="11" customFormat="1" customHeight="1" spans="1:251">
      <c r="A11" s="591"/>
      <c r="B11" s="643"/>
      <c r="C11" s="643"/>
      <c r="D11" s="33"/>
      <c r="E11" s="644"/>
      <c r="F11" s="645"/>
      <c r="G11" s="645"/>
      <c r="H11" s="578"/>
      <c r="I11" s="644"/>
      <c r="J11" s="597"/>
      <c r="K11" s="332"/>
      <c r="L11" s="654">
        <f t="shared" si="1"/>
        <v>0</v>
      </c>
      <c r="M11" s="25">
        <f t="shared" si="2"/>
        <v>0</v>
      </c>
      <c r="N11" s="576">
        <f t="shared" si="3"/>
        <v>0</v>
      </c>
      <c r="O11" s="25" t="str">
        <f t="shared" si="0"/>
        <v/>
      </c>
      <c r="P11" s="33"/>
      <c r="Q11" s="660"/>
      <c r="R11" s="33"/>
      <c r="S11" s="564"/>
      <c r="T11" s="659">
        <f t="shared" si="4"/>
        <v>0</v>
      </c>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row>
    <row r="12" customFormat="1" customHeight="1" spans="1:251">
      <c r="A12" s="591"/>
      <c r="B12" s="643"/>
      <c r="C12" s="643"/>
      <c r="D12" s="33"/>
      <c r="E12" s="644"/>
      <c r="F12" s="645"/>
      <c r="G12" s="645"/>
      <c r="H12" s="578"/>
      <c r="I12" s="644"/>
      <c r="J12" s="597"/>
      <c r="K12" s="332"/>
      <c r="L12" s="654">
        <f t="shared" si="1"/>
        <v>0</v>
      </c>
      <c r="M12" s="25">
        <f t="shared" si="2"/>
        <v>0</v>
      </c>
      <c r="N12" s="576">
        <f t="shared" si="3"/>
        <v>0</v>
      </c>
      <c r="O12" s="25" t="str">
        <f t="shared" si="0"/>
        <v/>
      </c>
      <c r="P12" s="33"/>
      <c r="Q12" s="660"/>
      <c r="R12" s="33"/>
      <c r="S12" s="564"/>
      <c r="T12" s="659">
        <f t="shared" si="4"/>
        <v>0</v>
      </c>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row>
    <row r="13" customFormat="1" customHeight="1" spans="1:251">
      <c r="A13" s="591"/>
      <c r="B13" s="643"/>
      <c r="C13" s="643"/>
      <c r="D13" s="33"/>
      <c r="E13" s="644"/>
      <c r="F13" s="645"/>
      <c r="G13" s="645"/>
      <c r="H13" s="578"/>
      <c r="I13" s="644"/>
      <c r="J13" s="597"/>
      <c r="K13" s="332"/>
      <c r="L13" s="654">
        <f t="shared" si="1"/>
        <v>0</v>
      </c>
      <c r="M13" s="25">
        <f t="shared" si="2"/>
        <v>0</v>
      </c>
      <c r="N13" s="576">
        <f t="shared" si="3"/>
        <v>0</v>
      </c>
      <c r="O13" s="25" t="str">
        <f t="shared" si="0"/>
        <v/>
      </c>
      <c r="P13" s="33"/>
      <c r="Q13" s="660"/>
      <c r="R13" s="33"/>
      <c r="S13" s="564"/>
      <c r="T13" s="659">
        <f t="shared" si="4"/>
        <v>0</v>
      </c>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row>
    <row r="14" customFormat="1" customHeight="1" spans="1:251">
      <c r="A14" s="591"/>
      <c r="B14" s="643"/>
      <c r="C14" s="643"/>
      <c r="D14" s="33"/>
      <c r="E14" s="644"/>
      <c r="F14" s="645"/>
      <c r="G14" s="645"/>
      <c r="H14" s="578"/>
      <c r="I14" s="644"/>
      <c r="J14" s="597"/>
      <c r="K14" s="332"/>
      <c r="L14" s="654">
        <f t="shared" si="1"/>
        <v>0</v>
      </c>
      <c r="M14" s="25">
        <f t="shared" si="2"/>
        <v>0</v>
      </c>
      <c r="N14" s="576">
        <f t="shared" si="3"/>
        <v>0</v>
      </c>
      <c r="O14" s="25" t="str">
        <f t="shared" si="0"/>
        <v/>
      </c>
      <c r="P14" s="33"/>
      <c r="Q14" s="660"/>
      <c r="R14" s="33"/>
      <c r="S14" s="564"/>
      <c r="T14" s="659">
        <f t="shared" si="4"/>
        <v>0</v>
      </c>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row>
    <row r="15" customFormat="1" customHeight="1" spans="1:251">
      <c r="A15" s="591"/>
      <c r="B15" s="643"/>
      <c r="C15" s="643"/>
      <c r="D15" s="33"/>
      <c r="E15" s="644"/>
      <c r="F15" s="645"/>
      <c r="G15" s="645"/>
      <c r="H15" s="578"/>
      <c r="I15" s="644"/>
      <c r="J15" s="597"/>
      <c r="K15" s="332"/>
      <c r="L15" s="654">
        <f t="shared" si="1"/>
        <v>0</v>
      </c>
      <c r="M15" s="25">
        <f t="shared" si="2"/>
        <v>0</v>
      </c>
      <c r="N15" s="576">
        <f t="shared" si="3"/>
        <v>0</v>
      </c>
      <c r="O15" s="25" t="str">
        <f t="shared" si="0"/>
        <v/>
      </c>
      <c r="P15" s="33"/>
      <c r="Q15" s="660"/>
      <c r="R15" s="33"/>
      <c r="S15" s="564"/>
      <c r="T15" s="659">
        <f t="shared" si="4"/>
        <v>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row>
    <row r="16" customFormat="1" customHeight="1" spans="1:251">
      <c r="A16" s="591"/>
      <c r="B16" s="643"/>
      <c r="C16" s="643"/>
      <c r="D16" s="33"/>
      <c r="E16" s="644"/>
      <c r="F16" s="645"/>
      <c r="G16" s="645"/>
      <c r="H16" s="578"/>
      <c r="I16" s="644"/>
      <c r="J16" s="597"/>
      <c r="K16" s="332"/>
      <c r="L16" s="654">
        <f t="shared" si="1"/>
        <v>0</v>
      </c>
      <c r="M16" s="25">
        <f t="shared" si="2"/>
        <v>0</v>
      </c>
      <c r="N16" s="576">
        <f t="shared" si="3"/>
        <v>0</v>
      </c>
      <c r="O16" s="25" t="str">
        <f t="shared" si="0"/>
        <v/>
      </c>
      <c r="P16" s="33"/>
      <c r="Q16" s="660"/>
      <c r="R16" s="33"/>
      <c r="S16" s="564"/>
      <c r="T16" s="659">
        <f t="shared" si="4"/>
        <v>0</v>
      </c>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row>
    <row r="17" customFormat="1" customHeight="1" spans="1:251">
      <c r="A17" s="591"/>
      <c r="B17" s="643"/>
      <c r="C17" s="643"/>
      <c r="D17" s="33"/>
      <c r="E17" s="644"/>
      <c r="F17" s="645"/>
      <c r="G17" s="645"/>
      <c r="H17" s="578"/>
      <c r="I17" s="644"/>
      <c r="J17" s="597"/>
      <c r="K17" s="332"/>
      <c r="L17" s="654">
        <f t="shared" si="1"/>
        <v>0</v>
      </c>
      <c r="M17" s="25">
        <f t="shared" si="2"/>
        <v>0</v>
      </c>
      <c r="N17" s="576">
        <f t="shared" si="3"/>
        <v>0</v>
      </c>
      <c r="O17" s="25" t="str">
        <f t="shared" si="0"/>
        <v/>
      </c>
      <c r="P17" s="33"/>
      <c r="Q17" s="660"/>
      <c r="R17" s="33"/>
      <c r="S17" s="564"/>
      <c r="T17" s="659">
        <f t="shared" si="4"/>
        <v>0</v>
      </c>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row>
    <row r="18" customFormat="1" customHeight="1" spans="1:251">
      <c r="A18" s="591"/>
      <c r="B18" s="643"/>
      <c r="C18" s="643"/>
      <c r="D18" s="33"/>
      <c r="E18" s="644"/>
      <c r="F18" s="645"/>
      <c r="G18" s="645"/>
      <c r="H18" s="578"/>
      <c r="I18" s="644"/>
      <c r="J18" s="597"/>
      <c r="K18" s="332"/>
      <c r="L18" s="654">
        <f t="shared" si="1"/>
        <v>0</v>
      </c>
      <c r="M18" s="25">
        <f t="shared" si="2"/>
        <v>0</v>
      </c>
      <c r="N18" s="576">
        <f t="shared" si="3"/>
        <v>0</v>
      </c>
      <c r="O18" s="25" t="str">
        <f t="shared" si="0"/>
        <v/>
      </c>
      <c r="P18" s="33"/>
      <c r="Q18" s="660"/>
      <c r="R18" s="33"/>
      <c r="S18" s="564"/>
      <c r="T18" s="659">
        <f t="shared" si="4"/>
        <v>0</v>
      </c>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row>
    <row r="19" customFormat="1" customHeight="1" spans="1:251">
      <c r="A19" s="591"/>
      <c r="B19" s="643"/>
      <c r="C19" s="643"/>
      <c r="D19" s="33"/>
      <c r="E19" s="644"/>
      <c r="F19" s="645"/>
      <c r="G19" s="645"/>
      <c r="H19" s="578"/>
      <c r="I19" s="644"/>
      <c r="J19" s="597"/>
      <c r="K19" s="332"/>
      <c r="L19" s="654">
        <f t="shared" si="1"/>
        <v>0</v>
      </c>
      <c r="M19" s="25">
        <f t="shared" si="2"/>
        <v>0</v>
      </c>
      <c r="N19" s="576">
        <f t="shared" si="3"/>
        <v>0</v>
      </c>
      <c r="O19" s="25" t="str">
        <f t="shared" si="0"/>
        <v/>
      </c>
      <c r="P19" s="33"/>
      <c r="Q19" s="660"/>
      <c r="R19" s="33"/>
      <c r="S19" s="564"/>
      <c r="T19" s="659">
        <f t="shared" si="4"/>
        <v>0</v>
      </c>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row>
    <row r="20" customFormat="1" customHeight="1" spans="1:251">
      <c r="A20" s="591"/>
      <c r="B20" s="643"/>
      <c r="C20" s="643"/>
      <c r="D20" s="33"/>
      <c r="E20" s="644"/>
      <c r="F20" s="645"/>
      <c r="G20" s="645"/>
      <c r="H20" s="578"/>
      <c r="I20" s="644"/>
      <c r="J20" s="597"/>
      <c r="K20" s="332"/>
      <c r="L20" s="654">
        <f t="shared" si="1"/>
        <v>0</v>
      </c>
      <c r="M20" s="25">
        <f t="shared" si="2"/>
        <v>0</v>
      </c>
      <c r="N20" s="576">
        <f t="shared" si="3"/>
        <v>0</v>
      </c>
      <c r="O20" s="25" t="str">
        <f t="shared" si="0"/>
        <v/>
      </c>
      <c r="P20" s="33"/>
      <c r="Q20" s="660"/>
      <c r="R20" s="33"/>
      <c r="S20" s="564"/>
      <c r="T20" s="659">
        <f t="shared" si="4"/>
        <v>0</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row>
    <row r="21" customFormat="1" customHeight="1" spans="1:251">
      <c r="A21" s="591"/>
      <c r="B21" s="643"/>
      <c r="C21" s="643"/>
      <c r="D21" s="33"/>
      <c r="E21" s="644"/>
      <c r="F21" s="645"/>
      <c r="G21" s="645"/>
      <c r="H21" s="578"/>
      <c r="I21" s="644"/>
      <c r="J21" s="597"/>
      <c r="K21" s="332"/>
      <c r="L21" s="654">
        <f t="shared" si="1"/>
        <v>0</v>
      </c>
      <c r="M21" s="25">
        <f t="shared" si="2"/>
        <v>0</v>
      </c>
      <c r="N21" s="576">
        <f t="shared" si="3"/>
        <v>0</v>
      </c>
      <c r="O21" s="25" t="str">
        <f t="shared" si="0"/>
        <v/>
      </c>
      <c r="P21" s="33"/>
      <c r="Q21" s="660"/>
      <c r="R21" s="33"/>
      <c r="S21" s="564"/>
      <c r="T21" s="659">
        <f t="shared" si="4"/>
        <v>0</v>
      </c>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row>
    <row r="22" customFormat="1" customHeight="1" spans="1:251">
      <c r="A22" s="591"/>
      <c r="B22" s="643"/>
      <c r="C22" s="643"/>
      <c r="D22" s="33"/>
      <c r="E22" s="644"/>
      <c r="F22" s="645"/>
      <c r="G22" s="645"/>
      <c r="H22" s="578"/>
      <c r="I22" s="644"/>
      <c r="J22" s="597"/>
      <c r="K22" s="332"/>
      <c r="L22" s="654">
        <f t="shared" si="1"/>
        <v>0</v>
      </c>
      <c r="M22" s="25">
        <f t="shared" si="2"/>
        <v>0</v>
      </c>
      <c r="N22" s="576">
        <f t="shared" si="3"/>
        <v>0</v>
      </c>
      <c r="O22" s="25" t="str">
        <f t="shared" si="0"/>
        <v/>
      </c>
      <c r="P22" s="33"/>
      <c r="Q22" s="660"/>
      <c r="R22" s="33"/>
      <c r="S22" s="564"/>
      <c r="T22" s="659">
        <f t="shared" si="4"/>
        <v>0</v>
      </c>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row>
    <row r="23" customFormat="1" customHeight="1" spans="1:251">
      <c r="A23" s="591"/>
      <c r="B23" s="643"/>
      <c r="C23" s="643"/>
      <c r="D23" s="33"/>
      <c r="E23" s="644"/>
      <c r="F23" s="645"/>
      <c r="G23" s="645"/>
      <c r="H23" s="578"/>
      <c r="I23" s="644"/>
      <c r="J23" s="597"/>
      <c r="K23" s="332"/>
      <c r="L23" s="654">
        <f t="shared" si="1"/>
        <v>0</v>
      </c>
      <c r="M23" s="25">
        <f t="shared" si="2"/>
        <v>0</v>
      </c>
      <c r="N23" s="576">
        <f t="shared" si="3"/>
        <v>0</v>
      </c>
      <c r="O23" s="25" t="str">
        <f t="shared" si="0"/>
        <v/>
      </c>
      <c r="P23" s="33"/>
      <c r="Q23" s="660"/>
      <c r="R23" s="33"/>
      <c r="S23" s="564"/>
      <c r="T23" s="659">
        <f t="shared" si="4"/>
        <v>0</v>
      </c>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row>
    <row r="24" customFormat="1" customHeight="1" spans="1:251">
      <c r="A24" s="591"/>
      <c r="B24" s="643"/>
      <c r="C24" s="643"/>
      <c r="D24" s="33"/>
      <c r="E24" s="644"/>
      <c r="F24" s="645"/>
      <c r="G24" s="645"/>
      <c r="H24" s="578"/>
      <c r="I24" s="644"/>
      <c r="J24" s="597"/>
      <c r="K24" s="332"/>
      <c r="L24" s="654">
        <f t="shared" si="1"/>
        <v>0</v>
      </c>
      <c r="M24" s="25">
        <f t="shared" si="2"/>
        <v>0</v>
      </c>
      <c r="N24" s="576">
        <f t="shared" si="3"/>
        <v>0</v>
      </c>
      <c r="O24" s="25" t="str">
        <f t="shared" si="0"/>
        <v/>
      </c>
      <c r="P24" s="33"/>
      <c r="Q24" s="660"/>
      <c r="R24" s="33"/>
      <c r="S24" s="564"/>
      <c r="T24" s="659">
        <f t="shared" si="4"/>
        <v>0</v>
      </c>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row>
    <row r="25" customFormat="1" customHeight="1" spans="1:251">
      <c r="A25" s="591"/>
      <c r="B25" s="643"/>
      <c r="C25" s="643"/>
      <c r="D25" s="33"/>
      <c r="E25" s="644"/>
      <c r="F25" s="645"/>
      <c r="G25" s="645"/>
      <c r="H25" s="578"/>
      <c r="I25" s="644"/>
      <c r="J25" s="597"/>
      <c r="K25" s="332"/>
      <c r="L25" s="654">
        <f t="shared" si="1"/>
        <v>0</v>
      </c>
      <c r="M25" s="25">
        <f t="shared" si="2"/>
        <v>0</v>
      </c>
      <c r="N25" s="576">
        <f t="shared" si="3"/>
        <v>0</v>
      </c>
      <c r="O25" s="25" t="str">
        <f t="shared" si="0"/>
        <v/>
      </c>
      <c r="P25" s="33"/>
      <c r="Q25" s="660"/>
      <c r="R25" s="33"/>
      <c r="S25" s="564"/>
      <c r="T25" s="659">
        <f t="shared" si="4"/>
        <v>0</v>
      </c>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row>
    <row r="26" customFormat="1" customHeight="1" spans="1:251">
      <c r="A26" s="591"/>
      <c r="B26" s="643"/>
      <c r="C26" s="643"/>
      <c r="D26" s="33"/>
      <c r="E26" s="644"/>
      <c r="F26" s="645"/>
      <c r="G26" s="645"/>
      <c r="H26" s="578"/>
      <c r="I26" s="644"/>
      <c r="J26" s="597"/>
      <c r="K26" s="332"/>
      <c r="L26" s="654">
        <f t="shared" si="1"/>
        <v>0</v>
      </c>
      <c r="M26" s="25">
        <f t="shared" si="2"/>
        <v>0</v>
      </c>
      <c r="N26" s="576">
        <f t="shared" si="3"/>
        <v>0</v>
      </c>
      <c r="O26" s="25" t="str">
        <f t="shared" si="0"/>
        <v/>
      </c>
      <c r="P26" s="33"/>
      <c r="Q26" s="660"/>
      <c r="R26" s="33"/>
      <c r="S26" s="564"/>
      <c r="T26" s="659">
        <f t="shared" si="4"/>
        <v>0</v>
      </c>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row>
    <row r="27" customFormat="1" customHeight="1" spans="1:251">
      <c r="A27" s="591"/>
      <c r="B27" s="643"/>
      <c r="C27" s="643"/>
      <c r="D27" s="33"/>
      <c r="E27" s="644"/>
      <c r="F27" s="645"/>
      <c r="G27" s="645"/>
      <c r="H27" s="578"/>
      <c r="I27" s="644"/>
      <c r="J27" s="597"/>
      <c r="K27" s="332"/>
      <c r="L27" s="654">
        <f t="shared" si="1"/>
        <v>0</v>
      </c>
      <c r="M27" s="25">
        <f t="shared" si="2"/>
        <v>0</v>
      </c>
      <c r="N27" s="576">
        <f t="shared" si="3"/>
        <v>0</v>
      </c>
      <c r="O27" s="25" t="str">
        <f t="shared" si="0"/>
        <v/>
      </c>
      <c r="P27" s="33"/>
      <c r="Q27" s="660"/>
      <c r="R27" s="33"/>
      <c r="S27" s="564"/>
      <c r="T27" s="659">
        <f t="shared" si="4"/>
        <v>0</v>
      </c>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row>
    <row r="28" customFormat="1" customHeight="1" spans="1:251">
      <c r="A28" s="591"/>
      <c r="B28" s="643"/>
      <c r="C28" s="643"/>
      <c r="D28" s="33"/>
      <c r="E28" s="644"/>
      <c r="F28" s="645"/>
      <c r="G28" s="645"/>
      <c r="H28" s="578"/>
      <c r="I28" s="644"/>
      <c r="J28" s="597"/>
      <c r="K28" s="332"/>
      <c r="L28" s="654">
        <f t="shared" si="1"/>
        <v>0</v>
      </c>
      <c r="M28" s="25">
        <f t="shared" si="2"/>
        <v>0</v>
      </c>
      <c r="N28" s="576">
        <f t="shared" si="3"/>
        <v>0</v>
      </c>
      <c r="O28" s="25" t="str">
        <f t="shared" si="0"/>
        <v/>
      </c>
      <c r="P28" s="33"/>
      <c r="Q28" s="660"/>
      <c r="R28" s="33"/>
      <c r="S28" s="564"/>
      <c r="T28" s="659">
        <f t="shared" si="4"/>
        <v>0</v>
      </c>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row>
    <row r="29" customFormat="1" customHeight="1" spans="1:251">
      <c r="A29" s="591"/>
      <c r="B29" s="643"/>
      <c r="C29" s="643"/>
      <c r="D29" s="33"/>
      <c r="E29" s="644"/>
      <c r="F29" s="645"/>
      <c r="G29" s="645"/>
      <c r="H29" s="578"/>
      <c r="I29" s="644"/>
      <c r="J29" s="597"/>
      <c r="K29" s="332"/>
      <c r="L29" s="654">
        <f t="shared" si="1"/>
        <v>0</v>
      </c>
      <c r="M29" s="25">
        <f t="shared" si="2"/>
        <v>0</v>
      </c>
      <c r="N29" s="576">
        <f t="shared" si="3"/>
        <v>0</v>
      </c>
      <c r="O29" s="25" t="str">
        <f t="shared" si="0"/>
        <v/>
      </c>
      <c r="P29" s="33"/>
      <c r="Q29" s="660"/>
      <c r="R29" s="33"/>
      <c r="S29" s="564"/>
      <c r="T29" s="659">
        <f t="shared" si="4"/>
        <v>0</v>
      </c>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row>
    <row r="30" customFormat="1" customHeight="1" spans="1:251">
      <c r="A30" s="591"/>
      <c r="B30" s="643"/>
      <c r="C30" s="643"/>
      <c r="D30" s="33"/>
      <c r="E30" s="644"/>
      <c r="F30" s="645"/>
      <c r="G30" s="645"/>
      <c r="H30" s="578"/>
      <c r="I30" s="644"/>
      <c r="J30" s="597"/>
      <c r="K30" s="332"/>
      <c r="L30" s="654">
        <f t="shared" si="1"/>
        <v>0</v>
      </c>
      <c r="M30" s="25">
        <f t="shared" si="2"/>
        <v>0</v>
      </c>
      <c r="N30" s="576">
        <f t="shared" si="3"/>
        <v>0</v>
      </c>
      <c r="O30" s="25" t="str">
        <f t="shared" si="0"/>
        <v/>
      </c>
      <c r="P30" s="33"/>
      <c r="Q30" s="660"/>
      <c r="R30" s="33"/>
      <c r="S30" s="564"/>
      <c r="T30" s="659">
        <f t="shared" si="4"/>
        <v>0</v>
      </c>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row>
    <row r="31" customFormat="1" customHeight="1" spans="1:251">
      <c r="A31" s="591"/>
      <c r="B31" s="643"/>
      <c r="C31" s="643"/>
      <c r="D31" s="33"/>
      <c r="E31" s="644"/>
      <c r="F31" s="645"/>
      <c r="G31" s="645"/>
      <c r="H31" s="578"/>
      <c r="I31" s="644"/>
      <c r="J31" s="597"/>
      <c r="K31" s="332"/>
      <c r="L31" s="654">
        <f t="shared" si="1"/>
        <v>0</v>
      </c>
      <c r="M31" s="25">
        <f t="shared" si="2"/>
        <v>0</v>
      </c>
      <c r="N31" s="576">
        <f t="shared" si="3"/>
        <v>0</v>
      </c>
      <c r="O31" s="25" t="str">
        <f t="shared" si="0"/>
        <v/>
      </c>
      <c r="P31" s="33"/>
      <c r="Q31" s="660"/>
      <c r="R31" s="33"/>
      <c r="S31" s="564"/>
      <c r="T31" s="659">
        <f t="shared" si="4"/>
        <v>0</v>
      </c>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row>
    <row r="32" customFormat="1" customHeight="1" spans="1:251">
      <c r="A32" s="591"/>
      <c r="B32" s="643"/>
      <c r="C32" s="643"/>
      <c r="D32" s="33"/>
      <c r="E32" s="644"/>
      <c r="F32" s="645"/>
      <c r="G32" s="645"/>
      <c r="H32" s="578"/>
      <c r="I32" s="644"/>
      <c r="J32" s="597"/>
      <c r="K32" s="332"/>
      <c r="L32" s="654">
        <f t="shared" si="1"/>
        <v>0</v>
      </c>
      <c r="M32" s="25">
        <f t="shared" si="2"/>
        <v>0</v>
      </c>
      <c r="N32" s="576">
        <f t="shared" si="3"/>
        <v>0</v>
      </c>
      <c r="O32" s="25" t="str">
        <f t="shared" si="0"/>
        <v/>
      </c>
      <c r="P32" s="33"/>
      <c r="Q32" s="660"/>
      <c r="R32" s="33"/>
      <c r="S32" s="564"/>
      <c r="T32" s="659">
        <f t="shared" si="4"/>
        <v>0</v>
      </c>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row>
    <row r="33" customFormat="1" customHeight="1" spans="1:251">
      <c r="A33" s="591"/>
      <c r="B33" s="643"/>
      <c r="C33" s="643"/>
      <c r="D33" s="33"/>
      <c r="E33" s="644"/>
      <c r="F33" s="645"/>
      <c r="G33" s="645"/>
      <c r="H33" s="578"/>
      <c r="I33" s="644"/>
      <c r="J33" s="597"/>
      <c r="K33" s="332"/>
      <c r="L33" s="654">
        <f t="shared" si="1"/>
        <v>0</v>
      </c>
      <c r="M33" s="25">
        <f t="shared" si="2"/>
        <v>0</v>
      </c>
      <c r="N33" s="576">
        <f t="shared" si="3"/>
        <v>0</v>
      </c>
      <c r="O33" s="25" t="str">
        <f t="shared" si="0"/>
        <v/>
      </c>
      <c r="P33" s="33"/>
      <c r="Q33" s="660"/>
      <c r="R33" s="33"/>
      <c r="S33" s="564"/>
      <c r="T33" s="659">
        <f t="shared" si="4"/>
        <v>0</v>
      </c>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row>
    <row r="34" customFormat="1" customHeight="1" spans="1:251">
      <c r="A34" s="591"/>
      <c r="B34" s="643"/>
      <c r="C34" s="643"/>
      <c r="D34" s="33"/>
      <c r="E34" s="644"/>
      <c r="F34" s="645"/>
      <c r="G34" s="645"/>
      <c r="H34" s="578"/>
      <c r="I34" s="644"/>
      <c r="J34" s="597"/>
      <c r="K34" s="332"/>
      <c r="L34" s="654">
        <f t="shared" si="1"/>
        <v>0</v>
      </c>
      <c r="M34" s="25">
        <f t="shared" si="2"/>
        <v>0</v>
      </c>
      <c r="N34" s="576">
        <f t="shared" si="3"/>
        <v>0</v>
      </c>
      <c r="O34" s="25" t="str">
        <f t="shared" si="0"/>
        <v/>
      </c>
      <c r="P34" s="33"/>
      <c r="Q34" s="660"/>
      <c r="R34" s="33"/>
      <c r="S34" s="564"/>
      <c r="T34" s="659">
        <f t="shared" si="4"/>
        <v>0</v>
      </c>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row>
    <row r="35" customFormat="1" customHeight="1" spans="1:251">
      <c r="A35" s="591"/>
      <c r="B35" s="643"/>
      <c r="C35" s="643"/>
      <c r="D35" s="33"/>
      <c r="E35" s="644"/>
      <c r="F35" s="645"/>
      <c r="G35" s="645"/>
      <c r="H35" s="578"/>
      <c r="I35" s="644"/>
      <c r="J35" s="597"/>
      <c r="K35" s="332"/>
      <c r="L35" s="654">
        <f t="shared" si="1"/>
        <v>0</v>
      </c>
      <c r="M35" s="25">
        <f t="shared" si="2"/>
        <v>0</v>
      </c>
      <c r="N35" s="576">
        <f t="shared" si="3"/>
        <v>0</v>
      </c>
      <c r="O35" s="25" t="str">
        <f t="shared" si="0"/>
        <v/>
      </c>
      <c r="P35" s="33"/>
      <c r="Q35" s="660"/>
      <c r="R35" s="33"/>
      <c r="S35" s="564"/>
      <c r="T35" s="659">
        <f t="shared" si="4"/>
        <v>0</v>
      </c>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row>
    <row r="36" customFormat="1" customHeight="1" spans="1:251">
      <c r="A36" s="591"/>
      <c r="B36" s="643"/>
      <c r="C36" s="643"/>
      <c r="D36" s="33"/>
      <c r="E36" s="644"/>
      <c r="F36" s="645"/>
      <c r="G36" s="645"/>
      <c r="H36" s="578"/>
      <c r="I36" s="644"/>
      <c r="J36" s="597"/>
      <c r="K36" s="332"/>
      <c r="L36" s="654">
        <f t="shared" si="1"/>
        <v>0</v>
      </c>
      <c r="M36" s="25">
        <f t="shared" si="2"/>
        <v>0</v>
      </c>
      <c r="N36" s="576">
        <f t="shared" si="3"/>
        <v>0</v>
      </c>
      <c r="O36" s="25" t="str">
        <f t="shared" si="0"/>
        <v/>
      </c>
      <c r="P36" s="33"/>
      <c r="Q36" s="660"/>
      <c r="R36" s="33"/>
      <c r="S36" s="564"/>
      <c r="T36" s="659">
        <f t="shared" si="4"/>
        <v>0</v>
      </c>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row>
    <row r="37" customFormat="1" customHeight="1" spans="1:251">
      <c r="A37" s="591"/>
      <c r="B37" s="643"/>
      <c r="C37" s="643"/>
      <c r="D37" s="33"/>
      <c r="E37" s="644"/>
      <c r="F37" s="645"/>
      <c r="G37" s="645"/>
      <c r="H37" s="578"/>
      <c r="I37" s="644"/>
      <c r="J37" s="597"/>
      <c r="K37" s="332"/>
      <c r="L37" s="654">
        <f t="shared" si="1"/>
        <v>0</v>
      </c>
      <c r="M37" s="25">
        <f t="shared" si="2"/>
        <v>0</v>
      </c>
      <c r="N37" s="576">
        <f t="shared" si="3"/>
        <v>0</v>
      </c>
      <c r="O37" s="25" t="str">
        <f t="shared" si="0"/>
        <v/>
      </c>
      <c r="P37" s="33"/>
      <c r="Q37" s="660"/>
      <c r="R37" s="33"/>
      <c r="S37" s="564"/>
      <c r="T37" s="659">
        <f t="shared" si="4"/>
        <v>0</v>
      </c>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row>
    <row r="38" customFormat="1" customHeight="1" spans="1:251">
      <c r="A38" s="591"/>
      <c r="B38" s="643"/>
      <c r="C38" s="643"/>
      <c r="D38" s="33"/>
      <c r="E38" s="644"/>
      <c r="F38" s="645"/>
      <c r="G38" s="645"/>
      <c r="H38" s="578"/>
      <c r="I38" s="644"/>
      <c r="J38" s="597"/>
      <c r="K38" s="332"/>
      <c r="L38" s="654">
        <f t="shared" si="1"/>
        <v>0</v>
      </c>
      <c r="M38" s="25">
        <f t="shared" si="2"/>
        <v>0</v>
      </c>
      <c r="N38" s="576">
        <f t="shared" si="3"/>
        <v>0</v>
      </c>
      <c r="O38" s="25" t="str">
        <f t="shared" si="0"/>
        <v/>
      </c>
      <c r="P38" s="33"/>
      <c r="Q38" s="660"/>
      <c r="R38" s="33"/>
      <c r="S38" s="564"/>
      <c r="T38" s="659">
        <f t="shared" si="4"/>
        <v>0</v>
      </c>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row>
    <row r="39" customFormat="1" customHeight="1" spans="1:251">
      <c r="A39" s="591"/>
      <c r="B39" s="643"/>
      <c r="C39" s="643"/>
      <c r="D39" s="33"/>
      <c r="E39" s="644"/>
      <c r="F39" s="645"/>
      <c r="G39" s="645"/>
      <c r="H39" s="578"/>
      <c r="I39" s="644"/>
      <c r="J39" s="597"/>
      <c r="K39" s="332"/>
      <c r="L39" s="654">
        <f t="shared" si="1"/>
        <v>0</v>
      </c>
      <c r="M39" s="25">
        <f t="shared" si="2"/>
        <v>0</v>
      </c>
      <c r="N39" s="576">
        <f t="shared" si="3"/>
        <v>0</v>
      </c>
      <c r="O39" s="25" t="str">
        <f t="shared" si="0"/>
        <v/>
      </c>
      <c r="P39" s="33"/>
      <c r="Q39" s="660"/>
      <c r="R39" s="33"/>
      <c r="S39" s="564"/>
      <c r="T39" s="659">
        <f t="shared" si="4"/>
        <v>0</v>
      </c>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row>
    <row r="40" customFormat="1" customHeight="1" spans="1:251">
      <c r="A40" s="591"/>
      <c r="B40" s="643"/>
      <c r="C40" s="643"/>
      <c r="D40" s="33"/>
      <c r="E40" s="644"/>
      <c r="F40" s="645"/>
      <c r="G40" s="645"/>
      <c r="H40" s="578"/>
      <c r="I40" s="644"/>
      <c r="J40" s="597"/>
      <c r="K40" s="332"/>
      <c r="L40" s="654">
        <f t="shared" si="1"/>
        <v>0</v>
      </c>
      <c r="M40" s="25">
        <f t="shared" si="2"/>
        <v>0</v>
      </c>
      <c r="N40" s="576">
        <f t="shared" si="3"/>
        <v>0</v>
      </c>
      <c r="O40" s="25" t="str">
        <f t="shared" si="0"/>
        <v/>
      </c>
      <c r="P40" s="33"/>
      <c r="Q40" s="660"/>
      <c r="R40" s="33"/>
      <c r="S40" s="564"/>
      <c r="T40" s="659">
        <f t="shared" si="4"/>
        <v>0</v>
      </c>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row>
    <row r="41" customFormat="1" customHeight="1" spans="1:251">
      <c r="A41" s="591"/>
      <c r="B41" s="643"/>
      <c r="C41" s="643"/>
      <c r="D41" s="33"/>
      <c r="E41" s="644"/>
      <c r="F41" s="645"/>
      <c r="G41" s="645"/>
      <c r="H41" s="578"/>
      <c r="I41" s="644"/>
      <c r="J41" s="597"/>
      <c r="K41" s="332"/>
      <c r="L41" s="654">
        <f t="shared" si="1"/>
        <v>0</v>
      </c>
      <c r="M41" s="25">
        <f t="shared" si="2"/>
        <v>0</v>
      </c>
      <c r="N41" s="576">
        <f t="shared" si="3"/>
        <v>0</v>
      </c>
      <c r="O41" s="25" t="str">
        <f t="shared" si="0"/>
        <v/>
      </c>
      <c r="P41" s="33"/>
      <c r="Q41" s="660"/>
      <c r="R41" s="33"/>
      <c r="S41" s="564"/>
      <c r="T41" s="659">
        <f t="shared" si="4"/>
        <v>0</v>
      </c>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row>
    <row r="42" customFormat="1" customHeight="1" spans="1:251">
      <c r="A42" s="591"/>
      <c r="B42" s="643"/>
      <c r="C42" s="643"/>
      <c r="D42" s="33"/>
      <c r="E42" s="644"/>
      <c r="F42" s="645"/>
      <c r="G42" s="645"/>
      <c r="H42" s="578"/>
      <c r="I42" s="644"/>
      <c r="J42" s="597"/>
      <c r="K42" s="332"/>
      <c r="L42" s="654">
        <f t="shared" si="1"/>
        <v>0</v>
      </c>
      <c r="M42" s="25">
        <f t="shared" si="2"/>
        <v>0</v>
      </c>
      <c r="N42" s="576">
        <f t="shared" si="3"/>
        <v>0</v>
      </c>
      <c r="O42" s="25" t="str">
        <f t="shared" si="0"/>
        <v/>
      </c>
      <c r="P42" s="33"/>
      <c r="Q42" s="660"/>
      <c r="R42" s="33"/>
      <c r="S42" s="564"/>
      <c r="T42" s="659">
        <f t="shared" si="4"/>
        <v>0</v>
      </c>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row>
    <row r="43" customFormat="1" customHeight="1" spans="1:251">
      <c r="A43" s="591"/>
      <c r="B43" s="643"/>
      <c r="C43" s="643"/>
      <c r="D43" s="33"/>
      <c r="E43" s="644"/>
      <c r="F43" s="645"/>
      <c r="G43" s="645"/>
      <c r="H43" s="578"/>
      <c r="I43" s="644"/>
      <c r="J43" s="597"/>
      <c r="K43" s="332"/>
      <c r="L43" s="654">
        <f t="shared" si="1"/>
        <v>0</v>
      </c>
      <c r="M43" s="25">
        <f t="shared" si="2"/>
        <v>0</v>
      </c>
      <c r="N43" s="576">
        <f t="shared" si="3"/>
        <v>0</v>
      </c>
      <c r="O43" s="25" t="str">
        <f t="shared" si="0"/>
        <v/>
      </c>
      <c r="P43" s="33"/>
      <c r="Q43" s="660"/>
      <c r="R43" s="33"/>
      <c r="S43" s="564"/>
      <c r="T43" s="659">
        <f t="shared" si="4"/>
        <v>0</v>
      </c>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row>
    <row r="44" customFormat="1" customHeight="1" spans="1:251">
      <c r="A44" s="591"/>
      <c r="B44" s="643"/>
      <c r="C44" s="643"/>
      <c r="D44" s="33"/>
      <c r="E44" s="644"/>
      <c r="F44" s="645"/>
      <c r="G44" s="645"/>
      <c r="H44" s="578"/>
      <c r="I44" s="644"/>
      <c r="J44" s="597"/>
      <c r="K44" s="332"/>
      <c r="L44" s="654">
        <f t="shared" si="1"/>
        <v>0</v>
      </c>
      <c r="M44" s="25">
        <f t="shared" si="2"/>
        <v>0</v>
      </c>
      <c r="N44" s="576">
        <f t="shared" si="3"/>
        <v>0</v>
      </c>
      <c r="O44" s="25" t="str">
        <f t="shared" si="0"/>
        <v/>
      </c>
      <c r="P44" s="33"/>
      <c r="Q44" s="660"/>
      <c r="R44" s="33"/>
      <c r="S44" s="564"/>
      <c r="T44" s="659">
        <f t="shared" si="4"/>
        <v>0</v>
      </c>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row>
    <row r="45" customFormat="1" customHeight="1" spans="1:251">
      <c r="A45" s="591"/>
      <c r="B45" s="643"/>
      <c r="C45" s="643"/>
      <c r="D45" s="33"/>
      <c r="E45" s="644"/>
      <c r="F45" s="645"/>
      <c r="G45" s="645"/>
      <c r="H45" s="578"/>
      <c r="I45" s="644"/>
      <c r="J45" s="597"/>
      <c r="K45" s="332"/>
      <c r="L45" s="654">
        <f t="shared" si="1"/>
        <v>0</v>
      </c>
      <c r="M45" s="25">
        <f t="shared" si="2"/>
        <v>0</v>
      </c>
      <c r="N45" s="576">
        <f t="shared" si="3"/>
        <v>0</v>
      </c>
      <c r="O45" s="25" t="str">
        <f t="shared" si="0"/>
        <v/>
      </c>
      <c r="P45" s="33"/>
      <c r="Q45" s="660"/>
      <c r="R45" s="33"/>
      <c r="S45" s="564"/>
      <c r="T45" s="659">
        <f t="shared" si="4"/>
        <v>0</v>
      </c>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row>
    <row r="46" customFormat="1" customHeight="1" spans="1:251">
      <c r="A46" s="591"/>
      <c r="B46" s="643"/>
      <c r="C46" s="643"/>
      <c r="D46" s="33"/>
      <c r="E46" s="644"/>
      <c r="F46" s="645"/>
      <c r="G46" s="645"/>
      <c r="H46" s="578"/>
      <c r="I46" s="644"/>
      <c r="J46" s="597"/>
      <c r="K46" s="332"/>
      <c r="L46" s="654">
        <f t="shared" si="1"/>
        <v>0</v>
      </c>
      <c r="M46" s="25">
        <f t="shared" si="2"/>
        <v>0</v>
      </c>
      <c r="N46" s="576">
        <f t="shared" si="3"/>
        <v>0</v>
      </c>
      <c r="O46" s="25" t="str">
        <f t="shared" si="0"/>
        <v/>
      </c>
      <c r="P46" s="33"/>
      <c r="Q46" s="660"/>
      <c r="R46" s="33"/>
      <c r="S46" s="564"/>
      <c r="T46" s="659">
        <f t="shared" si="4"/>
        <v>0</v>
      </c>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row>
    <row r="47" customFormat="1" customHeight="1" spans="1:251">
      <c r="A47" s="646"/>
      <c r="B47" s="647"/>
      <c r="C47" s="647"/>
      <c r="D47" s="47"/>
      <c r="E47" s="648"/>
      <c r="F47" s="649"/>
      <c r="G47" s="649"/>
      <c r="H47" s="578"/>
      <c r="I47" s="648"/>
      <c r="J47" s="655"/>
      <c r="K47" s="656"/>
      <c r="L47" s="654">
        <f t="shared" si="1"/>
        <v>0</v>
      </c>
      <c r="M47" s="25">
        <f t="shared" si="2"/>
        <v>0</v>
      </c>
      <c r="N47" s="576">
        <f t="shared" si="3"/>
        <v>0</v>
      </c>
      <c r="O47" s="54" t="str">
        <f t="shared" si="0"/>
        <v/>
      </c>
      <c r="P47" s="47"/>
      <c r="Q47" s="661"/>
      <c r="R47" s="47"/>
      <c r="S47" s="659"/>
      <c r="T47" s="659">
        <f t="shared" si="4"/>
        <v>0</v>
      </c>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row>
    <row r="48" customFormat="1" customHeight="1" spans="1:251">
      <c r="A48" s="646"/>
      <c r="B48" s="647"/>
      <c r="C48" s="647"/>
      <c r="D48" s="47"/>
      <c r="E48" s="648"/>
      <c r="F48" s="649"/>
      <c r="G48" s="649"/>
      <c r="H48" s="578"/>
      <c r="I48" s="648"/>
      <c r="J48" s="655"/>
      <c r="K48" s="656"/>
      <c r="L48" s="654">
        <f t="shared" si="1"/>
        <v>0</v>
      </c>
      <c r="M48" s="25">
        <f t="shared" si="2"/>
        <v>0</v>
      </c>
      <c r="N48" s="576">
        <f t="shared" si="3"/>
        <v>0</v>
      </c>
      <c r="O48" s="54" t="str">
        <f t="shared" si="0"/>
        <v/>
      </c>
      <c r="P48" s="47"/>
      <c r="Q48" s="661"/>
      <c r="R48" s="47"/>
      <c r="S48" s="659"/>
      <c r="T48" s="659">
        <f t="shared" si="4"/>
        <v>0</v>
      </c>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row>
    <row r="49" customFormat="1" customHeight="1" spans="1:251">
      <c r="A49" s="646"/>
      <c r="B49" s="647"/>
      <c r="C49" s="647"/>
      <c r="D49" s="47"/>
      <c r="E49" s="648"/>
      <c r="F49" s="649"/>
      <c r="G49" s="649"/>
      <c r="H49" s="578"/>
      <c r="I49" s="648"/>
      <c r="J49" s="655"/>
      <c r="K49" s="656"/>
      <c r="L49" s="654">
        <f t="shared" si="1"/>
        <v>0</v>
      </c>
      <c r="M49" s="25">
        <f t="shared" si="2"/>
        <v>0</v>
      </c>
      <c r="N49" s="576">
        <f t="shared" si="3"/>
        <v>0</v>
      </c>
      <c r="O49" s="54" t="str">
        <f t="shared" si="0"/>
        <v/>
      </c>
      <c r="P49" s="47"/>
      <c r="Q49" s="661"/>
      <c r="R49" s="47"/>
      <c r="S49" s="659"/>
      <c r="T49" s="659">
        <f t="shared" si="4"/>
        <v>0</v>
      </c>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row>
    <row r="50" customFormat="1" customHeight="1" spans="1:251">
      <c r="A50" s="646"/>
      <c r="B50" s="647"/>
      <c r="C50" s="647"/>
      <c r="D50" s="47"/>
      <c r="E50" s="648"/>
      <c r="F50" s="649"/>
      <c r="G50" s="649"/>
      <c r="H50" s="578"/>
      <c r="I50" s="648"/>
      <c r="J50" s="655"/>
      <c r="K50" s="656"/>
      <c r="L50" s="654">
        <f t="shared" si="1"/>
        <v>0</v>
      </c>
      <c r="M50" s="25">
        <f t="shared" si="2"/>
        <v>0</v>
      </c>
      <c r="N50" s="576">
        <f t="shared" si="3"/>
        <v>0</v>
      </c>
      <c r="O50" s="54" t="str">
        <f t="shared" si="0"/>
        <v/>
      </c>
      <c r="P50" s="47"/>
      <c r="Q50" s="661"/>
      <c r="R50" s="47"/>
      <c r="S50" s="659"/>
      <c r="T50" s="659">
        <f t="shared" si="4"/>
        <v>0</v>
      </c>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row>
    <row r="51" customFormat="1" customHeight="1" spans="1:251">
      <c r="A51" s="646"/>
      <c r="B51" s="647"/>
      <c r="C51" s="647"/>
      <c r="D51" s="47"/>
      <c r="E51" s="648"/>
      <c r="F51" s="649"/>
      <c r="G51" s="649"/>
      <c r="H51" s="578"/>
      <c r="I51" s="648"/>
      <c r="J51" s="655"/>
      <c r="K51" s="656"/>
      <c r="L51" s="654">
        <f t="shared" si="1"/>
        <v>0</v>
      </c>
      <c r="M51" s="25">
        <f t="shared" si="2"/>
        <v>0</v>
      </c>
      <c r="N51" s="576">
        <f t="shared" si="3"/>
        <v>0</v>
      </c>
      <c r="O51" s="54" t="str">
        <f t="shared" si="0"/>
        <v/>
      </c>
      <c r="P51" s="47"/>
      <c r="Q51" s="661"/>
      <c r="R51" s="47"/>
      <c r="S51" s="659"/>
      <c r="T51" s="659">
        <f t="shared" si="4"/>
        <v>0</v>
      </c>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row>
    <row r="52" customFormat="1" customHeight="1" spans="1:251">
      <c r="A52" s="646"/>
      <c r="B52" s="647"/>
      <c r="C52" s="647"/>
      <c r="D52" s="47"/>
      <c r="E52" s="648"/>
      <c r="F52" s="649"/>
      <c r="G52" s="649"/>
      <c r="H52" s="578"/>
      <c r="I52" s="648"/>
      <c r="J52" s="655"/>
      <c r="K52" s="656"/>
      <c r="L52" s="654">
        <f t="shared" si="1"/>
        <v>0</v>
      </c>
      <c r="M52" s="25">
        <f t="shared" si="2"/>
        <v>0</v>
      </c>
      <c r="N52" s="576">
        <f t="shared" si="3"/>
        <v>0</v>
      </c>
      <c r="O52" s="54" t="str">
        <f t="shared" si="0"/>
        <v/>
      </c>
      <c r="P52" s="47"/>
      <c r="Q52" s="661"/>
      <c r="R52" s="47"/>
      <c r="S52" s="659"/>
      <c r="T52" s="659">
        <f t="shared" si="4"/>
        <v>0</v>
      </c>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row>
    <row r="53" customFormat="1" customHeight="1" spans="1:251">
      <c r="A53" s="646"/>
      <c r="B53" s="647"/>
      <c r="C53" s="647"/>
      <c r="D53" s="47"/>
      <c r="E53" s="648"/>
      <c r="F53" s="649"/>
      <c r="G53" s="649"/>
      <c r="H53" s="578"/>
      <c r="I53" s="648"/>
      <c r="J53" s="655"/>
      <c r="K53" s="656"/>
      <c r="L53" s="654">
        <f t="shared" si="1"/>
        <v>0</v>
      </c>
      <c r="M53" s="25">
        <f t="shared" si="2"/>
        <v>0</v>
      </c>
      <c r="N53" s="576">
        <f t="shared" si="3"/>
        <v>0</v>
      </c>
      <c r="O53" s="54" t="str">
        <f t="shared" si="0"/>
        <v/>
      </c>
      <c r="P53" s="47"/>
      <c r="Q53" s="661"/>
      <c r="R53" s="47"/>
      <c r="S53" s="659"/>
      <c r="T53" s="659">
        <f t="shared" si="4"/>
        <v>0</v>
      </c>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row>
    <row r="54" customFormat="1" customHeight="1" spans="1:251">
      <c r="A54" s="646"/>
      <c r="B54" s="647"/>
      <c r="C54" s="647"/>
      <c r="D54" s="47"/>
      <c r="E54" s="648"/>
      <c r="F54" s="649"/>
      <c r="G54" s="649"/>
      <c r="H54" s="578"/>
      <c r="I54" s="648"/>
      <c r="J54" s="655"/>
      <c r="K54" s="656"/>
      <c r="L54" s="654">
        <f t="shared" si="1"/>
        <v>0</v>
      </c>
      <c r="M54" s="25">
        <f t="shared" si="2"/>
        <v>0</v>
      </c>
      <c r="N54" s="576">
        <f t="shared" si="3"/>
        <v>0</v>
      </c>
      <c r="O54" s="54" t="str">
        <f t="shared" si="0"/>
        <v/>
      </c>
      <c r="P54" s="47"/>
      <c r="Q54" s="661"/>
      <c r="R54" s="47"/>
      <c r="S54" s="659"/>
      <c r="T54" s="659">
        <f t="shared" si="4"/>
        <v>0</v>
      </c>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row>
    <row r="55" customFormat="1" customHeight="1" spans="1:251">
      <c r="A55" s="646"/>
      <c r="B55" s="647"/>
      <c r="C55" s="647"/>
      <c r="D55" s="47"/>
      <c r="E55" s="648"/>
      <c r="F55" s="649"/>
      <c r="G55" s="649"/>
      <c r="H55" s="578"/>
      <c r="I55" s="648"/>
      <c r="J55" s="655"/>
      <c r="K55" s="656"/>
      <c r="L55" s="654">
        <f t="shared" si="1"/>
        <v>0</v>
      </c>
      <c r="M55" s="25">
        <f t="shared" si="2"/>
        <v>0</v>
      </c>
      <c r="N55" s="576">
        <f t="shared" si="3"/>
        <v>0</v>
      </c>
      <c r="O55" s="54" t="str">
        <f t="shared" si="0"/>
        <v/>
      </c>
      <c r="P55" s="47"/>
      <c r="Q55" s="661"/>
      <c r="R55" s="47"/>
      <c r="S55" s="659"/>
      <c r="T55" s="659">
        <f t="shared" si="4"/>
        <v>0</v>
      </c>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row>
    <row r="56" customFormat="1" customHeight="1" spans="1:251">
      <c r="A56" s="646"/>
      <c r="B56" s="647"/>
      <c r="C56" s="647"/>
      <c r="D56" s="47"/>
      <c r="E56" s="648"/>
      <c r="F56" s="649"/>
      <c r="G56" s="649"/>
      <c r="H56" s="578"/>
      <c r="I56" s="648"/>
      <c r="J56" s="655"/>
      <c r="K56" s="656"/>
      <c r="L56" s="654">
        <f t="shared" si="1"/>
        <v>0</v>
      </c>
      <c r="M56" s="25">
        <f t="shared" si="2"/>
        <v>0</v>
      </c>
      <c r="N56" s="576">
        <f t="shared" si="3"/>
        <v>0</v>
      </c>
      <c r="O56" s="54" t="str">
        <f t="shared" si="0"/>
        <v/>
      </c>
      <c r="P56" s="47"/>
      <c r="Q56" s="661"/>
      <c r="R56" s="47"/>
      <c r="S56" s="659"/>
      <c r="T56" s="659">
        <f t="shared" si="4"/>
        <v>0</v>
      </c>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row>
    <row r="57" customFormat="1" customHeight="1" spans="1:251">
      <c r="A57" s="646"/>
      <c r="B57" s="647"/>
      <c r="C57" s="647"/>
      <c r="D57" s="47"/>
      <c r="E57" s="648"/>
      <c r="F57" s="649"/>
      <c r="G57" s="649"/>
      <c r="H57" s="578"/>
      <c r="I57" s="648"/>
      <c r="J57" s="655"/>
      <c r="K57" s="656"/>
      <c r="L57" s="654">
        <f t="shared" si="1"/>
        <v>0</v>
      </c>
      <c r="M57" s="25">
        <f t="shared" si="2"/>
        <v>0</v>
      </c>
      <c r="N57" s="576">
        <f t="shared" si="3"/>
        <v>0</v>
      </c>
      <c r="O57" s="54" t="str">
        <f t="shared" si="0"/>
        <v/>
      </c>
      <c r="P57" s="47"/>
      <c r="Q57" s="661"/>
      <c r="R57" s="47"/>
      <c r="S57" s="659"/>
      <c r="T57" s="659">
        <f t="shared" si="4"/>
        <v>0</v>
      </c>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row>
    <row r="58" customFormat="1" customHeight="1" spans="1:251">
      <c r="A58" s="646"/>
      <c r="B58" s="647"/>
      <c r="C58" s="647"/>
      <c r="D58" s="47"/>
      <c r="E58" s="648"/>
      <c r="F58" s="649"/>
      <c r="G58" s="649"/>
      <c r="H58" s="578"/>
      <c r="I58" s="648"/>
      <c r="J58" s="655"/>
      <c r="K58" s="656"/>
      <c r="L58" s="654">
        <f t="shared" si="1"/>
        <v>0</v>
      </c>
      <c r="M58" s="25">
        <f t="shared" si="2"/>
        <v>0</v>
      </c>
      <c r="N58" s="576">
        <f t="shared" si="3"/>
        <v>0</v>
      </c>
      <c r="O58" s="54" t="str">
        <f t="shared" si="0"/>
        <v/>
      </c>
      <c r="P58" s="47"/>
      <c r="Q58" s="661"/>
      <c r="R58" s="47"/>
      <c r="S58" s="659"/>
      <c r="T58" s="659">
        <f t="shared" si="4"/>
        <v>0</v>
      </c>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row>
    <row r="59" customFormat="1" customHeight="1" spans="1:251">
      <c r="A59" s="646"/>
      <c r="B59" s="647"/>
      <c r="C59" s="647"/>
      <c r="D59" s="47"/>
      <c r="E59" s="648"/>
      <c r="F59" s="649"/>
      <c r="G59" s="649"/>
      <c r="H59" s="578"/>
      <c r="I59" s="648"/>
      <c r="J59" s="655"/>
      <c r="K59" s="656"/>
      <c r="L59" s="654">
        <f t="shared" si="1"/>
        <v>0</v>
      </c>
      <c r="M59" s="25">
        <f t="shared" si="2"/>
        <v>0</v>
      </c>
      <c r="N59" s="576">
        <f t="shared" si="3"/>
        <v>0</v>
      </c>
      <c r="O59" s="54" t="str">
        <f t="shared" si="0"/>
        <v/>
      </c>
      <c r="P59" s="47"/>
      <c r="Q59" s="661"/>
      <c r="R59" s="47"/>
      <c r="S59" s="659"/>
      <c r="T59" s="659">
        <f t="shared" si="4"/>
        <v>0</v>
      </c>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row>
    <row r="60" customFormat="1" customHeight="1" spans="1:251">
      <c r="A60" s="646"/>
      <c r="B60" s="647"/>
      <c r="C60" s="647"/>
      <c r="D60" s="47"/>
      <c r="E60" s="648"/>
      <c r="F60" s="649"/>
      <c r="G60" s="649"/>
      <c r="H60" s="578"/>
      <c r="I60" s="648"/>
      <c r="J60" s="655"/>
      <c r="K60" s="656"/>
      <c r="L60" s="654">
        <f t="shared" si="1"/>
        <v>0</v>
      </c>
      <c r="M60" s="25">
        <f t="shared" si="2"/>
        <v>0</v>
      </c>
      <c r="N60" s="576">
        <f t="shared" si="3"/>
        <v>0</v>
      </c>
      <c r="O60" s="54" t="str">
        <f t="shared" si="0"/>
        <v/>
      </c>
      <c r="P60" s="47"/>
      <c r="Q60" s="661"/>
      <c r="R60" s="47"/>
      <c r="S60" s="659"/>
      <c r="T60" s="659">
        <f t="shared" si="4"/>
        <v>0</v>
      </c>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row>
    <row r="61" customFormat="1" customHeight="1" spans="1:251">
      <c r="A61" s="646"/>
      <c r="B61" s="647"/>
      <c r="C61" s="647"/>
      <c r="D61" s="47"/>
      <c r="E61" s="648"/>
      <c r="F61" s="649"/>
      <c r="G61" s="649"/>
      <c r="H61" s="578"/>
      <c r="I61" s="648"/>
      <c r="J61" s="655"/>
      <c r="K61" s="656"/>
      <c r="L61" s="654">
        <f t="shared" si="1"/>
        <v>0</v>
      </c>
      <c r="M61" s="25">
        <f t="shared" si="2"/>
        <v>0</v>
      </c>
      <c r="N61" s="576">
        <f t="shared" si="3"/>
        <v>0</v>
      </c>
      <c r="O61" s="54" t="str">
        <f t="shared" si="0"/>
        <v/>
      </c>
      <c r="P61" s="47"/>
      <c r="Q61" s="661"/>
      <c r="R61" s="47"/>
      <c r="S61" s="659"/>
      <c r="T61" s="659">
        <f t="shared" si="4"/>
        <v>0</v>
      </c>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row>
    <row r="62" customFormat="1" customHeight="1" spans="1:251">
      <c r="A62" s="646"/>
      <c r="B62" s="647"/>
      <c r="C62" s="647"/>
      <c r="D62" s="47"/>
      <c r="E62" s="648"/>
      <c r="F62" s="649"/>
      <c r="G62" s="649"/>
      <c r="H62" s="578"/>
      <c r="I62" s="648"/>
      <c r="J62" s="655"/>
      <c r="K62" s="656"/>
      <c r="L62" s="654">
        <f t="shared" si="1"/>
        <v>0</v>
      </c>
      <c r="M62" s="25">
        <f t="shared" si="2"/>
        <v>0</v>
      </c>
      <c r="N62" s="576">
        <f t="shared" si="3"/>
        <v>0</v>
      </c>
      <c r="O62" s="54" t="str">
        <f t="shared" si="0"/>
        <v/>
      </c>
      <c r="P62" s="47"/>
      <c r="Q62" s="661"/>
      <c r="R62" s="47"/>
      <c r="S62" s="659"/>
      <c r="T62" s="659">
        <f t="shared" si="4"/>
        <v>0</v>
      </c>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row>
    <row r="63" customFormat="1" customHeight="1" spans="1:251">
      <c r="A63" s="646"/>
      <c r="B63" s="647"/>
      <c r="C63" s="647"/>
      <c r="D63" s="47"/>
      <c r="E63" s="648"/>
      <c r="F63" s="649"/>
      <c r="G63" s="649"/>
      <c r="H63" s="578"/>
      <c r="I63" s="648"/>
      <c r="J63" s="655"/>
      <c r="K63" s="656"/>
      <c r="L63" s="654">
        <f t="shared" si="1"/>
        <v>0</v>
      </c>
      <c r="M63" s="25">
        <f t="shared" si="2"/>
        <v>0</v>
      </c>
      <c r="N63" s="576">
        <f t="shared" si="3"/>
        <v>0</v>
      </c>
      <c r="O63" s="54" t="str">
        <f t="shared" si="0"/>
        <v/>
      </c>
      <c r="P63" s="47"/>
      <c r="Q63" s="661"/>
      <c r="R63" s="47"/>
      <c r="S63" s="659"/>
      <c r="T63" s="659">
        <f t="shared" si="4"/>
        <v>0</v>
      </c>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row>
    <row r="64" customFormat="1" customHeight="1" spans="1:251">
      <c r="A64" s="646"/>
      <c r="B64" s="647"/>
      <c r="C64" s="647"/>
      <c r="D64" s="47"/>
      <c r="E64" s="648"/>
      <c r="F64" s="649"/>
      <c r="G64" s="649"/>
      <c r="H64" s="578"/>
      <c r="I64" s="648"/>
      <c r="J64" s="655"/>
      <c r="K64" s="656"/>
      <c r="L64" s="654">
        <f t="shared" si="1"/>
        <v>0</v>
      </c>
      <c r="M64" s="25">
        <f t="shared" si="2"/>
        <v>0</v>
      </c>
      <c r="N64" s="576">
        <f t="shared" si="3"/>
        <v>0</v>
      </c>
      <c r="O64" s="54" t="str">
        <f t="shared" si="0"/>
        <v/>
      </c>
      <c r="P64" s="47"/>
      <c r="Q64" s="661"/>
      <c r="R64" s="47"/>
      <c r="S64" s="659"/>
      <c r="T64" s="659">
        <f t="shared" si="4"/>
        <v>0</v>
      </c>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row>
    <row r="65" customHeight="1" spans="1:20">
      <c r="A65" s="646"/>
      <c r="B65" s="647"/>
      <c r="C65" s="647"/>
      <c r="D65" s="47"/>
      <c r="E65" s="648"/>
      <c r="F65" s="649"/>
      <c r="G65" s="649"/>
      <c r="H65" s="578"/>
      <c r="I65" s="648"/>
      <c r="J65" s="655"/>
      <c r="K65" s="656"/>
      <c r="L65" s="654">
        <f t="shared" si="1"/>
        <v>0</v>
      </c>
      <c r="M65" s="25">
        <f t="shared" si="2"/>
        <v>0</v>
      </c>
      <c r="N65" s="576">
        <f t="shared" si="3"/>
        <v>0</v>
      </c>
      <c r="O65" s="54" t="str">
        <f t="shared" si="0"/>
        <v/>
      </c>
      <c r="P65" s="47"/>
      <c r="Q65" s="661"/>
      <c r="R65" s="47"/>
      <c r="S65" s="659"/>
      <c r="T65" s="659">
        <f t="shared" si="4"/>
        <v>0</v>
      </c>
    </row>
    <row r="66" customHeight="1" spans="1:20">
      <c r="A66" s="646"/>
      <c r="B66" s="647"/>
      <c r="C66" s="647"/>
      <c r="D66" s="47"/>
      <c r="E66" s="648"/>
      <c r="F66" s="649"/>
      <c r="G66" s="649"/>
      <c r="H66" s="578"/>
      <c r="I66" s="648"/>
      <c r="J66" s="655"/>
      <c r="K66" s="656"/>
      <c r="L66" s="654">
        <f t="shared" si="1"/>
        <v>0</v>
      </c>
      <c r="M66" s="25">
        <f t="shared" si="2"/>
        <v>0</v>
      </c>
      <c r="N66" s="576">
        <f t="shared" si="3"/>
        <v>0</v>
      </c>
      <c r="O66" s="54" t="str">
        <f t="shared" si="0"/>
        <v/>
      </c>
      <c r="P66" s="47"/>
      <c r="Q66" s="661"/>
      <c r="R66" s="47"/>
      <c r="S66" s="659"/>
      <c r="T66" s="659">
        <f t="shared" si="4"/>
        <v>0</v>
      </c>
    </row>
    <row r="67" customHeight="1" spans="1:20">
      <c r="A67" s="646"/>
      <c r="B67" s="647"/>
      <c r="C67" s="647"/>
      <c r="D67" s="47"/>
      <c r="E67" s="648"/>
      <c r="F67" s="649"/>
      <c r="G67" s="649"/>
      <c r="H67" s="578"/>
      <c r="I67" s="648"/>
      <c r="J67" s="655"/>
      <c r="K67" s="656"/>
      <c r="L67" s="654">
        <f t="shared" si="1"/>
        <v>0</v>
      </c>
      <c r="M67" s="25">
        <f t="shared" si="2"/>
        <v>0</v>
      </c>
      <c r="N67" s="576">
        <f t="shared" si="3"/>
        <v>0</v>
      </c>
      <c r="O67" s="54" t="str">
        <f t="shared" si="0"/>
        <v/>
      </c>
      <c r="P67" s="47"/>
      <c r="Q67" s="661"/>
      <c r="R67" s="47"/>
      <c r="S67" s="659"/>
      <c r="T67" s="659">
        <f t="shared" si="4"/>
        <v>0</v>
      </c>
    </row>
    <row r="68" customHeight="1" spans="1:20">
      <c r="A68" s="646"/>
      <c r="B68" s="647"/>
      <c r="C68" s="647"/>
      <c r="D68" s="47"/>
      <c r="E68" s="648"/>
      <c r="F68" s="649"/>
      <c r="G68" s="649"/>
      <c r="H68" s="578"/>
      <c r="I68" s="648"/>
      <c r="J68" s="655"/>
      <c r="K68" s="656"/>
      <c r="L68" s="654">
        <f t="shared" si="1"/>
        <v>0</v>
      </c>
      <c r="M68" s="25">
        <f t="shared" si="2"/>
        <v>0</v>
      </c>
      <c r="N68" s="576">
        <f t="shared" si="3"/>
        <v>0</v>
      </c>
      <c r="O68" s="54" t="str">
        <f t="shared" si="0"/>
        <v/>
      </c>
      <c r="P68" s="47"/>
      <c r="Q68" s="661"/>
      <c r="R68" s="47"/>
      <c r="S68" s="659"/>
      <c r="T68" s="659">
        <f t="shared" si="4"/>
        <v>0</v>
      </c>
    </row>
    <row r="69" customHeight="1" spans="1:20">
      <c r="A69" s="646"/>
      <c r="B69" s="647"/>
      <c r="C69" s="647"/>
      <c r="D69" s="47"/>
      <c r="E69" s="648"/>
      <c r="F69" s="649"/>
      <c r="G69" s="649"/>
      <c r="H69" s="578"/>
      <c r="I69" s="648"/>
      <c r="J69" s="655"/>
      <c r="K69" s="656"/>
      <c r="L69" s="654">
        <f t="shared" si="1"/>
        <v>0</v>
      </c>
      <c r="M69" s="25">
        <f t="shared" si="2"/>
        <v>0</v>
      </c>
      <c r="N69" s="576">
        <f t="shared" si="3"/>
        <v>0</v>
      </c>
      <c r="O69" s="54" t="str">
        <f t="shared" si="0"/>
        <v/>
      </c>
      <c r="P69" s="47"/>
      <c r="Q69" s="661"/>
      <c r="R69" s="47"/>
      <c r="S69" s="659"/>
      <c r="T69" s="659">
        <f t="shared" si="4"/>
        <v>0</v>
      </c>
    </row>
    <row r="70" customHeight="1" spans="1:20">
      <c r="A70" s="646"/>
      <c r="B70" s="647"/>
      <c r="C70" s="647"/>
      <c r="D70" s="47"/>
      <c r="E70" s="648"/>
      <c r="F70" s="649"/>
      <c r="G70" s="649"/>
      <c r="H70" s="578"/>
      <c r="I70" s="648"/>
      <c r="J70" s="655"/>
      <c r="K70" s="656"/>
      <c r="L70" s="654">
        <f t="shared" si="1"/>
        <v>0</v>
      </c>
      <c r="M70" s="25">
        <f t="shared" si="2"/>
        <v>0</v>
      </c>
      <c r="N70" s="576">
        <f t="shared" si="3"/>
        <v>0</v>
      </c>
      <c r="O70" s="54" t="str">
        <f t="shared" si="0"/>
        <v/>
      </c>
      <c r="P70" s="47"/>
      <c r="Q70" s="661"/>
      <c r="R70" s="47"/>
      <c r="S70" s="659"/>
      <c r="T70" s="659">
        <f t="shared" si="4"/>
        <v>0</v>
      </c>
    </row>
    <row r="71" customHeight="1" spans="1:20">
      <c r="A71" s="646"/>
      <c r="B71" s="647"/>
      <c r="C71" s="647"/>
      <c r="D71" s="47"/>
      <c r="E71" s="648"/>
      <c r="F71" s="649"/>
      <c r="G71" s="649"/>
      <c r="H71" s="578"/>
      <c r="I71" s="648"/>
      <c r="J71" s="655"/>
      <c r="K71" s="656"/>
      <c r="L71" s="654">
        <f t="shared" si="1"/>
        <v>0</v>
      </c>
      <c r="M71" s="25">
        <f t="shared" si="2"/>
        <v>0</v>
      </c>
      <c r="N71" s="576">
        <f t="shared" si="3"/>
        <v>0</v>
      </c>
      <c r="O71" s="54" t="str">
        <f t="shared" ref="O71:O134" si="5">IF(K71=0,"",(N71-K71)/K71*100)</f>
        <v/>
      </c>
      <c r="P71" s="47"/>
      <c r="Q71" s="661"/>
      <c r="R71" s="47"/>
      <c r="S71" s="659"/>
      <c r="T71" s="659">
        <f t="shared" si="4"/>
        <v>0</v>
      </c>
    </row>
    <row r="72" customHeight="1" spans="1:20">
      <c r="A72" s="646"/>
      <c r="B72" s="647"/>
      <c r="C72" s="647"/>
      <c r="D72" s="47"/>
      <c r="E72" s="648"/>
      <c r="F72" s="649"/>
      <c r="G72" s="649"/>
      <c r="H72" s="578"/>
      <c r="I72" s="648"/>
      <c r="J72" s="655"/>
      <c r="K72" s="656"/>
      <c r="L72" s="654">
        <f t="shared" ref="L72:L135" si="6">T72</f>
        <v>0</v>
      </c>
      <c r="M72" s="25">
        <f t="shared" ref="M72:M135" si="7">S72</f>
        <v>0</v>
      </c>
      <c r="N72" s="576">
        <f t="shared" ref="N72:N135" si="8">ROUND(M72*L72,2)</f>
        <v>0</v>
      </c>
      <c r="O72" s="54" t="str">
        <f t="shared" si="5"/>
        <v/>
      </c>
      <c r="P72" s="47"/>
      <c r="Q72" s="661"/>
      <c r="R72" s="47"/>
      <c r="S72" s="659"/>
      <c r="T72" s="659">
        <f t="shared" ref="T72:T135" si="9">I72</f>
        <v>0</v>
      </c>
    </row>
    <row r="73" customHeight="1" spans="1:20">
      <c r="A73" s="646"/>
      <c r="B73" s="647"/>
      <c r="C73" s="647"/>
      <c r="D73" s="47"/>
      <c r="E73" s="648"/>
      <c r="F73" s="649"/>
      <c r="G73" s="649"/>
      <c r="H73" s="578"/>
      <c r="I73" s="648"/>
      <c r="J73" s="655"/>
      <c r="K73" s="656"/>
      <c r="L73" s="654">
        <f t="shared" si="6"/>
        <v>0</v>
      </c>
      <c r="M73" s="25">
        <f t="shared" si="7"/>
        <v>0</v>
      </c>
      <c r="N73" s="576">
        <f t="shared" si="8"/>
        <v>0</v>
      </c>
      <c r="O73" s="54" t="str">
        <f t="shared" si="5"/>
        <v/>
      </c>
      <c r="P73" s="47"/>
      <c r="Q73" s="661"/>
      <c r="R73" s="47"/>
      <c r="S73" s="659"/>
      <c r="T73" s="659">
        <f t="shared" si="9"/>
        <v>0</v>
      </c>
    </row>
    <row r="74" customHeight="1" spans="1:20">
      <c r="A74" s="646"/>
      <c r="B74" s="647"/>
      <c r="C74" s="647"/>
      <c r="D74" s="47"/>
      <c r="E74" s="648"/>
      <c r="F74" s="649"/>
      <c r="G74" s="649"/>
      <c r="H74" s="54"/>
      <c r="I74" s="648"/>
      <c r="J74" s="655"/>
      <c r="K74" s="656"/>
      <c r="L74" s="654">
        <f t="shared" si="6"/>
        <v>0</v>
      </c>
      <c r="M74" s="25">
        <f t="shared" si="7"/>
        <v>0</v>
      </c>
      <c r="N74" s="576">
        <f t="shared" si="8"/>
        <v>0</v>
      </c>
      <c r="O74" s="54" t="str">
        <f t="shared" si="5"/>
        <v/>
      </c>
      <c r="P74" s="47"/>
      <c r="Q74" s="661"/>
      <c r="R74" s="47"/>
      <c r="S74" s="659"/>
      <c r="T74" s="659">
        <f t="shared" si="9"/>
        <v>0</v>
      </c>
    </row>
    <row r="75" customHeight="1" spans="1:20">
      <c r="A75" s="646"/>
      <c r="B75" s="647"/>
      <c r="C75" s="647"/>
      <c r="D75" s="47"/>
      <c r="E75" s="648"/>
      <c r="F75" s="649"/>
      <c r="G75" s="649"/>
      <c r="H75" s="655"/>
      <c r="I75" s="648"/>
      <c r="J75" s="655"/>
      <c r="K75" s="656"/>
      <c r="L75" s="654">
        <f t="shared" si="6"/>
        <v>0</v>
      </c>
      <c r="M75" s="25">
        <f t="shared" si="7"/>
        <v>0</v>
      </c>
      <c r="N75" s="576">
        <f t="shared" si="8"/>
        <v>0</v>
      </c>
      <c r="O75" s="54" t="str">
        <f t="shared" si="5"/>
        <v/>
      </c>
      <c r="P75" s="47"/>
      <c r="Q75" s="661"/>
      <c r="R75" s="47"/>
      <c r="S75" s="659"/>
      <c r="T75" s="659">
        <f t="shared" si="9"/>
        <v>0</v>
      </c>
    </row>
    <row r="76" customHeight="1" spans="1:20">
      <c r="A76" s="646"/>
      <c r="B76" s="647"/>
      <c r="C76" s="647"/>
      <c r="D76" s="47"/>
      <c r="E76" s="648"/>
      <c r="F76" s="649"/>
      <c r="G76" s="649"/>
      <c r="H76" s="598"/>
      <c r="I76" s="648"/>
      <c r="J76" s="655"/>
      <c r="K76" s="656"/>
      <c r="L76" s="654">
        <f t="shared" si="6"/>
        <v>0</v>
      </c>
      <c r="M76" s="25">
        <f t="shared" si="7"/>
        <v>0</v>
      </c>
      <c r="N76" s="576">
        <f t="shared" si="8"/>
        <v>0</v>
      </c>
      <c r="O76" s="54" t="str">
        <f t="shared" si="5"/>
        <v/>
      </c>
      <c r="P76" s="47"/>
      <c r="Q76" s="661"/>
      <c r="R76" s="47"/>
      <c r="S76" s="659"/>
      <c r="T76" s="659">
        <f t="shared" si="9"/>
        <v>0</v>
      </c>
    </row>
    <row r="77" customHeight="1" spans="1:20">
      <c r="A77" s="646"/>
      <c r="B77" s="647"/>
      <c r="C77" s="647"/>
      <c r="D77" s="47"/>
      <c r="E77" s="648"/>
      <c r="F77" s="649"/>
      <c r="G77" s="649"/>
      <c r="H77" s="598"/>
      <c r="I77" s="648"/>
      <c r="J77" s="655"/>
      <c r="K77" s="656"/>
      <c r="L77" s="654">
        <f t="shared" si="6"/>
        <v>0</v>
      </c>
      <c r="M77" s="25">
        <f t="shared" si="7"/>
        <v>0</v>
      </c>
      <c r="N77" s="576">
        <f t="shared" si="8"/>
        <v>0</v>
      </c>
      <c r="O77" s="54" t="str">
        <f t="shared" si="5"/>
        <v/>
      </c>
      <c r="P77" s="47"/>
      <c r="Q77" s="661"/>
      <c r="R77" s="47"/>
      <c r="S77" s="659"/>
      <c r="T77" s="659">
        <f t="shared" si="9"/>
        <v>0</v>
      </c>
    </row>
    <row r="78" customHeight="1" spans="1:20">
      <c r="A78" s="646"/>
      <c r="B78" s="647"/>
      <c r="C78" s="647"/>
      <c r="D78" s="47"/>
      <c r="E78" s="648"/>
      <c r="F78" s="649"/>
      <c r="G78" s="649"/>
      <c r="H78" s="598"/>
      <c r="I78" s="648"/>
      <c r="J78" s="655"/>
      <c r="K78" s="656"/>
      <c r="L78" s="654">
        <f t="shared" si="6"/>
        <v>0</v>
      </c>
      <c r="M78" s="25">
        <f t="shared" si="7"/>
        <v>0</v>
      </c>
      <c r="N78" s="576">
        <f t="shared" si="8"/>
        <v>0</v>
      </c>
      <c r="O78" s="54" t="str">
        <f t="shared" si="5"/>
        <v/>
      </c>
      <c r="P78" s="47"/>
      <c r="Q78" s="661"/>
      <c r="R78" s="47"/>
      <c r="S78" s="659"/>
      <c r="T78" s="659">
        <f t="shared" si="9"/>
        <v>0</v>
      </c>
    </row>
    <row r="79" customHeight="1" spans="1:20">
      <c r="A79" s="646"/>
      <c r="B79" s="647"/>
      <c r="C79" s="647"/>
      <c r="D79" s="47"/>
      <c r="E79" s="648"/>
      <c r="F79" s="649"/>
      <c r="G79" s="649"/>
      <c r="H79" s="598"/>
      <c r="I79" s="648"/>
      <c r="J79" s="655"/>
      <c r="K79" s="656"/>
      <c r="L79" s="654">
        <f t="shared" si="6"/>
        <v>0</v>
      </c>
      <c r="M79" s="25">
        <f t="shared" si="7"/>
        <v>0</v>
      </c>
      <c r="N79" s="576">
        <f t="shared" si="8"/>
        <v>0</v>
      </c>
      <c r="O79" s="54" t="str">
        <f t="shared" si="5"/>
        <v/>
      </c>
      <c r="P79" s="47"/>
      <c r="Q79" s="661"/>
      <c r="R79" s="47"/>
      <c r="S79" s="659"/>
      <c r="T79" s="659">
        <f t="shared" si="9"/>
        <v>0</v>
      </c>
    </row>
    <row r="80" customHeight="1" spans="1:20">
      <c r="A80" s="646"/>
      <c r="B80" s="647"/>
      <c r="C80" s="647"/>
      <c r="D80" s="47"/>
      <c r="E80" s="648"/>
      <c r="F80" s="649"/>
      <c r="G80" s="649"/>
      <c r="H80" s="598"/>
      <c r="I80" s="648"/>
      <c r="J80" s="655"/>
      <c r="K80" s="656"/>
      <c r="L80" s="654">
        <f t="shared" si="6"/>
        <v>0</v>
      </c>
      <c r="M80" s="25">
        <f t="shared" si="7"/>
        <v>0</v>
      </c>
      <c r="N80" s="576">
        <f t="shared" si="8"/>
        <v>0</v>
      </c>
      <c r="O80" s="54" t="str">
        <f t="shared" si="5"/>
        <v/>
      </c>
      <c r="P80" s="47"/>
      <c r="Q80" s="661"/>
      <c r="R80" s="47"/>
      <c r="S80" s="659"/>
      <c r="T80" s="659">
        <f t="shared" si="9"/>
        <v>0</v>
      </c>
    </row>
    <row r="81" customHeight="1" spans="1:20">
      <c r="A81" s="646"/>
      <c r="B81" s="647"/>
      <c r="C81" s="647"/>
      <c r="D81" s="47"/>
      <c r="E81" s="648"/>
      <c r="F81" s="649"/>
      <c r="G81" s="649"/>
      <c r="H81" s="598"/>
      <c r="I81" s="648"/>
      <c r="J81" s="655"/>
      <c r="K81" s="656"/>
      <c r="L81" s="654">
        <f t="shared" si="6"/>
        <v>0</v>
      </c>
      <c r="M81" s="25">
        <f t="shared" si="7"/>
        <v>0</v>
      </c>
      <c r="N81" s="576">
        <f t="shared" si="8"/>
        <v>0</v>
      </c>
      <c r="O81" s="54" t="str">
        <f t="shared" si="5"/>
        <v/>
      </c>
      <c r="P81" s="47"/>
      <c r="Q81" s="661"/>
      <c r="R81" s="47"/>
      <c r="S81" s="659"/>
      <c r="T81" s="659">
        <f t="shared" si="9"/>
        <v>0</v>
      </c>
    </row>
    <row r="82" customHeight="1" spans="1:20">
      <c r="A82" s="646"/>
      <c r="B82" s="647"/>
      <c r="C82" s="647"/>
      <c r="D82" s="47"/>
      <c r="E82" s="648"/>
      <c r="F82" s="649"/>
      <c r="G82" s="649"/>
      <c r="H82" s="598"/>
      <c r="I82" s="648"/>
      <c r="J82" s="655"/>
      <c r="K82" s="656"/>
      <c r="L82" s="654">
        <f t="shared" si="6"/>
        <v>0</v>
      </c>
      <c r="M82" s="25">
        <f t="shared" si="7"/>
        <v>0</v>
      </c>
      <c r="N82" s="576">
        <f t="shared" si="8"/>
        <v>0</v>
      </c>
      <c r="O82" s="54" t="str">
        <f t="shared" si="5"/>
        <v/>
      </c>
      <c r="P82" s="47"/>
      <c r="Q82" s="661"/>
      <c r="R82" s="47"/>
      <c r="S82" s="659"/>
      <c r="T82" s="659">
        <f t="shared" si="9"/>
        <v>0</v>
      </c>
    </row>
    <row r="83" customHeight="1" spans="1:20">
      <c r="A83" s="646"/>
      <c r="B83" s="647"/>
      <c r="C83" s="647"/>
      <c r="D83" s="47"/>
      <c r="E83" s="648"/>
      <c r="F83" s="649"/>
      <c r="G83" s="649"/>
      <c r="H83" s="598"/>
      <c r="I83" s="648"/>
      <c r="J83" s="655"/>
      <c r="K83" s="656"/>
      <c r="L83" s="654">
        <f t="shared" si="6"/>
        <v>0</v>
      </c>
      <c r="M83" s="25">
        <f t="shared" si="7"/>
        <v>0</v>
      </c>
      <c r="N83" s="576">
        <f t="shared" si="8"/>
        <v>0</v>
      </c>
      <c r="O83" s="54" t="str">
        <f t="shared" si="5"/>
        <v/>
      </c>
      <c r="P83" s="47"/>
      <c r="Q83" s="661"/>
      <c r="R83" s="47"/>
      <c r="S83" s="659"/>
      <c r="T83" s="659">
        <f t="shared" si="9"/>
        <v>0</v>
      </c>
    </row>
    <row r="84" customHeight="1" spans="1:20">
      <c r="A84" s="646"/>
      <c r="B84" s="647"/>
      <c r="C84" s="647"/>
      <c r="D84" s="47"/>
      <c r="E84" s="648"/>
      <c r="F84" s="649"/>
      <c r="G84" s="649"/>
      <c r="H84" s="598"/>
      <c r="I84" s="648"/>
      <c r="J84" s="655"/>
      <c r="K84" s="656"/>
      <c r="L84" s="654">
        <f t="shared" si="6"/>
        <v>0</v>
      </c>
      <c r="M84" s="25">
        <f t="shared" si="7"/>
        <v>0</v>
      </c>
      <c r="N84" s="576">
        <f t="shared" si="8"/>
        <v>0</v>
      </c>
      <c r="O84" s="54" t="str">
        <f t="shared" si="5"/>
        <v/>
      </c>
      <c r="P84" s="47"/>
      <c r="Q84" s="661"/>
      <c r="R84" s="47"/>
      <c r="S84" s="659"/>
      <c r="T84" s="659">
        <f t="shared" si="9"/>
        <v>0</v>
      </c>
    </row>
    <row r="85" customHeight="1" spans="1:20">
      <c r="A85" s="646"/>
      <c r="B85" s="647"/>
      <c r="C85" s="647"/>
      <c r="D85" s="47"/>
      <c r="E85" s="648"/>
      <c r="F85" s="649"/>
      <c r="G85" s="649"/>
      <c r="H85" s="598"/>
      <c r="I85" s="648"/>
      <c r="J85" s="655"/>
      <c r="K85" s="656"/>
      <c r="L85" s="654">
        <f t="shared" si="6"/>
        <v>0</v>
      </c>
      <c r="M85" s="25">
        <f t="shared" si="7"/>
        <v>0</v>
      </c>
      <c r="N85" s="576">
        <f t="shared" si="8"/>
        <v>0</v>
      </c>
      <c r="O85" s="54" t="str">
        <f t="shared" si="5"/>
        <v/>
      </c>
      <c r="P85" s="47"/>
      <c r="Q85" s="661"/>
      <c r="R85" s="47"/>
      <c r="S85" s="659"/>
      <c r="T85" s="659">
        <f t="shared" si="9"/>
        <v>0</v>
      </c>
    </row>
    <row r="86" customHeight="1" spans="1:20">
      <c r="A86" s="646"/>
      <c r="B86" s="647"/>
      <c r="C86" s="647"/>
      <c r="D86" s="47"/>
      <c r="E86" s="648"/>
      <c r="F86" s="649"/>
      <c r="G86" s="649"/>
      <c r="H86" s="598"/>
      <c r="I86" s="648"/>
      <c r="J86" s="655"/>
      <c r="K86" s="656"/>
      <c r="L86" s="654">
        <f t="shared" si="6"/>
        <v>0</v>
      </c>
      <c r="M86" s="25">
        <f t="shared" si="7"/>
        <v>0</v>
      </c>
      <c r="N86" s="576">
        <f t="shared" si="8"/>
        <v>0</v>
      </c>
      <c r="O86" s="54" t="str">
        <f t="shared" si="5"/>
        <v/>
      </c>
      <c r="P86" s="47"/>
      <c r="Q86" s="661"/>
      <c r="R86" s="47"/>
      <c r="S86" s="659"/>
      <c r="T86" s="659">
        <f t="shared" si="9"/>
        <v>0</v>
      </c>
    </row>
    <row r="87" customHeight="1" spans="1:20">
      <c r="A87" s="646"/>
      <c r="B87" s="647"/>
      <c r="C87" s="647"/>
      <c r="D87" s="47"/>
      <c r="E87" s="648"/>
      <c r="F87" s="649"/>
      <c r="G87" s="649"/>
      <c r="H87" s="598"/>
      <c r="I87" s="648"/>
      <c r="J87" s="655"/>
      <c r="K87" s="656"/>
      <c r="L87" s="654">
        <f t="shared" si="6"/>
        <v>0</v>
      </c>
      <c r="M87" s="25">
        <f t="shared" si="7"/>
        <v>0</v>
      </c>
      <c r="N87" s="576">
        <f t="shared" si="8"/>
        <v>0</v>
      </c>
      <c r="O87" s="54" t="str">
        <f t="shared" si="5"/>
        <v/>
      </c>
      <c r="P87" s="47"/>
      <c r="Q87" s="661"/>
      <c r="R87" s="47"/>
      <c r="S87" s="659"/>
      <c r="T87" s="659">
        <f t="shared" si="9"/>
        <v>0</v>
      </c>
    </row>
    <row r="88" customHeight="1" spans="1:20">
      <c r="A88" s="646"/>
      <c r="B88" s="647"/>
      <c r="C88" s="647"/>
      <c r="D88" s="47"/>
      <c r="E88" s="648"/>
      <c r="F88" s="649"/>
      <c r="G88" s="649"/>
      <c r="H88" s="598"/>
      <c r="I88" s="648"/>
      <c r="J88" s="655"/>
      <c r="K88" s="656"/>
      <c r="L88" s="654">
        <f t="shared" si="6"/>
        <v>0</v>
      </c>
      <c r="M88" s="25">
        <f t="shared" si="7"/>
        <v>0</v>
      </c>
      <c r="N88" s="576">
        <f t="shared" si="8"/>
        <v>0</v>
      </c>
      <c r="O88" s="54" t="str">
        <f t="shared" si="5"/>
        <v/>
      </c>
      <c r="P88" s="47"/>
      <c r="Q88" s="661"/>
      <c r="R88" s="47"/>
      <c r="S88" s="659"/>
      <c r="T88" s="659">
        <f t="shared" si="9"/>
        <v>0</v>
      </c>
    </row>
    <row r="89" customHeight="1" spans="1:20">
      <c r="A89" s="646"/>
      <c r="B89" s="647"/>
      <c r="C89" s="647"/>
      <c r="D89" s="47"/>
      <c r="E89" s="648"/>
      <c r="F89" s="649"/>
      <c r="G89" s="649"/>
      <c r="H89" s="598"/>
      <c r="I89" s="648"/>
      <c r="J89" s="655"/>
      <c r="K89" s="656"/>
      <c r="L89" s="654">
        <f t="shared" si="6"/>
        <v>0</v>
      </c>
      <c r="M89" s="25">
        <f t="shared" si="7"/>
        <v>0</v>
      </c>
      <c r="N89" s="576">
        <f t="shared" si="8"/>
        <v>0</v>
      </c>
      <c r="O89" s="54" t="str">
        <f t="shared" si="5"/>
        <v/>
      </c>
      <c r="P89" s="47"/>
      <c r="Q89" s="661"/>
      <c r="R89" s="47"/>
      <c r="S89" s="659"/>
      <c r="T89" s="659">
        <f t="shared" si="9"/>
        <v>0</v>
      </c>
    </row>
    <row r="90" customHeight="1" spans="1:20">
      <c r="A90" s="646"/>
      <c r="B90" s="647"/>
      <c r="C90" s="647"/>
      <c r="D90" s="47"/>
      <c r="E90" s="648"/>
      <c r="F90" s="649"/>
      <c r="G90" s="649"/>
      <c r="H90" s="598"/>
      <c r="I90" s="648"/>
      <c r="J90" s="655"/>
      <c r="K90" s="656"/>
      <c r="L90" s="654">
        <f t="shared" si="6"/>
        <v>0</v>
      </c>
      <c r="M90" s="25">
        <f t="shared" si="7"/>
        <v>0</v>
      </c>
      <c r="N90" s="576">
        <f t="shared" si="8"/>
        <v>0</v>
      </c>
      <c r="O90" s="54" t="str">
        <f t="shared" si="5"/>
        <v/>
      </c>
      <c r="P90" s="47"/>
      <c r="Q90" s="661"/>
      <c r="R90" s="47"/>
      <c r="S90" s="659"/>
      <c r="T90" s="659">
        <f t="shared" si="9"/>
        <v>0</v>
      </c>
    </row>
    <row r="91" customHeight="1" spans="1:20">
      <c r="A91" s="646"/>
      <c r="B91" s="647"/>
      <c r="C91" s="647"/>
      <c r="D91" s="47"/>
      <c r="E91" s="648"/>
      <c r="F91" s="649"/>
      <c r="G91" s="649"/>
      <c r="H91" s="598"/>
      <c r="I91" s="648"/>
      <c r="J91" s="655"/>
      <c r="K91" s="656"/>
      <c r="L91" s="654">
        <f t="shared" si="6"/>
        <v>0</v>
      </c>
      <c r="M91" s="25">
        <f t="shared" si="7"/>
        <v>0</v>
      </c>
      <c r="N91" s="576">
        <f t="shared" si="8"/>
        <v>0</v>
      </c>
      <c r="O91" s="54" t="str">
        <f t="shared" si="5"/>
        <v/>
      </c>
      <c r="P91" s="47"/>
      <c r="Q91" s="661"/>
      <c r="R91" s="47"/>
      <c r="S91" s="659"/>
      <c r="T91" s="659">
        <f t="shared" si="9"/>
        <v>0</v>
      </c>
    </row>
    <row r="92" customHeight="1" spans="1:20">
      <c r="A92" s="646"/>
      <c r="B92" s="647"/>
      <c r="C92" s="647"/>
      <c r="D92" s="47"/>
      <c r="E92" s="648"/>
      <c r="F92" s="649"/>
      <c r="G92" s="649"/>
      <c r="H92" s="598"/>
      <c r="I92" s="648"/>
      <c r="J92" s="655"/>
      <c r="K92" s="656"/>
      <c r="L92" s="654">
        <f t="shared" si="6"/>
        <v>0</v>
      </c>
      <c r="M92" s="25">
        <f t="shared" si="7"/>
        <v>0</v>
      </c>
      <c r="N92" s="576">
        <f t="shared" si="8"/>
        <v>0</v>
      </c>
      <c r="O92" s="54" t="str">
        <f t="shared" si="5"/>
        <v/>
      </c>
      <c r="P92" s="47"/>
      <c r="Q92" s="661"/>
      <c r="R92" s="47"/>
      <c r="S92" s="659"/>
      <c r="T92" s="659">
        <f t="shared" si="9"/>
        <v>0</v>
      </c>
    </row>
    <row r="93" customHeight="1" spans="1:20">
      <c r="A93" s="646"/>
      <c r="B93" s="647"/>
      <c r="C93" s="647"/>
      <c r="D93" s="47"/>
      <c r="E93" s="648"/>
      <c r="F93" s="649"/>
      <c r="G93" s="649"/>
      <c r="H93" s="598"/>
      <c r="I93" s="648"/>
      <c r="J93" s="655"/>
      <c r="K93" s="656"/>
      <c r="L93" s="654">
        <f t="shared" si="6"/>
        <v>0</v>
      </c>
      <c r="M93" s="25">
        <f t="shared" si="7"/>
        <v>0</v>
      </c>
      <c r="N93" s="576">
        <f t="shared" si="8"/>
        <v>0</v>
      </c>
      <c r="O93" s="54" t="str">
        <f t="shared" si="5"/>
        <v/>
      </c>
      <c r="P93" s="47"/>
      <c r="Q93" s="661"/>
      <c r="R93" s="47"/>
      <c r="S93" s="659"/>
      <c r="T93" s="659">
        <f t="shared" si="9"/>
        <v>0</v>
      </c>
    </row>
    <row r="94" customHeight="1" spans="1:20">
      <c r="A94" s="646"/>
      <c r="B94" s="647"/>
      <c r="C94" s="647"/>
      <c r="D94" s="47"/>
      <c r="E94" s="648"/>
      <c r="F94" s="649"/>
      <c r="G94" s="649"/>
      <c r="H94" s="598"/>
      <c r="I94" s="648"/>
      <c r="J94" s="655"/>
      <c r="K94" s="656"/>
      <c r="L94" s="654">
        <f t="shared" si="6"/>
        <v>0</v>
      </c>
      <c r="M94" s="25">
        <f t="shared" si="7"/>
        <v>0</v>
      </c>
      <c r="N94" s="576">
        <f t="shared" si="8"/>
        <v>0</v>
      </c>
      <c r="O94" s="54" t="str">
        <f t="shared" si="5"/>
        <v/>
      </c>
      <c r="P94" s="47"/>
      <c r="Q94" s="661"/>
      <c r="R94" s="47"/>
      <c r="S94" s="659"/>
      <c r="T94" s="659">
        <f t="shared" si="9"/>
        <v>0</v>
      </c>
    </row>
    <row r="95" customHeight="1" spans="1:20">
      <c r="A95" s="646"/>
      <c r="B95" s="647"/>
      <c r="C95" s="647"/>
      <c r="D95" s="47"/>
      <c r="E95" s="648"/>
      <c r="F95" s="649"/>
      <c r="G95" s="649"/>
      <c r="H95" s="598"/>
      <c r="I95" s="648"/>
      <c r="J95" s="655"/>
      <c r="K95" s="656"/>
      <c r="L95" s="654">
        <f t="shared" si="6"/>
        <v>0</v>
      </c>
      <c r="M95" s="25">
        <f t="shared" si="7"/>
        <v>0</v>
      </c>
      <c r="N95" s="576">
        <f t="shared" si="8"/>
        <v>0</v>
      </c>
      <c r="O95" s="54" t="str">
        <f t="shared" si="5"/>
        <v/>
      </c>
      <c r="P95" s="47"/>
      <c r="Q95" s="661"/>
      <c r="R95" s="47"/>
      <c r="S95" s="659"/>
      <c r="T95" s="659">
        <f t="shared" si="9"/>
        <v>0</v>
      </c>
    </row>
    <row r="96" customHeight="1" spans="1:20">
      <c r="A96" s="646"/>
      <c r="B96" s="647"/>
      <c r="C96" s="647"/>
      <c r="D96" s="47"/>
      <c r="E96" s="648"/>
      <c r="F96" s="649"/>
      <c r="G96" s="649"/>
      <c r="H96" s="598"/>
      <c r="I96" s="648"/>
      <c r="J96" s="655"/>
      <c r="K96" s="656"/>
      <c r="L96" s="654">
        <f t="shared" si="6"/>
        <v>0</v>
      </c>
      <c r="M96" s="25">
        <f t="shared" si="7"/>
        <v>0</v>
      </c>
      <c r="N96" s="576">
        <f t="shared" si="8"/>
        <v>0</v>
      </c>
      <c r="O96" s="54" t="str">
        <f t="shared" si="5"/>
        <v/>
      </c>
      <c r="P96" s="47"/>
      <c r="Q96" s="661"/>
      <c r="R96" s="47"/>
      <c r="S96" s="659"/>
      <c r="T96" s="659">
        <f t="shared" si="9"/>
        <v>0</v>
      </c>
    </row>
    <row r="97" customHeight="1" spans="1:20">
      <c r="A97" s="646"/>
      <c r="B97" s="647"/>
      <c r="C97" s="647"/>
      <c r="D97" s="47"/>
      <c r="E97" s="648"/>
      <c r="F97" s="649"/>
      <c r="G97" s="649"/>
      <c r="H97" s="598"/>
      <c r="I97" s="648"/>
      <c r="J97" s="655"/>
      <c r="K97" s="656"/>
      <c r="L97" s="654">
        <f t="shared" si="6"/>
        <v>0</v>
      </c>
      <c r="M97" s="25">
        <f t="shared" si="7"/>
        <v>0</v>
      </c>
      <c r="N97" s="576">
        <f t="shared" si="8"/>
        <v>0</v>
      </c>
      <c r="O97" s="54" t="str">
        <f t="shared" si="5"/>
        <v/>
      </c>
      <c r="P97" s="47"/>
      <c r="Q97" s="661"/>
      <c r="R97" s="47"/>
      <c r="S97" s="659"/>
      <c r="T97" s="659">
        <f t="shared" si="9"/>
        <v>0</v>
      </c>
    </row>
    <row r="98" customHeight="1" spans="1:20">
      <c r="A98" s="646"/>
      <c r="B98" s="647"/>
      <c r="C98" s="647"/>
      <c r="D98" s="47"/>
      <c r="E98" s="648"/>
      <c r="F98" s="649"/>
      <c r="G98" s="649"/>
      <c r="H98" s="598"/>
      <c r="I98" s="648"/>
      <c r="J98" s="655"/>
      <c r="K98" s="656"/>
      <c r="L98" s="654">
        <f t="shared" si="6"/>
        <v>0</v>
      </c>
      <c r="M98" s="25">
        <f t="shared" si="7"/>
        <v>0</v>
      </c>
      <c r="N98" s="576">
        <f t="shared" si="8"/>
        <v>0</v>
      </c>
      <c r="O98" s="54" t="str">
        <f t="shared" si="5"/>
        <v/>
      </c>
      <c r="P98" s="47"/>
      <c r="Q98" s="661"/>
      <c r="R98" s="47"/>
      <c r="S98" s="659"/>
      <c r="T98" s="659">
        <f t="shared" si="9"/>
        <v>0</v>
      </c>
    </row>
    <row r="99" customHeight="1" spans="1:20">
      <c r="A99" s="646"/>
      <c r="B99" s="647"/>
      <c r="C99" s="647"/>
      <c r="D99" s="47"/>
      <c r="E99" s="648"/>
      <c r="F99" s="649"/>
      <c r="G99" s="649"/>
      <c r="H99" s="598"/>
      <c r="I99" s="648"/>
      <c r="J99" s="655"/>
      <c r="K99" s="656"/>
      <c r="L99" s="654">
        <f t="shared" si="6"/>
        <v>0</v>
      </c>
      <c r="M99" s="25">
        <f t="shared" si="7"/>
        <v>0</v>
      </c>
      <c r="N99" s="576">
        <f t="shared" si="8"/>
        <v>0</v>
      </c>
      <c r="O99" s="54" t="str">
        <f t="shared" si="5"/>
        <v/>
      </c>
      <c r="P99" s="47"/>
      <c r="Q99" s="661"/>
      <c r="R99" s="47"/>
      <c r="S99" s="659"/>
      <c r="T99" s="659">
        <f t="shared" si="9"/>
        <v>0</v>
      </c>
    </row>
    <row r="100" customHeight="1" spans="1:20">
      <c r="A100" s="646"/>
      <c r="B100" s="647"/>
      <c r="C100" s="647"/>
      <c r="D100" s="47"/>
      <c r="E100" s="648"/>
      <c r="F100" s="649"/>
      <c r="G100" s="649"/>
      <c r="H100" s="598"/>
      <c r="I100" s="648"/>
      <c r="J100" s="655"/>
      <c r="K100" s="656"/>
      <c r="L100" s="654">
        <f t="shared" si="6"/>
        <v>0</v>
      </c>
      <c r="M100" s="25">
        <f t="shared" si="7"/>
        <v>0</v>
      </c>
      <c r="N100" s="576">
        <f t="shared" si="8"/>
        <v>0</v>
      </c>
      <c r="O100" s="54" t="str">
        <f t="shared" si="5"/>
        <v/>
      </c>
      <c r="P100" s="47"/>
      <c r="Q100" s="661"/>
      <c r="R100" s="47"/>
      <c r="S100" s="659"/>
      <c r="T100" s="659">
        <f t="shared" si="9"/>
        <v>0</v>
      </c>
    </row>
    <row r="101" customHeight="1" spans="1:20">
      <c r="A101" s="646"/>
      <c r="B101" s="647"/>
      <c r="C101" s="647"/>
      <c r="D101" s="47"/>
      <c r="E101" s="648"/>
      <c r="F101" s="649"/>
      <c r="G101" s="649"/>
      <c r="H101" s="598"/>
      <c r="I101" s="648"/>
      <c r="J101" s="655"/>
      <c r="K101" s="656"/>
      <c r="L101" s="654">
        <f t="shared" si="6"/>
        <v>0</v>
      </c>
      <c r="M101" s="25">
        <f t="shared" si="7"/>
        <v>0</v>
      </c>
      <c r="N101" s="576">
        <f t="shared" si="8"/>
        <v>0</v>
      </c>
      <c r="O101" s="54" t="str">
        <f t="shared" si="5"/>
        <v/>
      </c>
      <c r="P101" s="47"/>
      <c r="Q101" s="661"/>
      <c r="R101" s="47"/>
      <c r="S101" s="659"/>
      <c r="T101" s="659">
        <f t="shared" si="9"/>
        <v>0</v>
      </c>
    </row>
    <row r="102" customHeight="1" spans="1:20">
      <c r="A102" s="646"/>
      <c r="B102" s="647"/>
      <c r="C102" s="647"/>
      <c r="D102" s="47"/>
      <c r="E102" s="648"/>
      <c r="F102" s="649"/>
      <c r="G102" s="649"/>
      <c r="H102" s="598"/>
      <c r="I102" s="648"/>
      <c r="J102" s="655"/>
      <c r="K102" s="656"/>
      <c r="L102" s="654">
        <f t="shared" si="6"/>
        <v>0</v>
      </c>
      <c r="M102" s="25">
        <f t="shared" si="7"/>
        <v>0</v>
      </c>
      <c r="N102" s="576">
        <f t="shared" si="8"/>
        <v>0</v>
      </c>
      <c r="O102" s="54" t="str">
        <f t="shared" si="5"/>
        <v/>
      </c>
      <c r="P102" s="47"/>
      <c r="Q102" s="661"/>
      <c r="R102" s="47"/>
      <c r="S102" s="659"/>
      <c r="T102" s="659">
        <f t="shared" si="9"/>
        <v>0</v>
      </c>
    </row>
    <row r="103" customHeight="1" spans="1:20">
      <c r="A103" s="646"/>
      <c r="B103" s="647"/>
      <c r="C103" s="647"/>
      <c r="D103" s="47"/>
      <c r="E103" s="648"/>
      <c r="F103" s="649"/>
      <c r="G103" s="649"/>
      <c r="H103" s="598"/>
      <c r="I103" s="648"/>
      <c r="J103" s="655"/>
      <c r="K103" s="656"/>
      <c r="L103" s="654">
        <f t="shared" si="6"/>
        <v>0</v>
      </c>
      <c r="M103" s="25">
        <f t="shared" si="7"/>
        <v>0</v>
      </c>
      <c r="N103" s="576">
        <f t="shared" si="8"/>
        <v>0</v>
      </c>
      <c r="O103" s="54" t="str">
        <f t="shared" si="5"/>
        <v/>
      </c>
      <c r="P103" s="47"/>
      <c r="Q103" s="661"/>
      <c r="R103" s="47"/>
      <c r="S103" s="659"/>
      <c r="T103" s="659">
        <f t="shared" si="9"/>
        <v>0</v>
      </c>
    </row>
    <row r="104" customHeight="1" spans="1:20">
      <c r="A104" s="646"/>
      <c r="B104" s="647"/>
      <c r="C104" s="647"/>
      <c r="D104" s="47"/>
      <c r="E104" s="648"/>
      <c r="F104" s="649"/>
      <c r="G104" s="649"/>
      <c r="H104" s="598"/>
      <c r="I104" s="648"/>
      <c r="J104" s="655"/>
      <c r="K104" s="656"/>
      <c r="L104" s="654">
        <f t="shared" si="6"/>
        <v>0</v>
      </c>
      <c r="M104" s="25">
        <f t="shared" si="7"/>
        <v>0</v>
      </c>
      <c r="N104" s="576">
        <f t="shared" si="8"/>
        <v>0</v>
      </c>
      <c r="O104" s="54" t="str">
        <f t="shared" si="5"/>
        <v/>
      </c>
      <c r="P104" s="47"/>
      <c r="Q104" s="661"/>
      <c r="R104" s="47"/>
      <c r="S104" s="659"/>
      <c r="T104" s="659">
        <f t="shared" si="9"/>
        <v>0</v>
      </c>
    </row>
    <row r="105" customHeight="1" spans="1:20">
      <c r="A105" s="646"/>
      <c r="B105" s="647"/>
      <c r="C105" s="647"/>
      <c r="D105" s="47"/>
      <c r="E105" s="648"/>
      <c r="F105" s="649"/>
      <c r="G105" s="649"/>
      <c r="H105" s="598"/>
      <c r="I105" s="648"/>
      <c r="J105" s="655"/>
      <c r="K105" s="656"/>
      <c r="L105" s="654">
        <f t="shared" si="6"/>
        <v>0</v>
      </c>
      <c r="M105" s="25">
        <f t="shared" si="7"/>
        <v>0</v>
      </c>
      <c r="N105" s="576">
        <f t="shared" si="8"/>
        <v>0</v>
      </c>
      <c r="O105" s="54" t="str">
        <f t="shared" si="5"/>
        <v/>
      </c>
      <c r="P105" s="47"/>
      <c r="Q105" s="661"/>
      <c r="R105" s="47"/>
      <c r="S105" s="659"/>
      <c r="T105" s="659">
        <f t="shared" si="9"/>
        <v>0</v>
      </c>
    </row>
    <row r="106" customHeight="1" spans="1:20">
      <c r="A106" s="646"/>
      <c r="B106" s="647"/>
      <c r="C106" s="647"/>
      <c r="D106" s="47"/>
      <c r="E106" s="648"/>
      <c r="F106" s="649"/>
      <c r="G106" s="649"/>
      <c r="H106" s="598"/>
      <c r="I106" s="648"/>
      <c r="J106" s="655"/>
      <c r="K106" s="656"/>
      <c r="L106" s="654">
        <f t="shared" si="6"/>
        <v>0</v>
      </c>
      <c r="M106" s="25">
        <f t="shared" si="7"/>
        <v>0</v>
      </c>
      <c r="N106" s="576">
        <f t="shared" si="8"/>
        <v>0</v>
      </c>
      <c r="O106" s="54" t="str">
        <f t="shared" si="5"/>
        <v/>
      </c>
      <c r="P106" s="47"/>
      <c r="Q106" s="661"/>
      <c r="R106" s="47"/>
      <c r="S106" s="659"/>
      <c r="T106" s="659">
        <f t="shared" si="9"/>
        <v>0</v>
      </c>
    </row>
    <row r="107" customHeight="1" spans="1:20">
      <c r="A107" s="646"/>
      <c r="B107" s="647"/>
      <c r="C107" s="647"/>
      <c r="D107" s="47"/>
      <c r="E107" s="648"/>
      <c r="F107" s="649"/>
      <c r="G107" s="649"/>
      <c r="H107" s="598"/>
      <c r="I107" s="648"/>
      <c r="J107" s="655"/>
      <c r="K107" s="656"/>
      <c r="L107" s="654">
        <f t="shared" si="6"/>
        <v>0</v>
      </c>
      <c r="M107" s="25">
        <f t="shared" si="7"/>
        <v>0</v>
      </c>
      <c r="N107" s="576">
        <f t="shared" si="8"/>
        <v>0</v>
      </c>
      <c r="O107" s="54" t="str">
        <f t="shared" si="5"/>
        <v/>
      </c>
      <c r="P107" s="47"/>
      <c r="Q107" s="661"/>
      <c r="R107" s="47"/>
      <c r="S107" s="659"/>
      <c r="T107" s="659">
        <f t="shared" si="9"/>
        <v>0</v>
      </c>
    </row>
    <row r="108" customHeight="1" spans="1:20">
      <c r="A108" s="646"/>
      <c r="B108" s="647"/>
      <c r="C108" s="647"/>
      <c r="D108" s="47"/>
      <c r="E108" s="648"/>
      <c r="F108" s="649"/>
      <c r="G108" s="649"/>
      <c r="H108" s="598"/>
      <c r="I108" s="648"/>
      <c r="J108" s="655"/>
      <c r="K108" s="656"/>
      <c r="L108" s="654">
        <f t="shared" si="6"/>
        <v>0</v>
      </c>
      <c r="M108" s="25">
        <f t="shared" si="7"/>
        <v>0</v>
      </c>
      <c r="N108" s="576">
        <f t="shared" si="8"/>
        <v>0</v>
      </c>
      <c r="O108" s="54" t="str">
        <f t="shared" si="5"/>
        <v/>
      </c>
      <c r="P108" s="47"/>
      <c r="Q108" s="661"/>
      <c r="R108" s="47"/>
      <c r="S108" s="659"/>
      <c r="T108" s="659">
        <f t="shared" si="9"/>
        <v>0</v>
      </c>
    </row>
    <row r="109" customHeight="1" spans="1:20">
      <c r="A109" s="646"/>
      <c r="B109" s="647"/>
      <c r="C109" s="647"/>
      <c r="D109" s="47"/>
      <c r="E109" s="648"/>
      <c r="F109" s="649"/>
      <c r="G109" s="649"/>
      <c r="H109" s="598"/>
      <c r="I109" s="648"/>
      <c r="J109" s="655"/>
      <c r="K109" s="656"/>
      <c r="L109" s="654">
        <f t="shared" si="6"/>
        <v>0</v>
      </c>
      <c r="M109" s="25">
        <f t="shared" si="7"/>
        <v>0</v>
      </c>
      <c r="N109" s="576">
        <f t="shared" si="8"/>
        <v>0</v>
      </c>
      <c r="O109" s="54" t="str">
        <f t="shared" si="5"/>
        <v/>
      </c>
      <c r="P109" s="47"/>
      <c r="Q109" s="661"/>
      <c r="R109" s="47"/>
      <c r="S109" s="659"/>
      <c r="T109" s="659">
        <f t="shared" si="9"/>
        <v>0</v>
      </c>
    </row>
    <row r="110" customHeight="1" spans="1:20">
      <c r="A110" s="646"/>
      <c r="B110" s="647"/>
      <c r="C110" s="647"/>
      <c r="D110" s="47"/>
      <c r="E110" s="648"/>
      <c r="F110" s="649"/>
      <c r="G110" s="649"/>
      <c r="H110" s="598"/>
      <c r="I110" s="648"/>
      <c r="J110" s="655"/>
      <c r="K110" s="656"/>
      <c r="L110" s="654">
        <f t="shared" si="6"/>
        <v>0</v>
      </c>
      <c r="M110" s="25">
        <f t="shared" si="7"/>
        <v>0</v>
      </c>
      <c r="N110" s="576">
        <f t="shared" si="8"/>
        <v>0</v>
      </c>
      <c r="O110" s="54" t="str">
        <f t="shared" si="5"/>
        <v/>
      </c>
      <c r="P110" s="47"/>
      <c r="Q110" s="661"/>
      <c r="R110" s="47"/>
      <c r="S110" s="659"/>
      <c r="T110" s="659">
        <f t="shared" si="9"/>
        <v>0</v>
      </c>
    </row>
    <row r="111" customHeight="1" spans="1:20">
      <c r="A111" s="646"/>
      <c r="B111" s="647"/>
      <c r="C111" s="647"/>
      <c r="D111" s="47"/>
      <c r="E111" s="648"/>
      <c r="F111" s="649"/>
      <c r="G111" s="649"/>
      <c r="H111" s="598"/>
      <c r="I111" s="648"/>
      <c r="J111" s="655"/>
      <c r="K111" s="656"/>
      <c r="L111" s="654">
        <f t="shared" si="6"/>
        <v>0</v>
      </c>
      <c r="M111" s="25">
        <f t="shared" si="7"/>
        <v>0</v>
      </c>
      <c r="N111" s="576">
        <f t="shared" si="8"/>
        <v>0</v>
      </c>
      <c r="O111" s="54" t="str">
        <f t="shared" si="5"/>
        <v/>
      </c>
      <c r="P111" s="47"/>
      <c r="Q111" s="661"/>
      <c r="R111" s="47"/>
      <c r="S111" s="659"/>
      <c r="T111" s="659">
        <f t="shared" si="9"/>
        <v>0</v>
      </c>
    </row>
    <row r="112" customHeight="1" spans="1:20">
      <c r="A112" s="646"/>
      <c r="B112" s="647"/>
      <c r="C112" s="647"/>
      <c r="D112" s="47"/>
      <c r="E112" s="648"/>
      <c r="F112" s="649"/>
      <c r="G112" s="649"/>
      <c r="H112" s="598"/>
      <c r="I112" s="648"/>
      <c r="J112" s="655"/>
      <c r="K112" s="656"/>
      <c r="L112" s="654">
        <f t="shared" si="6"/>
        <v>0</v>
      </c>
      <c r="M112" s="25">
        <f t="shared" si="7"/>
        <v>0</v>
      </c>
      <c r="N112" s="576">
        <f t="shared" si="8"/>
        <v>0</v>
      </c>
      <c r="O112" s="54" t="str">
        <f t="shared" si="5"/>
        <v/>
      </c>
      <c r="P112" s="47"/>
      <c r="Q112" s="661"/>
      <c r="R112" s="47"/>
      <c r="S112" s="659"/>
      <c r="T112" s="659">
        <f t="shared" si="9"/>
        <v>0</v>
      </c>
    </row>
    <row r="113" customHeight="1" spans="1:20">
      <c r="A113" s="646"/>
      <c r="B113" s="647"/>
      <c r="C113" s="647"/>
      <c r="D113" s="47"/>
      <c r="E113" s="648"/>
      <c r="F113" s="649"/>
      <c r="G113" s="649"/>
      <c r="H113" s="598"/>
      <c r="I113" s="648"/>
      <c r="J113" s="655"/>
      <c r="K113" s="656"/>
      <c r="L113" s="654">
        <f t="shared" si="6"/>
        <v>0</v>
      </c>
      <c r="M113" s="25">
        <f t="shared" si="7"/>
        <v>0</v>
      </c>
      <c r="N113" s="576">
        <f t="shared" si="8"/>
        <v>0</v>
      </c>
      <c r="O113" s="54" t="str">
        <f t="shared" si="5"/>
        <v/>
      </c>
      <c r="P113" s="47"/>
      <c r="Q113" s="661"/>
      <c r="R113" s="47"/>
      <c r="S113" s="659"/>
      <c r="T113" s="659">
        <f t="shared" si="9"/>
        <v>0</v>
      </c>
    </row>
    <row r="114" customHeight="1" spans="1:20">
      <c r="A114" s="646"/>
      <c r="B114" s="647"/>
      <c r="C114" s="647"/>
      <c r="D114" s="47"/>
      <c r="E114" s="648"/>
      <c r="F114" s="649"/>
      <c r="G114" s="649"/>
      <c r="H114" s="598"/>
      <c r="I114" s="648"/>
      <c r="J114" s="655"/>
      <c r="K114" s="656"/>
      <c r="L114" s="654">
        <f t="shared" si="6"/>
        <v>0</v>
      </c>
      <c r="M114" s="25">
        <f t="shared" si="7"/>
        <v>0</v>
      </c>
      <c r="N114" s="576">
        <f t="shared" si="8"/>
        <v>0</v>
      </c>
      <c r="O114" s="54" t="str">
        <f t="shared" si="5"/>
        <v/>
      </c>
      <c r="P114" s="47"/>
      <c r="Q114" s="661"/>
      <c r="R114" s="47"/>
      <c r="S114" s="659"/>
      <c r="T114" s="659">
        <f t="shared" si="9"/>
        <v>0</v>
      </c>
    </row>
    <row r="115" customHeight="1" spans="1:20">
      <c r="A115" s="646"/>
      <c r="B115" s="647"/>
      <c r="C115" s="647"/>
      <c r="D115" s="47"/>
      <c r="E115" s="648"/>
      <c r="F115" s="649"/>
      <c r="G115" s="649"/>
      <c r="H115" s="598"/>
      <c r="I115" s="648"/>
      <c r="J115" s="655"/>
      <c r="K115" s="656"/>
      <c r="L115" s="654">
        <f t="shared" si="6"/>
        <v>0</v>
      </c>
      <c r="M115" s="25">
        <f t="shared" si="7"/>
        <v>0</v>
      </c>
      <c r="N115" s="576">
        <f t="shared" si="8"/>
        <v>0</v>
      </c>
      <c r="O115" s="54" t="str">
        <f t="shared" si="5"/>
        <v/>
      </c>
      <c r="P115" s="47"/>
      <c r="Q115" s="661"/>
      <c r="R115" s="47"/>
      <c r="S115" s="659"/>
      <c r="T115" s="659">
        <f t="shared" si="9"/>
        <v>0</v>
      </c>
    </row>
    <row r="116" customHeight="1" spans="1:20">
      <c r="A116" s="646"/>
      <c r="B116" s="647"/>
      <c r="C116" s="647"/>
      <c r="D116" s="47"/>
      <c r="E116" s="648"/>
      <c r="F116" s="649"/>
      <c r="G116" s="649"/>
      <c r="H116" s="598"/>
      <c r="I116" s="648"/>
      <c r="J116" s="655"/>
      <c r="K116" s="656"/>
      <c r="L116" s="654">
        <f t="shared" si="6"/>
        <v>0</v>
      </c>
      <c r="M116" s="25">
        <f t="shared" si="7"/>
        <v>0</v>
      </c>
      <c r="N116" s="576">
        <f t="shared" si="8"/>
        <v>0</v>
      </c>
      <c r="O116" s="54" t="str">
        <f t="shared" si="5"/>
        <v/>
      </c>
      <c r="P116" s="47"/>
      <c r="Q116" s="661"/>
      <c r="R116" s="47"/>
      <c r="S116" s="659"/>
      <c r="T116" s="659">
        <f t="shared" si="9"/>
        <v>0</v>
      </c>
    </row>
    <row r="117" customHeight="1" spans="1:20">
      <c r="A117" s="646"/>
      <c r="B117" s="647"/>
      <c r="C117" s="647"/>
      <c r="D117" s="47"/>
      <c r="E117" s="648"/>
      <c r="F117" s="649"/>
      <c r="G117" s="649"/>
      <c r="H117" s="598"/>
      <c r="I117" s="648"/>
      <c r="J117" s="655"/>
      <c r="K117" s="656"/>
      <c r="L117" s="654">
        <f t="shared" si="6"/>
        <v>0</v>
      </c>
      <c r="M117" s="25">
        <f t="shared" si="7"/>
        <v>0</v>
      </c>
      <c r="N117" s="576">
        <f t="shared" si="8"/>
        <v>0</v>
      </c>
      <c r="O117" s="54" t="str">
        <f t="shared" si="5"/>
        <v/>
      </c>
      <c r="P117" s="47"/>
      <c r="Q117" s="661"/>
      <c r="R117" s="47"/>
      <c r="S117" s="659"/>
      <c r="T117" s="659">
        <f t="shared" si="9"/>
        <v>0</v>
      </c>
    </row>
    <row r="118" customHeight="1" spans="1:20">
      <c r="A118" s="646"/>
      <c r="B118" s="647"/>
      <c r="C118" s="647"/>
      <c r="D118" s="47"/>
      <c r="E118" s="648"/>
      <c r="F118" s="649"/>
      <c r="G118" s="649"/>
      <c r="H118" s="598"/>
      <c r="I118" s="648"/>
      <c r="J118" s="655"/>
      <c r="K118" s="656"/>
      <c r="L118" s="654">
        <f t="shared" si="6"/>
        <v>0</v>
      </c>
      <c r="M118" s="25">
        <f t="shared" si="7"/>
        <v>0</v>
      </c>
      <c r="N118" s="576">
        <f t="shared" si="8"/>
        <v>0</v>
      </c>
      <c r="O118" s="54" t="str">
        <f t="shared" si="5"/>
        <v/>
      </c>
      <c r="P118" s="47"/>
      <c r="Q118" s="661"/>
      <c r="R118" s="47"/>
      <c r="S118" s="659"/>
      <c r="T118" s="659">
        <f t="shared" si="9"/>
        <v>0</v>
      </c>
    </row>
    <row r="119" customHeight="1" spans="1:20">
      <c r="A119" s="646"/>
      <c r="B119" s="647"/>
      <c r="C119" s="647"/>
      <c r="D119" s="47"/>
      <c r="E119" s="648"/>
      <c r="F119" s="649"/>
      <c r="G119" s="649"/>
      <c r="H119" s="598"/>
      <c r="I119" s="648"/>
      <c r="J119" s="655"/>
      <c r="K119" s="656"/>
      <c r="L119" s="654">
        <f t="shared" si="6"/>
        <v>0</v>
      </c>
      <c r="M119" s="25">
        <f t="shared" si="7"/>
        <v>0</v>
      </c>
      <c r="N119" s="576">
        <f t="shared" si="8"/>
        <v>0</v>
      </c>
      <c r="O119" s="54" t="str">
        <f t="shared" si="5"/>
        <v/>
      </c>
      <c r="P119" s="47"/>
      <c r="Q119" s="661"/>
      <c r="R119" s="47"/>
      <c r="S119" s="659"/>
      <c r="T119" s="659">
        <f t="shared" si="9"/>
        <v>0</v>
      </c>
    </row>
    <row r="120" customHeight="1" spans="1:20">
      <c r="A120" s="646"/>
      <c r="B120" s="647"/>
      <c r="C120" s="647"/>
      <c r="D120" s="47"/>
      <c r="E120" s="648"/>
      <c r="F120" s="649"/>
      <c r="G120" s="649"/>
      <c r="H120" s="598"/>
      <c r="I120" s="648"/>
      <c r="J120" s="655"/>
      <c r="K120" s="656"/>
      <c r="L120" s="654">
        <f t="shared" si="6"/>
        <v>0</v>
      </c>
      <c r="M120" s="25">
        <f t="shared" si="7"/>
        <v>0</v>
      </c>
      <c r="N120" s="576">
        <f t="shared" si="8"/>
        <v>0</v>
      </c>
      <c r="O120" s="54" t="str">
        <f t="shared" si="5"/>
        <v/>
      </c>
      <c r="P120" s="47"/>
      <c r="Q120" s="661"/>
      <c r="R120" s="47"/>
      <c r="S120" s="659"/>
      <c r="T120" s="659">
        <f t="shared" si="9"/>
        <v>0</v>
      </c>
    </row>
    <row r="121" customHeight="1" spans="1:20">
      <c r="A121" s="646"/>
      <c r="B121" s="647"/>
      <c r="C121" s="647"/>
      <c r="D121" s="47"/>
      <c r="E121" s="648"/>
      <c r="F121" s="649"/>
      <c r="G121" s="649"/>
      <c r="H121" s="598"/>
      <c r="I121" s="648"/>
      <c r="J121" s="655"/>
      <c r="K121" s="656"/>
      <c r="L121" s="654">
        <f t="shared" si="6"/>
        <v>0</v>
      </c>
      <c r="M121" s="25">
        <f t="shared" si="7"/>
        <v>0</v>
      </c>
      <c r="N121" s="576">
        <f t="shared" si="8"/>
        <v>0</v>
      </c>
      <c r="O121" s="54" t="str">
        <f t="shared" si="5"/>
        <v/>
      </c>
      <c r="P121" s="47"/>
      <c r="Q121" s="661"/>
      <c r="R121" s="47"/>
      <c r="S121" s="659"/>
      <c r="T121" s="659">
        <f t="shared" si="9"/>
        <v>0</v>
      </c>
    </row>
    <row r="122" customHeight="1" spans="1:20">
      <c r="A122" s="646"/>
      <c r="B122" s="647"/>
      <c r="C122" s="647"/>
      <c r="D122" s="47"/>
      <c r="E122" s="648"/>
      <c r="F122" s="649"/>
      <c r="G122" s="649"/>
      <c r="H122" s="598"/>
      <c r="I122" s="648"/>
      <c r="J122" s="655"/>
      <c r="K122" s="656"/>
      <c r="L122" s="654">
        <f t="shared" si="6"/>
        <v>0</v>
      </c>
      <c r="M122" s="25">
        <f t="shared" si="7"/>
        <v>0</v>
      </c>
      <c r="N122" s="576">
        <f t="shared" si="8"/>
        <v>0</v>
      </c>
      <c r="O122" s="54" t="str">
        <f t="shared" si="5"/>
        <v/>
      </c>
      <c r="P122" s="47"/>
      <c r="Q122" s="661"/>
      <c r="R122" s="47"/>
      <c r="S122" s="659"/>
      <c r="T122" s="659">
        <f t="shared" si="9"/>
        <v>0</v>
      </c>
    </row>
    <row r="123" customHeight="1" spans="1:20">
      <c r="A123" s="646"/>
      <c r="B123" s="647"/>
      <c r="C123" s="647"/>
      <c r="D123" s="47"/>
      <c r="E123" s="648"/>
      <c r="F123" s="649"/>
      <c r="G123" s="649"/>
      <c r="H123" s="598"/>
      <c r="I123" s="648"/>
      <c r="J123" s="655"/>
      <c r="K123" s="656"/>
      <c r="L123" s="654">
        <f t="shared" si="6"/>
        <v>0</v>
      </c>
      <c r="M123" s="25">
        <f t="shared" si="7"/>
        <v>0</v>
      </c>
      <c r="N123" s="576">
        <f t="shared" si="8"/>
        <v>0</v>
      </c>
      <c r="O123" s="54" t="str">
        <f t="shared" si="5"/>
        <v/>
      </c>
      <c r="P123" s="47"/>
      <c r="Q123" s="661"/>
      <c r="R123" s="47"/>
      <c r="S123" s="659"/>
      <c r="T123" s="659">
        <f t="shared" si="9"/>
        <v>0</v>
      </c>
    </row>
    <row r="124" customHeight="1" spans="1:20">
      <c r="A124" s="646"/>
      <c r="B124" s="647"/>
      <c r="C124" s="647"/>
      <c r="D124" s="47"/>
      <c r="E124" s="648"/>
      <c r="F124" s="649"/>
      <c r="G124" s="649"/>
      <c r="H124" s="598"/>
      <c r="I124" s="648"/>
      <c r="J124" s="655"/>
      <c r="K124" s="656"/>
      <c r="L124" s="654">
        <f t="shared" si="6"/>
        <v>0</v>
      </c>
      <c r="M124" s="25">
        <f t="shared" si="7"/>
        <v>0</v>
      </c>
      <c r="N124" s="576">
        <f t="shared" si="8"/>
        <v>0</v>
      </c>
      <c r="O124" s="54" t="str">
        <f t="shared" si="5"/>
        <v/>
      </c>
      <c r="P124" s="47"/>
      <c r="Q124" s="661"/>
      <c r="R124" s="47"/>
      <c r="S124" s="659"/>
      <c r="T124" s="659">
        <f t="shared" si="9"/>
        <v>0</v>
      </c>
    </row>
    <row r="125" customHeight="1" spans="1:20">
      <c r="A125" s="646"/>
      <c r="B125" s="647"/>
      <c r="C125" s="647"/>
      <c r="D125" s="47"/>
      <c r="E125" s="648"/>
      <c r="F125" s="649"/>
      <c r="G125" s="649"/>
      <c r="H125" s="598"/>
      <c r="I125" s="648"/>
      <c r="J125" s="655"/>
      <c r="K125" s="656"/>
      <c r="L125" s="654">
        <f t="shared" si="6"/>
        <v>0</v>
      </c>
      <c r="M125" s="25">
        <f t="shared" si="7"/>
        <v>0</v>
      </c>
      <c r="N125" s="576">
        <f t="shared" si="8"/>
        <v>0</v>
      </c>
      <c r="O125" s="54" t="str">
        <f t="shared" si="5"/>
        <v/>
      </c>
      <c r="P125" s="47"/>
      <c r="Q125" s="661"/>
      <c r="R125" s="47"/>
      <c r="S125" s="659"/>
      <c r="T125" s="659">
        <f t="shared" si="9"/>
        <v>0</v>
      </c>
    </row>
    <row r="126" customHeight="1" spans="1:20">
      <c r="A126" s="646"/>
      <c r="B126" s="647"/>
      <c r="C126" s="647"/>
      <c r="D126" s="47"/>
      <c r="E126" s="648"/>
      <c r="F126" s="649"/>
      <c r="G126" s="649"/>
      <c r="H126" s="598"/>
      <c r="I126" s="648"/>
      <c r="J126" s="655"/>
      <c r="K126" s="656"/>
      <c r="L126" s="654">
        <f t="shared" si="6"/>
        <v>0</v>
      </c>
      <c r="M126" s="25">
        <f t="shared" si="7"/>
        <v>0</v>
      </c>
      <c r="N126" s="576">
        <f t="shared" si="8"/>
        <v>0</v>
      </c>
      <c r="O126" s="54" t="str">
        <f t="shared" si="5"/>
        <v/>
      </c>
      <c r="P126" s="47"/>
      <c r="Q126" s="661"/>
      <c r="R126" s="47"/>
      <c r="S126" s="659"/>
      <c r="T126" s="659">
        <f t="shared" si="9"/>
        <v>0</v>
      </c>
    </row>
    <row r="127" customHeight="1" spans="1:20">
      <c r="A127" s="646"/>
      <c r="B127" s="647"/>
      <c r="C127" s="647"/>
      <c r="D127" s="47"/>
      <c r="E127" s="648"/>
      <c r="F127" s="649"/>
      <c r="G127" s="649"/>
      <c r="H127" s="598"/>
      <c r="I127" s="648"/>
      <c r="J127" s="655"/>
      <c r="K127" s="656"/>
      <c r="L127" s="654">
        <f t="shared" si="6"/>
        <v>0</v>
      </c>
      <c r="M127" s="25">
        <f t="shared" si="7"/>
        <v>0</v>
      </c>
      <c r="N127" s="576">
        <f t="shared" si="8"/>
        <v>0</v>
      </c>
      <c r="O127" s="54" t="str">
        <f t="shared" si="5"/>
        <v/>
      </c>
      <c r="P127" s="47"/>
      <c r="Q127" s="661"/>
      <c r="R127" s="47"/>
      <c r="S127" s="659"/>
      <c r="T127" s="659">
        <f t="shared" si="9"/>
        <v>0</v>
      </c>
    </row>
    <row r="128" customHeight="1" spans="1:20">
      <c r="A128" s="646"/>
      <c r="B128" s="647"/>
      <c r="C128" s="647"/>
      <c r="D128" s="47"/>
      <c r="E128" s="648"/>
      <c r="F128" s="649"/>
      <c r="G128" s="649"/>
      <c r="H128" s="598"/>
      <c r="I128" s="648"/>
      <c r="J128" s="655"/>
      <c r="K128" s="656"/>
      <c r="L128" s="654">
        <f t="shared" si="6"/>
        <v>0</v>
      </c>
      <c r="M128" s="25">
        <f t="shared" si="7"/>
        <v>0</v>
      </c>
      <c r="N128" s="576">
        <f t="shared" si="8"/>
        <v>0</v>
      </c>
      <c r="O128" s="54" t="str">
        <f t="shared" si="5"/>
        <v/>
      </c>
      <c r="P128" s="47"/>
      <c r="Q128" s="661"/>
      <c r="R128" s="47"/>
      <c r="S128" s="659"/>
      <c r="T128" s="659">
        <f t="shared" si="9"/>
        <v>0</v>
      </c>
    </row>
    <row r="129" customHeight="1" spans="1:20">
      <c r="A129" s="646"/>
      <c r="B129" s="647"/>
      <c r="C129" s="647"/>
      <c r="D129" s="47"/>
      <c r="E129" s="648"/>
      <c r="F129" s="649"/>
      <c r="G129" s="649"/>
      <c r="H129" s="598"/>
      <c r="I129" s="648"/>
      <c r="J129" s="655"/>
      <c r="K129" s="656"/>
      <c r="L129" s="654">
        <f t="shared" si="6"/>
        <v>0</v>
      </c>
      <c r="M129" s="25">
        <f t="shared" si="7"/>
        <v>0</v>
      </c>
      <c r="N129" s="576">
        <f t="shared" si="8"/>
        <v>0</v>
      </c>
      <c r="O129" s="54" t="str">
        <f t="shared" si="5"/>
        <v/>
      </c>
      <c r="P129" s="47"/>
      <c r="Q129" s="661"/>
      <c r="R129" s="47"/>
      <c r="S129" s="659"/>
      <c r="T129" s="659">
        <f t="shared" si="9"/>
        <v>0</v>
      </c>
    </row>
    <row r="130" customHeight="1" spans="1:20">
      <c r="A130" s="646"/>
      <c r="B130" s="647"/>
      <c r="C130" s="647"/>
      <c r="D130" s="47"/>
      <c r="E130" s="648"/>
      <c r="F130" s="649"/>
      <c r="G130" s="649"/>
      <c r="H130" s="598"/>
      <c r="I130" s="648"/>
      <c r="J130" s="655"/>
      <c r="K130" s="656"/>
      <c r="L130" s="654">
        <f t="shared" si="6"/>
        <v>0</v>
      </c>
      <c r="M130" s="25">
        <f t="shared" si="7"/>
        <v>0</v>
      </c>
      <c r="N130" s="576">
        <f t="shared" si="8"/>
        <v>0</v>
      </c>
      <c r="O130" s="54" t="str">
        <f t="shared" si="5"/>
        <v/>
      </c>
      <c r="P130" s="47"/>
      <c r="Q130" s="661"/>
      <c r="R130" s="47"/>
      <c r="S130" s="659"/>
      <c r="T130" s="659">
        <f t="shared" si="9"/>
        <v>0</v>
      </c>
    </row>
    <row r="131" customHeight="1" spans="1:20">
      <c r="A131" s="646"/>
      <c r="B131" s="647"/>
      <c r="C131" s="647"/>
      <c r="D131" s="47"/>
      <c r="E131" s="648"/>
      <c r="F131" s="649"/>
      <c r="G131" s="649"/>
      <c r="H131" s="598"/>
      <c r="I131" s="648"/>
      <c r="J131" s="655"/>
      <c r="K131" s="656"/>
      <c r="L131" s="654">
        <f t="shared" si="6"/>
        <v>0</v>
      </c>
      <c r="M131" s="25">
        <f t="shared" si="7"/>
        <v>0</v>
      </c>
      <c r="N131" s="576">
        <f t="shared" si="8"/>
        <v>0</v>
      </c>
      <c r="O131" s="54" t="str">
        <f t="shared" si="5"/>
        <v/>
      </c>
      <c r="P131" s="47"/>
      <c r="Q131" s="661"/>
      <c r="R131" s="47"/>
      <c r="S131" s="659"/>
      <c r="T131" s="659">
        <f t="shared" si="9"/>
        <v>0</v>
      </c>
    </row>
    <row r="132" customHeight="1" spans="1:20">
      <c r="A132" s="646"/>
      <c r="B132" s="647"/>
      <c r="C132" s="647"/>
      <c r="D132" s="47"/>
      <c r="E132" s="648"/>
      <c r="F132" s="649"/>
      <c r="G132" s="649"/>
      <c r="H132" s="598"/>
      <c r="I132" s="648"/>
      <c r="J132" s="655"/>
      <c r="K132" s="656"/>
      <c r="L132" s="654">
        <f t="shared" si="6"/>
        <v>0</v>
      </c>
      <c r="M132" s="25">
        <f t="shared" si="7"/>
        <v>0</v>
      </c>
      <c r="N132" s="576">
        <f t="shared" si="8"/>
        <v>0</v>
      </c>
      <c r="O132" s="54" t="str">
        <f t="shared" si="5"/>
        <v/>
      </c>
      <c r="P132" s="47"/>
      <c r="Q132" s="661"/>
      <c r="R132" s="47"/>
      <c r="S132" s="659"/>
      <c r="T132" s="659">
        <f t="shared" si="9"/>
        <v>0</v>
      </c>
    </row>
    <row r="133" customHeight="1" spans="1:20">
      <c r="A133" s="646"/>
      <c r="B133" s="647"/>
      <c r="C133" s="647"/>
      <c r="D133" s="47"/>
      <c r="E133" s="648"/>
      <c r="F133" s="649"/>
      <c r="G133" s="649"/>
      <c r="H133" s="598"/>
      <c r="I133" s="648"/>
      <c r="J133" s="655"/>
      <c r="K133" s="656"/>
      <c r="L133" s="654">
        <f t="shared" si="6"/>
        <v>0</v>
      </c>
      <c r="M133" s="25">
        <f t="shared" si="7"/>
        <v>0</v>
      </c>
      <c r="N133" s="576">
        <f t="shared" si="8"/>
        <v>0</v>
      </c>
      <c r="O133" s="54" t="str">
        <f t="shared" si="5"/>
        <v/>
      </c>
      <c r="P133" s="47"/>
      <c r="Q133" s="661"/>
      <c r="R133" s="47"/>
      <c r="S133" s="659"/>
      <c r="T133" s="659">
        <f t="shared" si="9"/>
        <v>0</v>
      </c>
    </row>
    <row r="134" customHeight="1" spans="1:20">
      <c r="A134" s="646"/>
      <c r="B134" s="647"/>
      <c r="C134" s="647"/>
      <c r="D134" s="47"/>
      <c r="E134" s="648"/>
      <c r="F134" s="649"/>
      <c r="G134" s="649"/>
      <c r="H134" s="598"/>
      <c r="I134" s="648"/>
      <c r="J134" s="655"/>
      <c r="K134" s="656"/>
      <c r="L134" s="654">
        <f t="shared" si="6"/>
        <v>0</v>
      </c>
      <c r="M134" s="25">
        <f t="shared" si="7"/>
        <v>0</v>
      </c>
      <c r="N134" s="576">
        <f t="shared" si="8"/>
        <v>0</v>
      </c>
      <c r="O134" s="54" t="str">
        <f t="shared" si="5"/>
        <v/>
      </c>
      <c r="P134" s="47"/>
      <c r="Q134" s="661"/>
      <c r="R134" s="47"/>
      <c r="S134" s="659"/>
      <c r="T134" s="659">
        <f t="shared" si="9"/>
        <v>0</v>
      </c>
    </row>
    <row r="135" customHeight="1" spans="1:20">
      <c r="A135" s="646"/>
      <c r="B135" s="647"/>
      <c r="C135" s="647"/>
      <c r="D135" s="47"/>
      <c r="E135" s="648"/>
      <c r="F135" s="649"/>
      <c r="G135" s="649"/>
      <c r="H135" s="598"/>
      <c r="I135" s="648"/>
      <c r="J135" s="655"/>
      <c r="K135" s="656"/>
      <c r="L135" s="654">
        <f t="shared" si="6"/>
        <v>0</v>
      </c>
      <c r="M135" s="25">
        <f t="shared" si="7"/>
        <v>0</v>
      </c>
      <c r="N135" s="576">
        <f t="shared" si="8"/>
        <v>0</v>
      </c>
      <c r="O135" s="54" t="str">
        <f t="shared" ref="O135:O198" si="10">IF(K135=0,"",(N135-K135)/K135*100)</f>
        <v/>
      </c>
      <c r="P135" s="47"/>
      <c r="Q135" s="661"/>
      <c r="R135" s="47"/>
      <c r="S135" s="659"/>
      <c r="T135" s="659">
        <f t="shared" si="9"/>
        <v>0</v>
      </c>
    </row>
    <row r="136" customHeight="1" spans="1:20">
      <c r="A136" s="646"/>
      <c r="B136" s="647"/>
      <c r="C136" s="647"/>
      <c r="D136" s="47"/>
      <c r="E136" s="648"/>
      <c r="F136" s="649"/>
      <c r="G136" s="649"/>
      <c r="H136" s="598"/>
      <c r="I136" s="648"/>
      <c r="J136" s="655"/>
      <c r="K136" s="656"/>
      <c r="L136" s="654">
        <f t="shared" ref="L136:L199" si="11">T136</f>
        <v>0</v>
      </c>
      <c r="M136" s="25">
        <f t="shared" ref="M136:M199" si="12">S136</f>
        <v>0</v>
      </c>
      <c r="N136" s="576">
        <f t="shared" ref="N136:N199" si="13">ROUND(M136*L136,2)</f>
        <v>0</v>
      </c>
      <c r="O136" s="54" t="str">
        <f t="shared" si="10"/>
        <v/>
      </c>
      <c r="P136" s="47"/>
      <c r="Q136" s="661"/>
      <c r="R136" s="47"/>
      <c r="S136" s="659"/>
      <c r="T136" s="659">
        <f t="shared" ref="T136:T199" si="14">I136</f>
        <v>0</v>
      </c>
    </row>
    <row r="137" customHeight="1" spans="1:20">
      <c r="A137" s="646"/>
      <c r="B137" s="647"/>
      <c r="C137" s="647"/>
      <c r="D137" s="47"/>
      <c r="E137" s="648"/>
      <c r="F137" s="649"/>
      <c r="G137" s="649"/>
      <c r="H137" s="598"/>
      <c r="I137" s="648"/>
      <c r="J137" s="655"/>
      <c r="K137" s="656"/>
      <c r="L137" s="654">
        <f t="shared" si="11"/>
        <v>0</v>
      </c>
      <c r="M137" s="25">
        <f t="shared" si="12"/>
        <v>0</v>
      </c>
      <c r="N137" s="576">
        <f t="shared" si="13"/>
        <v>0</v>
      </c>
      <c r="O137" s="54" t="str">
        <f t="shared" si="10"/>
        <v/>
      </c>
      <c r="P137" s="47"/>
      <c r="Q137" s="661"/>
      <c r="R137" s="47"/>
      <c r="S137" s="659"/>
      <c r="T137" s="659">
        <f t="shared" si="14"/>
        <v>0</v>
      </c>
    </row>
    <row r="138" customHeight="1" spans="1:20">
      <c r="A138" s="646"/>
      <c r="B138" s="647"/>
      <c r="C138" s="647"/>
      <c r="D138" s="47"/>
      <c r="E138" s="648"/>
      <c r="F138" s="649"/>
      <c r="G138" s="649"/>
      <c r="H138" s="598"/>
      <c r="I138" s="648"/>
      <c r="J138" s="655"/>
      <c r="K138" s="656"/>
      <c r="L138" s="654">
        <f t="shared" si="11"/>
        <v>0</v>
      </c>
      <c r="M138" s="25">
        <f t="shared" si="12"/>
        <v>0</v>
      </c>
      <c r="N138" s="576">
        <f t="shared" si="13"/>
        <v>0</v>
      </c>
      <c r="O138" s="54" t="str">
        <f t="shared" si="10"/>
        <v/>
      </c>
      <c r="P138" s="47"/>
      <c r="Q138" s="661"/>
      <c r="R138" s="47"/>
      <c r="S138" s="659"/>
      <c r="T138" s="659">
        <f t="shared" si="14"/>
        <v>0</v>
      </c>
    </row>
    <row r="139" customHeight="1" spans="1:20">
      <c r="A139" s="646"/>
      <c r="B139" s="647"/>
      <c r="C139" s="647"/>
      <c r="D139" s="47"/>
      <c r="E139" s="648"/>
      <c r="F139" s="649"/>
      <c r="G139" s="649"/>
      <c r="H139" s="598"/>
      <c r="I139" s="648"/>
      <c r="J139" s="655"/>
      <c r="K139" s="656"/>
      <c r="L139" s="654">
        <f t="shared" si="11"/>
        <v>0</v>
      </c>
      <c r="M139" s="25">
        <f t="shared" si="12"/>
        <v>0</v>
      </c>
      <c r="N139" s="576">
        <f t="shared" si="13"/>
        <v>0</v>
      </c>
      <c r="O139" s="54" t="str">
        <f t="shared" si="10"/>
        <v/>
      </c>
      <c r="P139" s="47"/>
      <c r="Q139" s="661"/>
      <c r="R139" s="47"/>
      <c r="S139" s="659"/>
      <c r="T139" s="659">
        <f t="shared" si="14"/>
        <v>0</v>
      </c>
    </row>
    <row r="140" customHeight="1" spans="1:20">
      <c r="A140" s="646"/>
      <c r="B140" s="647"/>
      <c r="C140" s="647"/>
      <c r="D140" s="47"/>
      <c r="E140" s="648"/>
      <c r="F140" s="649"/>
      <c r="G140" s="649"/>
      <c r="H140" s="598"/>
      <c r="I140" s="648"/>
      <c r="J140" s="655"/>
      <c r="K140" s="656"/>
      <c r="L140" s="654">
        <f t="shared" si="11"/>
        <v>0</v>
      </c>
      <c r="M140" s="25">
        <f t="shared" si="12"/>
        <v>0</v>
      </c>
      <c r="N140" s="576">
        <f t="shared" si="13"/>
        <v>0</v>
      </c>
      <c r="O140" s="54" t="str">
        <f t="shared" si="10"/>
        <v/>
      </c>
      <c r="P140" s="47"/>
      <c r="Q140" s="661"/>
      <c r="R140" s="47"/>
      <c r="S140" s="659"/>
      <c r="T140" s="659">
        <f t="shared" si="14"/>
        <v>0</v>
      </c>
    </row>
    <row r="141" customHeight="1" spans="1:20">
      <c r="A141" s="646"/>
      <c r="B141" s="647"/>
      <c r="C141" s="647"/>
      <c r="D141" s="47"/>
      <c r="E141" s="648"/>
      <c r="F141" s="649"/>
      <c r="G141" s="649"/>
      <c r="H141" s="598"/>
      <c r="I141" s="648"/>
      <c r="J141" s="655"/>
      <c r="K141" s="656"/>
      <c r="L141" s="654">
        <f t="shared" si="11"/>
        <v>0</v>
      </c>
      <c r="M141" s="25">
        <f t="shared" si="12"/>
        <v>0</v>
      </c>
      <c r="N141" s="576">
        <f t="shared" si="13"/>
        <v>0</v>
      </c>
      <c r="O141" s="54" t="str">
        <f t="shared" si="10"/>
        <v/>
      </c>
      <c r="P141" s="47"/>
      <c r="Q141" s="661"/>
      <c r="R141" s="47"/>
      <c r="S141" s="659"/>
      <c r="T141" s="659">
        <f t="shared" si="14"/>
        <v>0</v>
      </c>
    </row>
    <row r="142" customHeight="1" spans="1:20">
      <c r="A142" s="646"/>
      <c r="B142" s="647"/>
      <c r="C142" s="647"/>
      <c r="D142" s="47"/>
      <c r="E142" s="648"/>
      <c r="F142" s="649"/>
      <c r="G142" s="649"/>
      <c r="H142" s="598"/>
      <c r="I142" s="648"/>
      <c r="J142" s="655"/>
      <c r="K142" s="656"/>
      <c r="L142" s="654">
        <f t="shared" si="11"/>
        <v>0</v>
      </c>
      <c r="M142" s="25">
        <f t="shared" si="12"/>
        <v>0</v>
      </c>
      <c r="N142" s="576">
        <f t="shared" si="13"/>
        <v>0</v>
      </c>
      <c r="O142" s="54" t="str">
        <f t="shared" si="10"/>
        <v/>
      </c>
      <c r="P142" s="47"/>
      <c r="Q142" s="661"/>
      <c r="R142" s="47"/>
      <c r="S142" s="659"/>
      <c r="T142" s="659">
        <f t="shared" si="14"/>
        <v>0</v>
      </c>
    </row>
    <row r="143" customHeight="1" spans="1:20">
      <c r="A143" s="646"/>
      <c r="B143" s="647"/>
      <c r="C143" s="647"/>
      <c r="D143" s="47"/>
      <c r="E143" s="648"/>
      <c r="F143" s="649"/>
      <c r="G143" s="649"/>
      <c r="H143" s="598"/>
      <c r="I143" s="648"/>
      <c r="J143" s="655"/>
      <c r="K143" s="656"/>
      <c r="L143" s="654">
        <f t="shared" si="11"/>
        <v>0</v>
      </c>
      <c r="M143" s="25">
        <f t="shared" si="12"/>
        <v>0</v>
      </c>
      <c r="N143" s="576">
        <f t="shared" si="13"/>
        <v>0</v>
      </c>
      <c r="O143" s="54" t="str">
        <f t="shared" si="10"/>
        <v/>
      </c>
      <c r="P143" s="47"/>
      <c r="Q143" s="661"/>
      <c r="R143" s="47"/>
      <c r="S143" s="659"/>
      <c r="T143" s="659">
        <f t="shared" si="14"/>
        <v>0</v>
      </c>
    </row>
    <row r="144" customHeight="1" spans="1:20">
      <c r="A144" s="646"/>
      <c r="B144" s="647"/>
      <c r="C144" s="647"/>
      <c r="D144" s="47"/>
      <c r="E144" s="648"/>
      <c r="F144" s="649"/>
      <c r="G144" s="649"/>
      <c r="H144" s="598"/>
      <c r="I144" s="648"/>
      <c r="J144" s="655"/>
      <c r="K144" s="656"/>
      <c r="L144" s="654">
        <f t="shared" si="11"/>
        <v>0</v>
      </c>
      <c r="M144" s="25">
        <f t="shared" si="12"/>
        <v>0</v>
      </c>
      <c r="N144" s="576">
        <f t="shared" si="13"/>
        <v>0</v>
      </c>
      <c r="O144" s="54" t="str">
        <f t="shared" si="10"/>
        <v/>
      </c>
      <c r="P144" s="47"/>
      <c r="Q144" s="661"/>
      <c r="R144" s="47"/>
      <c r="S144" s="659"/>
      <c r="T144" s="659">
        <f t="shared" si="14"/>
        <v>0</v>
      </c>
    </row>
    <row r="145" customHeight="1" spans="1:20">
      <c r="A145" s="646"/>
      <c r="B145" s="647"/>
      <c r="C145" s="647"/>
      <c r="D145" s="47"/>
      <c r="E145" s="648"/>
      <c r="F145" s="649"/>
      <c r="G145" s="649"/>
      <c r="H145" s="598"/>
      <c r="I145" s="648"/>
      <c r="J145" s="655"/>
      <c r="K145" s="656"/>
      <c r="L145" s="654">
        <f t="shared" si="11"/>
        <v>0</v>
      </c>
      <c r="M145" s="25">
        <f t="shared" si="12"/>
        <v>0</v>
      </c>
      <c r="N145" s="576">
        <f t="shared" si="13"/>
        <v>0</v>
      </c>
      <c r="O145" s="54" t="str">
        <f t="shared" si="10"/>
        <v/>
      </c>
      <c r="P145" s="47"/>
      <c r="Q145" s="661"/>
      <c r="R145" s="47"/>
      <c r="S145" s="659"/>
      <c r="T145" s="659">
        <f t="shared" si="14"/>
        <v>0</v>
      </c>
    </row>
    <row r="146" customHeight="1" spans="1:20">
      <c r="A146" s="646"/>
      <c r="B146" s="647"/>
      <c r="C146" s="647"/>
      <c r="D146" s="47"/>
      <c r="E146" s="648"/>
      <c r="F146" s="649"/>
      <c r="G146" s="649"/>
      <c r="H146" s="598"/>
      <c r="I146" s="648"/>
      <c r="J146" s="655"/>
      <c r="K146" s="656"/>
      <c r="L146" s="654">
        <f t="shared" si="11"/>
        <v>0</v>
      </c>
      <c r="M146" s="25">
        <f t="shared" si="12"/>
        <v>0</v>
      </c>
      <c r="N146" s="576">
        <f t="shared" si="13"/>
        <v>0</v>
      </c>
      <c r="O146" s="54" t="str">
        <f t="shared" si="10"/>
        <v/>
      </c>
      <c r="P146" s="47"/>
      <c r="Q146" s="661"/>
      <c r="R146" s="47"/>
      <c r="S146" s="659"/>
      <c r="T146" s="659">
        <f t="shared" si="14"/>
        <v>0</v>
      </c>
    </row>
    <row r="147" customHeight="1" spans="1:20">
      <c r="A147" s="646"/>
      <c r="B147" s="647"/>
      <c r="C147" s="647"/>
      <c r="D147" s="47"/>
      <c r="E147" s="648"/>
      <c r="F147" s="649"/>
      <c r="G147" s="649"/>
      <c r="H147" s="598"/>
      <c r="I147" s="648"/>
      <c r="J147" s="655"/>
      <c r="K147" s="656"/>
      <c r="L147" s="654">
        <f t="shared" si="11"/>
        <v>0</v>
      </c>
      <c r="M147" s="25">
        <f t="shared" si="12"/>
        <v>0</v>
      </c>
      <c r="N147" s="576">
        <f t="shared" si="13"/>
        <v>0</v>
      </c>
      <c r="O147" s="54" t="str">
        <f t="shared" si="10"/>
        <v/>
      </c>
      <c r="P147" s="47"/>
      <c r="Q147" s="661"/>
      <c r="R147" s="47"/>
      <c r="S147" s="659"/>
      <c r="T147" s="659">
        <f t="shared" si="14"/>
        <v>0</v>
      </c>
    </row>
    <row r="148" customHeight="1" spans="1:20">
      <c r="A148" s="646"/>
      <c r="B148" s="647"/>
      <c r="C148" s="647"/>
      <c r="D148" s="47"/>
      <c r="E148" s="648"/>
      <c r="F148" s="649"/>
      <c r="G148" s="649"/>
      <c r="H148" s="598"/>
      <c r="I148" s="648"/>
      <c r="J148" s="655"/>
      <c r="K148" s="656"/>
      <c r="L148" s="654">
        <f t="shared" si="11"/>
        <v>0</v>
      </c>
      <c r="M148" s="25">
        <f t="shared" si="12"/>
        <v>0</v>
      </c>
      <c r="N148" s="576">
        <f t="shared" si="13"/>
        <v>0</v>
      </c>
      <c r="O148" s="54" t="str">
        <f t="shared" si="10"/>
        <v/>
      </c>
      <c r="P148" s="47"/>
      <c r="Q148" s="661"/>
      <c r="R148" s="47"/>
      <c r="S148" s="659"/>
      <c r="T148" s="659">
        <f t="shared" si="14"/>
        <v>0</v>
      </c>
    </row>
    <row r="149" customHeight="1" spans="1:20">
      <c r="A149" s="646"/>
      <c r="B149" s="647"/>
      <c r="C149" s="647"/>
      <c r="D149" s="47"/>
      <c r="E149" s="648"/>
      <c r="F149" s="649"/>
      <c r="G149" s="649"/>
      <c r="H149" s="598"/>
      <c r="I149" s="648"/>
      <c r="J149" s="655"/>
      <c r="K149" s="656"/>
      <c r="L149" s="654">
        <f t="shared" si="11"/>
        <v>0</v>
      </c>
      <c r="M149" s="25">
        <f t="shared" si="12"/>
        <v>0</v>
      </c>
      <c r="N149" s="576">
        <f t="shared" si="13"/>
        <v>0</v>
      </c>
      <c r="O149" s="54" t="str">
        <f t="shared" si="10"/>
        <v/>
      </c>
      <c r="P149" s="47"/>
      <c r="Q149" s="661"/>
      <c r="R149" s="47"/>
      <c r="S149" s="659"/>
      <c r="T149" s="659">
        <f t="shared" si="14"/>
        <v>0</v>
      </c>
    </row>
    <row r="150" customHeight="1" spans="1:20">
      <c r="A150" s="646"/>
      <c r="B150" s="647"/>
      <c r="C150" s="647"/>
      <c r="D150" s="47"/>
      <c r="E150" s="648"/>
      <c r="F150" s="649"/>
      <c r="G150" s="649"/>
      <c r="H150" s="598"/>
      <c r="I150" s="648"/>
      <c r="J150" s="655"/>
      <c r="K150" s="656"/>
      <c r="L150" s="654">
        <f t="shared" si="11"/>
        <v>0</v>
      </c>
      <c r="M150" s="25">
        <f t="shared" si="12"/>
        <v>0</v>
      </c>
      <c r="N150" s="576">
        <f t="shared" si="13"/>
        <v>0</v>
      </c>
      <c r="O150" s="54" t="str">
        <f t="shared" si="10"/>
        <v/>
      </c>
      <c r="P150" s="47"/>
      <c r="Q150" s="661"/>
      <c r="R150" s="47"/>
      <c r="S150" s="659"/>
      <c r="T150" s="659">
        <f t="shared" si="14"/>
        <v>0</v>
      </c>
    </row>
    <row r="151" customHeight="1" spans="1:20">
      <c r="A151" s="646"/>
      <c r="B151" s="647"/>
      <c r="C151" s="647"/>
      <c r="D151" s="47"/>
      <c r="E151" s="648"/>
      <c r="F151" s="649"/>
      <c r="G151" s="649"/>
      <c r="H151" s="598"/>
      <c r="I151" s="648"/>
      <c r="J151" s="655"/>
      <c r="K151" s="656"/>
      <c r="L151" s="654">
        <f t="shared" si="11"/>
        <v>0</v>
      </c>
      <c r="M151" s="25">
        <f t="shared" si="12"/>
        <v>0</v>
      </c>
      <c r="N151" s="576">
        <f t="shared" si="13"/>
        <v>0</v>
      </c>
      <c r="O151" s="54" t="str">
        <f t="shared" si="10"/>
        <v/>
      </c>
      <c r="P151" s="47"/>
      <c r="Q151" s="661"/>
      <c r="R151" s="47"/>
      <c r="S151" s="659"/>
      <c r="T151" s="659">
        <f t="shared" si="14"/>
        <v>0</v>
      </c>
    </row>
    <row r="152" customHeight="1" spans="1:20">
      <c r="A152" s="646"/>
      <c r="B152" s="647"/>
      <c r="C152" s="647"/>
      <c r="D152" s="47"/>
      <c r="E152" s="648"/>
      <c r="F152" s="649"/>
      <c r="G152" s="649"/>
      <c r="H152" s="598"/>
      <c r="I152" s="648"/>
      <c r="J152" s="655"/>
      <c r="K152" s="656"/>
      <c r="L152" s="654">
        <f t="shared" si="11"/>
        <v>0</v>
      </c>
      <c r="M152" s="25">
        <f t="shared" si="12"/>
        <v>0</v>
      </c>
      <c r="N152" s="576">
        <f t="shared" si="13"/>
        <v>0</v>
      </c>
      <c r="O152" s="54" t="str">
        <f t="shared" si="10"/>
        <v/>
      </c>
      <c r="P152" s="47"/>
      <c r="Q152" s="661"/>
      <c r="R152" s="47"/>
      <c r="S152" s="659"/>
      <c r="T152" s="659">
        <f t="shared" si="14"/>
        <v>0</v>
      </c>
    </row>
    <row r="153" customHeight="1" spans="1:20">
      <c r="A153" s="646"/>
      <c r="B153" s="647"/>
      <c r="C153" s="647"/>
      <c r="D153" s="47"/>
      <c r="E153" s="648"/>
      <c r="F153" s="649"/>
      <c r="G153" s="649"/>
      <c r="H153" s="598"/>
      <c r="I153" s="648"/>
      <c r="J153" s="655"/>
      <c r="K153" s="656"/>
      <c r="L153" s="654">
        <f t="shared" si="11"/>
        <v>0</v>
      </c>
      <c r="M153" s="25">
        <f t="shared" si="12"/>
        <v>0</v>
      </c>
      <c r="N153" s="576">
        <f t="shared" si="13"/>
        <v>0</v>
      </c>
      <c r="O153" s="54" t="str">
        <f t="shared" si="10"/>
        <v/>
      </c>
      <c r="P153" s="47"/>
      <c r="Q153" s="661"/>
      <c r="R153" s="47"/>
      <c r="S153" s="659"/>
      <c r="T153" s="659">
        <f t="shared" si="14"/>
        <v>0</v>
      </c>
    </row>
    <row r="154" customHeight="1" spans="1:20">
      <c r="A154" s="646"/>
      <c r="B154" s="647"/>
      <c r="C154" s="647"/>
      <c r="D154" s="47"/>
      <c r="E154" s="648"/>
      <c r="F154" s="649"/>
      <c r="G154" s="649"/>
      <c r="H154" s="598"/>
      <c r="I154" s="648"/>
      <c r="J154" s="655"/>
      <c r="K154" s="656"/>
      <c r="L154" s="654">
        <f t="shared" si="11"/>
        <v>0</v>
      </c>
      <c r="M154" s="25">
        <f t="shared" si="12"/>
        <v>0</v>
      </c>
      <c r="N154" s="576">
        <f t="shared" si="13"/>
        <v>0</v>
      </c>
      <c r="O154" s="54" t="str">
        <f t="shared" si="10"/>
        <v/>
      </c>
      <c r="P154" s="47"/>
      <c r="Q154" s="661"/>
      <c r="R154" s="47"/>
      <c r="S154" s="659"/>
      <c r="T154" s="659">
        <f t="shared" si="14"/>
        <v>0</v>
      </c>
    </row>
    <row r="155" customHeight="1" spans="1:20">
      <c r="A155" s="646"/>
      <c r="B155" s="647"/>
      <c r="C155" s="647"/>
      <c r="D155" s="47"/>
      <c r="E155" s="648"/>
      <c r="F155" s="649"/>
      <c r="G155" s="649"/>
      <c r="H155" s="598"/>
      <c r="I155" s="648"/>
      <c r="J155" s="655"/>
      <c r="K155" s="656"/>
      <c r="L155" s="654">
        <f t="shared" si="11"/>
        <v>0</v>
      </c>
      <c r="M155" s="25">
        <f t="shared" si="12"/>
        <v>0</v>
      </c>
      <c r="N155" s="576">
        <f t="shared" si="13"/>
        <v>0</v>
      </c>
      <c r="O155" s="54" t="str">
        <f t="shared" si="10"/>
        <v/>
      </c>
      <c r="P155" s="47"/>
      <c r="Q155" s="661"/>
      <c r="R155" s="47"/>
      <c r="S155" s="659"/>
      <c r="T155" s="659">
        <f t="shared" si="14"/>
        <v>0</v>
      </c>
    </row>
    <row r="156" customHeight="1" spans="1:20">
      <c r="A156" s="646"/>
      <c r="B156" s="647"/>
      <c r="C156" s="647"/>
      <c r="D156" s="47"/>
      <c r="E156" s="648"/>
      <c r="F156" s="649"/>
      <c r="G156" s="649"/>
      <c r="H156" s="598"/>
      <c r="I156" s="648"/>
      <c r="J156" s="655"/>
      <c r="K156" s="656"/>
      <c r="L156" s="654">
        <f t="shared" si="11"/>
        <v>0</v>
      </c>
      <c r="M156" s="25">
        <f t="shared" si="12"/>
        <v>0</v>
      </c>
      <c r="N156" s="576">
        <f t="shared" si="13"/>
        <v>0</v>
      </c>
      <c r="O156" s="54" t="str">
        <f t="shared" si="10"/>
        <v/>
      </c>
      <c r="P156" s="47"/>
      <c r="Q156" s="661"/>
      <c r="R156" s="47"/>
      <c r="S156" s="659"/>
      <c r="T156" s="659">
        <f t="shared" si="14"/>
        <v>0</v>
      </c>
    </row>
    <row r="157" customHeight="1" spans="1:20">
      <c r="A157" s="646"/>
      <c r="B157" s="647"/>
      <c r="C157" s="647"/>
      <c r="D157" s="47"/>
      <c r="E157" s="648"/>
      <c r="F157" s="649"/>
      <c r="G157" s="649"/>
      <c r="H157" s="598"/>
      <c r="I157" s="648"/>
      <c r="J157" s="655"/>
      <c r="K157" s="656"/>
      <c r="L157" s="654">
        <f t="shared" si="11"/>
        <v>0</v>
      </c>
      <c r="M157" s="25">
        <f t="shared" si="12"/>
        <v>0</v>
      </c>
      <c r="N157" s="576">
        <f t="shared" si="13"/>
        <v>0</v>
      </c>
      <c r="O157" s="54" t="str">
        <f t="shared" si="10"/>
        <v/>
      </c>
      <c r="P157" s="47"/>
      <c r="Q157" s="661"/>
      <c r="R157" s="47"/>
      <c r="S157" s="659"/>
      <c r="T157" s="659">
        <f t="shared" si="14"/>
        <v>0</v>
      </c>
    </row>
    <row r="158" customHeight="1" spans="1:20">
      <c r="A158" s="646"/>
      <c r="B158" s="647"/>
      <c r="C158" s="647"/>
      <c r="D158" s="47"/>
      <c r="E158" s="648"/>
      <c r="F158" s="649"/>
      <c r="G158" s="649"/>
      <c r="H158" s="598"/>
      <c r="I158" s="648"/>
      <c r="J158" s="655"/>
      <c r="K158" s="656"/>
      <c r="L158" s="654">
        <f t="shared" si="11"/>
        <v>0</v>
      </c>
      <c r="M158" s="25">
        <f t="shared" si="12"/>
        <v>0</v>
      </c>
      <c r="N158" s="576">
        <f t="shared" si="13"/>
        <v>0</v>
      </c>
      <c r="O158" s="54" t="str">
        <f t="shared" si="10"/>
        <v/>
      </c>
      <c r="P158" s="47"/>
      <c r="Q158" s="661"/>
      <c r="R158" s="47"/>
      <c r="S158" s="659"/>
      <c r="T158" s="659">
        <f t="shared" si="14"/>
        <v>0</v>
      </c>
    </row>
    <row r="159" customHeight="1" spans="1:20">
      <c r="A159" s="646"/>
      <c r="B159" s="647"/>
      <c r="C159" s="647"/>
      <c r="D159" s="47"/>
      <c r="E159" s="648"/>
      <c r="F159" s="649"/>
      <c r="G159" s="649"/>
      <c r="H159" s="598"/>
      <c r="I159" s="648"/>
      <c r="J159" s="655"/>
      <c r="K159" s="656"/>
      <c r="L159" s="654">
        <f t="shared" si="11"/>
        <v>0</v>
      </c>
      <c r="M159" s="25">
        <f t="shared" si="12"/>
        <v>0</v>
      </c>
      <c r="N159" s="576">
        <f t="shared" si="13"/>
        <v>0</v>
      </c>
      <c r="O159" s="54" t="str">
        <f t="shared" si="10"/>
        <v/>
      </c>
      <c r="P159" s="47"/>
      <c r="Q159" s="661"/>
      <c r="R159" s="47"/>
      <c r="S159" s="659"/>
      <c r="T159" s="659">
        <f t="shared" si="14"/>
        <v>0</v>
      </c>
    </row>
    <row r="160" customHeight="1" spans="1:20">
      <c r="A160" s="646"/>
      <c r="B160" s="647"/>
      <c r="C160" s="647"/>
      <c r="D160" s="47"/>
      <c r="E160" s="648"/>
      <c r="F160" s="649"/>
      <c r="G160" s="649"/>
      <c r="H160" s="598"/>
      <c r="I160" s="648"/>
      <c r="J160" s="655"/>
      <c r="K160" s="656"/>
      <c r="L160" s="654">
        <f t="shared" si="11"/>
        <v>0</v>
      </c>
      <c r="M160" s="25">
        <f t="shared" si="12"/>
        <v>0</v>
      </c>
      <c r="N160" s="576">
        <f t="shared" si="13"/>
        <v>0</v>
      </c>
      <c r="O160" s="54" t="str">
        <f t="shared" si="10"/>
        <v/>
      </c>
      <c r="P160" s="47"/>
      <c r="Q160" s="661"/>
      <c r="R160" s="47"/>
      <c r="S160" s="659"/>
      <c r="T160" s="659">
        <f t="shared" si="14"/>
        <v>0</v>
      </c>
    </row>
    <row r="161" customHeight="1" spans="1:20">
      <c r="A161" s="646"/>
      <c r="B161" s="647"/>
      <c r="C161" s="647"/>
      <c r="D161" s="47"/>
      <c r="E161" s="648"/>
      <c r="F161" s="649"/>
      <c r="G161" s="649"/>
      <c r="H161" s="598"/>
      <c r="I161" s="648"/>
      <c r="J161" s="655"/>
      <c r="K161" s="656"/>
      <c r="L161" s="654">
        <f t="shared" si="11"/>
        <v>0</v>
      </c>
      <c r="M161" s="25">
        <f t="shared" si="12"/>
        <v>0</v>
      </c>
      <c r="N161" s="576">
        <f t="shared" si="13"/>
        <v>0</v>
      </c>
      <c r="O161" s="54" t="str">
        <f t="shared" si="10"/>
        <v/>
      </c>
      <c r="P161" s="47"/>
      <c r="Q161" s="661"/>
      <c r="R161" s="47"/>
      <c r="S161" s="659"/>
      <c r="T161" s="659">
        <f t="shared" si="14"/>
        <v>0</v>
      </c>
    </row>
    <row r="162" customHeight="1" spans="1:20">
      <c r="A162" s="646"/>
      <c r="B162" s="647"/>
      <c r="C162" s="647"/>
      <c r="D162" s="47"/>
      <c r="E162" s="648"/>
      <c r="F162" s="649"/>
      <c r="G162" s="649"/>
      <c r="H162" s="598"/>
      <c r="I162" s="648"/>
      <c r="J162" s="655"/>
      <c r="K162" s="656"/>
      <c r="L162" s="654">
        <f t="shared" si="11"/>
        <v>0</v>
      </c>
      <c r="M162" s="25">
        <f t="shared" si="12"/>
        <v>0</v>
      </c>
      <c r="N162" s="576">
        <f t="shared" si="13"/>
        <v>0</v>
      </c>
      <c r="O162" s="54" t="str">
        <f t="shared" si="10"/>
        <v/>
      </c>
      <c r="P162" s="47"/>
      <c r="Q162" s="661"/>
      <c r="R162" s="47"/>
      <c r="S162" s="659"/>
      <c r="T162" s="659">
        <f t="shared" si="14"/>
        <v>0</v>
      </c>
    </row>
    <row r="163" customHeight="1" spans="1:20">
      <c r="A163" s="646"/>
      <c r="B163" s="647"/>
      <c r="C163" s="647"/>
      <c r="D163" s="47"/>
      <c r="E163" s="648"/>
      <c r="F163" s="649"/>
      <c r="G163" s="649"/>
      <c r="H163" s="598"/>
      <c r="I163" s="648"/>
      <c r="J163" s="655"/>
      <c r="K163" s="656"/>
      <c r="L163" s="654">
        <f t="shared" si="11"/>
        <v>0</v>
      </c>
      <c r="M163" s="25">
        <f t="shared" si="12"/>
        <v>0</v>
      </c>
      <c r="N163" s="576">
        <f t="shared" si="13"/>
        <v>0</v>
      </c>
      <c r="O163" s="54" t="str">
        <f t="shared" si="10"/>
        <v/>
      </c>
      <c r="P163" s="47"/>
      <c r="Q163" s="661"/>
      <c r="R163" s="47"/>
      <c r="S163" s="659"/>
      <c r="T163" s="659">
        <f t="shared" si="14"/>
        <v>0</v>
      </c>
    </row>
    <row r="164" customHeight="1" spans="1:20">
      <c r="A164" s="646"/>
      <c r="B164" s="647"/>
      <c r="C164" s="647"/>
      <c r="D164" s="47"/>
      <c r="E164" s="648"/>
      <c r="F164" s="649"/>
      <c r="G164" s="649"/>
      <c r="H164" s="598"/>
      <c r="I164" s="648"/>
      <c r="J164" s="655"/>
      <c r="K164" s="656"/>
      <c r="L164" s="654">
        <f t="shared" si="11"/>
        <v>0</v>
      </c>
      <c r="M164" s="25">
        <f t="shared" si="12"/>
        <v>0</v>
      </c>
      <c r="N164" s="576">
        <f t="shared" si="13"/>
        <v>0</v>
      </c>
      <c r="O164" s="54" t="str">
        <f t="shared" si="10"/>
        <v/>
      </c>
      <c r="P164" s="47"/>
      <c r="Q164" s="661"/>
      <c r="R164" s="47"/>
      <c r="S164" s="659"/>
      <c r="T164" s="659">
        <f t="shared" si="14"/>
        <v>0</v>
      </c>
    </row>
    <row r="165" customHeight="1" spans="1:20">
      <c r="A165" s="646"/>
      <c r="B165" s="647"/>
      <c r="C165" s="647"/>
      <c r="D165" s="47"/>
      <c r="E165" s="648"/>
      <c r="F165" s="649"/>
      <c r="G165" s="649"/>
      <c r="H165" s="598"/>
      <c r="I165" s="648"/>
      <c r="J165" s="655"/>
      <c r="K165" s="656"/>
      <c r="L165" s="654">
        <f t="shared" si="11"/>
        <v>0</v>
      </c>
      <c r="M165" s="25">
        <f t="shared" si="12"/>
        <v>0</v>
      </c>
      <c r="N165" s="576">
        <f t="shared" si="13"/>
        <v>0</v>
      </c>
      <c r="O165" s="54" t="str">
        <f t="shared" si="10"/>
        <v/>
      </c>
      <c r="P165" s="47"/>
      <c r="Q165" s="661"/>
      <c r="R165" s="47"/>
      <c r="S165" s="659"/>
      <c r="T165" s="659">
        <f t="shared" si="14"/>
        <v>0</v>
      </c>
    </row>
    <row r="166" customHeight="1" spans="1:20">
      <c r="A166" s="646"/>
      <c r="B166" s="647"/>
      <c r="C166" s="647"/>
      <c r="D166" s="47"/>
      <c r="E166" s="648"/>
      <c r="F166" s="649"/>
      <c r="G166" s="649"/>
      <c r="H166" s="598"/>
      <c r="I166" s="648"/>
      <c r="J166" s="655"/>
      <c r="K166" s="656"/>
      <c r="L166" s="654">
        <f t="shared" si="11"/>
        <v>0</v>
      </c>
      <c r="M166" s="25">
        <f t="shared" si="12"/>
        <v>0</v>
      </c>
      <c r="N166" s="576">
        <f t="shared" si="13"/>
        <v>0</v>
      </c>
      <c r="O166" s="54" t="str">
        <f t="shared" si="10"/>
        <v/>
      </c>
      <c r="P166" s="47"/>
      <c r="Q166" s="661"/>
      <c r="R166" s="47"/>
      <c r="S166" s="659"/>
      <c r="T166" s="659">
        <f t="shared" si="14"/>
        <v>0</v>
      </c>
    </row>
    <row r="167" customHeight="1" spans="1:20">
      <c r="A167" s="646"/>
      <c r="B167" s="647"/>
      <c r="C167" s="647"/>
      <c r="D167" s="47"/>
      <c r="E167" s="648"/>
      <c r="F167" s="649"/>
      <c r="G167" s="649"/>
      <c r="H167" s="598"/>
      <c r="I167" s="648"/>
      <c r="J167" s="655"/>
      <c r="K167" s="656"/>
      <c r="L167" s="654">
        <f t="shared" si="11"/>
        <v>0</v>
      </c>
      <c r="M167" s="25">
        <f t="shared" si="12"/>
        <v>0</v>
      </c>
      <c r="N167" s="576">
        <f t="shared" si="13"/>
        <v>0</v>
      </c>
      <c r="O167" s="54" t="str">
        <f t="shared" si="10"/>
        <v/>
      </c>
      <c r="P167" s="47"/>
      <c r="Q167" s="661"/>
      <c r="R167" s="47"/>
      <c r="S167" s="659"/>
      <c r="T167" s="659">
        <f t="shared" si="14"/>
        <v>0</v>
      </c>
    </row>
    <row r="168" customHeight="1" spans="1:20">
      <c r="A168" s="646"/>
      <c r="B168" s="647"/>
      <c r="C168" s="647"/>
      <c r="D168" s="47"/>
      <c r="E168" s="648"/>
      <c r="F168" s="649"/>
      <c r="G168" s="649"/>
      <c r="H168" s="598"/>
      <c r="I168" s="648"/>
      <c r="J168" s="655"/>
      <c r="K168" s="656"/>
      <c r="L168" s="654">
        <f t="shared" si="11"/>
        <v>0</v>
      </c>
      <c r="M168" s="25">
        <f t="shared" si="12"/>
        <v>0</v>
      </c>
      <c r="N168" s="576">
        <f t="shared" si="13"/>
        <v>0</v>
      </c>
      <c r="O168" s="54" t="str">
        <f t="shared" si="10"/>
        <v/>
      </c>
      <c r="P168" s="47"/>
      <c r="Q168" s="661"/>
      <c r="R168" s="47"/>
      <c r="S168" s="659"/>
      <c r="T168" s="659">
        <f t="shared" si="14"/>
        <v>0</v>
      </c>
    </row>
    <row r="169" customHeight="1" spans="1:20">
      <c r="A169" s="646"/>
      <c r="B169" s="647"/>
      <c r="C169" s="647"/>
      <c r="D169" s="47"/>
      <c r="E169" s="648"/>
      <c r="F169" s="649"/>
      <c r="G169" s="649"/>
      <c r="H169" s="598"/>
      <c r="I169" s="648"/>
      <c r="J169" s="655"/>
      <c r="K169" s="656"/>
      <c r="L169" s="654">
        <f t="shared" si="11"/>
        <v>0</v>
      </c>
      <c r="M169" s="25">
        <f t="shared" si="12"/>
        <v>0</v>
      </c>
      <c r="N169" s="576">
        <f t="shared" si="13"/>
        <v>0</v>
      </c>
      <c r="O169" s="54" t="str">
        <f t="shared" si="10"/>
        <v/>
      </c>
      <c r="P169" s="47"/>
      <c r="Q169" s="661"/>
      <c r="R169" s="47"/>
      <c r="S169" s="659"/>
      <c r="T169" s="659">
        <f t="shared" si="14"/>
        <v>0</v>
      </c>
    </row>
    <row r="170" customHeight="1" spans="1:20">
      <c r="A170" s="646"/>
      <c r="B170" s="647"/>
      <c r="C170" s="647"/>
      <c r="D170" s="47"/>
      <c r="E170" s="648"/>
      <c r="F170" s="649"/>
      <c r="G170" s="649"/>
      <c r="H170" s="598"/>
      <c r="I170" s="648"/>
      <c r="J170" s="655"/>
      <c r="K170" s="656"/>
      <c r="L170" s="654">
        <f t="shared" si="11"/>
        <v>0</v>
      </c>
      <c r="M170" s="25">
        <f t="shared" si="12"/>
        <v>0</v>
      </c>
      <c r="N170" s="576">
        <f t="shared" si="13"/>
        <v>0</v>
      </c>
      <c r="O170" s="54" t="str">
        <f t="shared" si="10"/>
        <v/>
      </c>
      <c r="P170" s="47"/>
      <c r="Q170" s="661"/>
      <c r="R170" s="47"/>
      <c r="S170" s="659"/>
      <c r="T170" s="659">
        <f t="shared" si="14"/>
        <v>0</v>
      </c>
    </row>
    <row r="171" customHeight="1" spans="1:20">
      <c r="A171" s="646"/>
      <c r="B171" s="647"/>
      <c r="C171" s="647"/>
      <c r="D171" s="47"/>
      <c r="E171" s="648"/>
      <c r="F171" s="649"/>
      <c r="G171" s="649"/>
      <c r="H171" s="598"/>
      <c r="I171" s="648"/>
      <c r="J171" s="655"/>
      <c r="K171" s="656"/>
      <c r="L171" s="654">
        <f t="shared" si="11"/>
        <v>0</v>
      </c>
      <c r="M171" s="25">
        <f t="shared" si="12"/>
        <v>0</v>
      </c>
      <c r="N171" s="576">
        <f t="shared" si="13"/>
        <v>0</v>
      </c>
      <c r="O171" s="54" t="str">
        <f t="shared" si="10"/>
        <v/>
      </c>
      <c r="P171" s="47"/>
      <c r="Q171" s="661"/>
      <c r="R171" s="47"/>
      <c r="S171" s="659"/>
      <c r="T171" s="659">
        <f t="shared" si="14"/>
        <v>0</v>
      </c>
    </row>
    <row r="172" customHeight="1" spans="1:20">
      <c r="A172" s="646"/>
      <c r="B172" s="647"/>
      <c r="C172" s="647"/>
      <c r="D172" s="47"/>
      <c r="E172" s="648"/>
      <c r="F172" s="649"/>
      <c r="G172" s="649"/>
      <c r="H172" s="598"/>
      <c r="I172" s="648"/>
      <c r="J172" s="655"/>
      <c r="K172" s="656"/>
      <c r="L172" s="654">
        <f t="shared" si="11"/>
        <v>0</v>
      </c>
      <c r="M172" s="25">
        <f t="shared" si="12"/>
        <v>0</v>
      </c>
      <c r="N172" s="576">
        <f t="shared" si="13"/>
        <v>0</v>
      </c>
      <c r="O172" s="54" t="str">
        <f t="shared" si="10"/>
        <v/>
      </c>
      <c r="P172" s="47"/>
      <c r="Q172" s="661"/>
      <c r="R172" s="47"/>
      <c r="S172" s="659"/>
      <c r="T172" s="659">
        <f t="shared" si="14"/>
        <v>0</v>
      </c>
    </row>
    <row r="173" customHeight="1" spans="1:20">
      <c r="A173" s="646"/>
      <c r="B173" s="647"/>
      <c r="C173" s="647"/>
      <c r="D173" s="47"/>
      <c r="E173" s="648"/>
      <c r="F173" s="649"/>
      <c r="G173" s="649"/>
      <c r="H173" s="598"/>
      <c r="I173" s="648"/>
      <c r="J173" s="655"/>
      <c r="K173" s="656"/>
      <c r="L173" s="654">
        <f t="shared" si="11"/>
        <v>0</v>
      </c>
      <c r="M173" s="25">
        <f t="shared" si="12"/>
        <v>0</v>
      </c>
      <c r="N173" s="576">
        <f t="shared" si="13"/>
        <v>0</v>
      </c>
      <c r="O173" s="54" t="str">
        <f t="shared" si="10"/>
        <v/>
      </c>
      <c r="P173" s="47"/>
      <c r="Q173" s="661"/>
      <c r="R173" s="47"/>
      <c r="S173" s="659"/>
      <c r="T173" s="659">
        <f t="shared" si="14"/>
        <v>0</v>
      </c>
    </row>
    <row r="174" customHeight="1" spans="1:20">
      <c r="A174" s="646"/>
      <c r="B174" s="647"/>
      <c r="C174" s="647"/>
      <c r="D174" s="47"/>
      <c r="E174" s="648"/>
      <c r="F174" s="649"/>
      <c r="G174" s="649"/>
      <c r="H174" s="598"/>
      <c r="I174" s="648"/>
      <c r="J174" s="655"/>
      <c r="K174" s="656"/>
      <c r="L174" s="654">
        <f t="shared" si="11"/>
        <v>0</v>
      </c>
      <c r="M174" s="25">
        <f t="shared" si="12"/>
        <v>0</v>
      </c>
      <c r="N174" s="576">
        <f t="shared" si="13"/>
        <v>0</v>
      </c>
      <c r="O174" s="54" t="str">
        <f t="shared" si="10"/>
        <v/>
      </c>
      <c r="P174" s="47"/>
      <c r="Q174" s="661"/>
      <c r="R174" s="47"/>
      <c r="S174" s="659"/>
      <c r="T174" s="659">
        <f t="shared" si="14"/>
        <v>0</v>
      </c>
    </row>
    <row r="175" customHeight="1" spans="1:20">
      <c r="A175" s="646"/>
      <c r="B175" s="647"/>
      <c r="C175" s="647"/>
      <c r="D175" s="47"/>
      <c r="E175" s="648"/>
      <c r="F175" s="649"/>
      <c r="G175" s="649"/>
      <c r="H175" s="598"/>
      <c r="I175" s="648"/>
      <c r="J175" s="655"/>
      <c r="K175" s="656"/>
      <c r="L175" s="654">
        <f t="shared" si="11"/>
        <v>0</v>
      </c>
      <c r="M175" s="25">
        <f t="shared" si="12"/>
        <v>0</v>
      </c>
      <c r="N175" s="576">
        <f t="shared" si="13"/>
        <v>0</v>
      </c>
      <c r="O175" s="54" t="str">
        <f t="shared" si="10"/>
        <v/>
      </c>
      <c r="P175" s="47"/>
      <c r="Q175" s="661"/>
      <c r="R175" s="47"/>
      <c r="S175" s="659"/>
      <c r="T175" s="659">
        <f t="shared" si="14"/>
        <v>0</v>
      </c>
    </row>
    <row r="176" customHeight="1" spans="1:20">
      <c r="A176" s="646"/>
      <c r="B176" s="647"/>
      <c r="C176" s="647"/>
      <c r="D176" s="47"/>
      <c r="E176" s="648"/>
      <c r="F176" s="649"/>
      <c r="G176" s="649"/>
      <c r="H176" s="598"/>
      <c r="I176" s="648"/>
      <c r="J176" s="655"/>
      <c r="K176" s="656"/>
      <c r="L176" s="654">
        <f t="shared" si="11"/>
        <v>0</v>
      </c>
      <c r="M176" s="25">
        <f t="shared" si="12"/>
        <v>0</v>
      </c>
      <c r="N176" s="576">
        <f t="shared" si="13"/>
        <v>0</v>
      </c>
      <c r="O176" s="54" t="str">
        <f t="shared" si="10"/>
        <v/>
      </c>
      <c r="P176" s="47"/>
      <c r="Q176" s="661"/>
      <c r="R176" s="47"/>
      <c r="S176" s="659"/>
      <c r="T176" s="659">
        <f t="shared" si="14"/>
        <v>0</v>
      </c>
    </row>
    <row r="177" customHeight="1" spans="1:20">
      <c r="A177" s="646"/>
      <c r="B177" s="647"/>
      <c r="C177" s="647"/>
      <c r="D177" s="47"/>
      <c r="E177" s="648"/>
      <c r="F177" s="649"/>
      <c r="G177" s="649"/>
      <c r="H177" s="598"/>
      <c r="I177" s="648"/>
      <c r="J177" s="655"/>
      <c r="K177" s="656"/>
      <c r="L177" s="654">
        <f t="shared" si="11"/>
        <v>0</v>
      </c>
      <c r="M177" s="25">
        <f t="shared" si="12"/>
        <v>0</v>
      </c>
      <c r="N177" s="576">
        <f t="shared" si="13"/>
        <v>0</v>
      </c>
      <c r="O177" s="54" t="str">
        <f t="shared" si="10"/>
        <v/>
      </c>
      <c r="P177" s="47"/>
      <c r="Q177" s="661"/>
      <c r="R177" s="47"/>
      <c r="S177" s="659"/>
      <c r="T177" s="659">
        <f t="shared" si="14"/>
        <v>0</v>
      </c>
    </row>
    <row r="178" customHeight="1" spans="1:20">
      <c r="A178" s="646"/>
      <c r="B178" s="647"/>
      <c r="C178" s="647"/>
      <c r="D178" s="47"/>
      <c r="E178" s="648"/>
      <c r="F178" s="649"/>
      <c r="G178" s="649"/>
      <c r="H178" s="598"/>
      <c r="I178" s="648"/>
      <c r="J178" s="655"/>
      <c r="K178" s="656"/>
      <c r="L178" s="654">
        <f t="shared" si="11"/>
        <v>0</v>
      </c>
      <c r="M178" s="25">
        <f t="shared" si="12"/>
        <v>0</v>
      </c>
      <c r="N178" s="576">
        <f t="shared" si="13"/>
        <v>0</v>
      </c>
      <c r="O178" s="54" t="str">
        <f t="shared" si="10"/>
        <v/>
      </c>
      <c r="P178" s="47"/>
      <c r="Q178" s="661"/>
      <c r="R178" s="47"/>
      <c r="S178" s="659"/>
      <c r="T178" s="659">
        <f t="shared" si="14"/>
        <v>0</v>
      </c>
    </row>
    <row r="179" customHeight="1" spans="1:20">
      <c r="A179" s="646"/>
      <c r="B179" s="647"/>
      <c r="C179" s="647"/>
      <c r="D179" s="47"/>
      <c r="E179" s="648"/>
      <c r="F179" s="649"/>
      <c r="G179" s="649"/>
      <c r="H179" s="598"/>
      <c r="I179" s="648"/>
      <c r="J179" s="655"/>
      <c r="K179" s="656"/>
      <c r="L179" s="654">
        <f t="shared" si="11"/>
        <v>0</v>
      </c>
      <c r="M179" s="25">
        <f t="shared" si="12"/>
        <v>0</v>
      </c>
      <c r="N179" s="576">
        <f t="shared" si="13"/>
        <v>0</v>
      </c>
      <c r="O179" s="54" t="str">
        <f t="shared" si="10"/>
        <v/>
      </c>
      <c r="P179" s="47"/>
      <c r="Q179" s="661"/>
      <c r="R179" s="47"/>
      <c r="S179" s="659"/>
      <c r="T179" s="659">
        <f t="shared" si="14"/>
        <v>0</v>
      </c>
    </row>
    <row r="180" customHeight="1" spans="1:20">
      <c r="A180" s="646"/>
      <c r="B180" s="647"/>
      <c r="C180" s="647"/>
      <c r="D180" s="47"/>
      <c r="E180" s="648"/>
      <c r="F180" s="649"/>
      <c r="G180" s="649"/>
      <c r="H180" s="598"/>
      <c r="I180" s="648"/>
      <c r="J180" s="655"/>
      <c r="K180" s="656"/>
      <c r="L180" s="654">
        <f t="shared" si="11"/>
        <v>0</v>
      </c>
      <c r="M180" s="25">
        <f t="shared" si="12"/>
        <v>0</v>
      </c>
      <c r="N180" s="576">
        <f t="shared" si="13"/>
        <v>0</v>
      </c>
      <c r="O180" s="54" t="str">
        <f t="shared" si="10"/>
        <v/>
      </c>
      <c r="P180" s="47"/>
      <c r="Q180" s="661"/>
      <c r="R180" s="47"/>
      <c r="S180" s="659"/>
      <c r="T180" s="659">
        <f t="shared" si="14"/>
        <v>0</v>
      </c>
    </row>
    <row r="181" customHeight="1" spans="1:20">
      <c r="A181" s="646"/>
      <c r="B181" s="647"/>
      <c r="C181" s="647"/>
      <c r="D181" s="47"/>
      <c r="E181" s="648"/>
      <c r="F181" s="649"/>
      <c r="G181" s="649"/>
      <c r="H181" s="598"/>
      <c r="I181" s="648"/>
      <c r="J181" s="655"/>
      <c r="K181" s="656"/>
      <c r="L181" s="654">
        <f t="shared" si="11"/>
        <v>0</v>
      </c>
      <c r="M181" s="25">
        <f t="shared" si="12"/>
        <v>0</v>
      </c>
      <c r="N181" s="576">
        <f t="shared" si="13"/>
        <v>0</v>
      </c>
      <c r="O181" s="54" t="str">
        <f t="shared" si="10"/>
        <v/>
      </c>
      <c r="P181" s="47"/>
      <c r="Q181" s="661"/>
      <c r="R181" s="47"/>
      <c r="S181" s="659"/>
      <c r="T181" s="659">
        <f t="shared" si="14"/>
        <v>0</v>
      </c>
    </row>
    <row r="182" customHeight="1" spans="1:20">
      <c r="A182" s="646"/>
      <c r="B182" s="647"/>
      <c r="C182" s="647"/>
      <c r="D182" s="47"/>
      <c r="E182" s="648"/>
      <c r="F182" s="649"/>
      <c r="G182" s="649"/>
      <c r="H182" s="598"/>
      <c r="I182" s="648"/>
      <c r="J182" s="655"/>
      <c r="K182" s="656"/>
      <c r="L182" s="654">
        <f t="shared" si="11"/>
        <v>0</v>
      </c>
      <c r="M182" s="25">
        <f t="shared" si="12"/>
        <v>0</v>
      </c>
      <c r="N182" s="576">
        <f t="shared" si="13"/>
        <v>0</v>
      </c>
      <c r="O182" s="54" t="str">
        <f t="shared" si="10"/>
        <v/>
      </c>
      <c r="P182" s="47"/>
      <c r="Q182" s="661"/>
      <c r="R182" s="47"/>
      <c r="S182" s="659"/>
      <c r="T182" s="659">
        <f t="shared" si="14"/>
        <v>0</v>
      </c>
    </row>
    <row r="183" customHeight="1" spans="1:20">
      <c r="A183" s="646"/>
      <c r="B183" s="647"/>
      <c r="C183" s="647"/>
      <c r="D183" s="47"/>
      <c r="E183" s="648"/>
      <c r="F183" s="649"/>
      <c r="G183" s="649"/>
      <c r="H183" s="598"/>
      <c r="I183" s="648"/>
      <c r="J183" s="655"/>
      <c r="K183" s="656"/>
      <c r="L183" s="654">
        <f t="shared" si="11"/>
        <v>0</v>
      </c>
      <c r="M183" s="25">
        <f t="shared" si="12"/>
        <v>0</v>
      </c>
      <c r="N183" s="576">
        <f t="shared" si="13"/>
        <v>0</v>
      </c>
      <c r="O183" s="54" t="str">
        <f t="shared" si="10"/>
        <v/>
      </c>
      <c r="P183" s="47"/>
      <c r="Q183" s="661"/>
      <c r="R183" s="47"/>
      <c r="S183" s="659"/>
      <c r="T183" s="659">
        <f t="shared" si="14"/>
        <v>0</v>
      </c>
    </row>
    <row r="184" customHeight="1" spans="1:20">
      <c r="A184" s="646"/>
      <c r="B184" s="647"/>
      <c r="C184" s="647"/>
      <c r="D184" s="47"/>
      <c r="E184" s="648"/>
      <c r="F184" s="649"/>
      <c r="G184" s="649"/>
      <c r="H184" s="598"/>
      <c r="I184" s="648"/>
      <c r="J184" s="655"/>
      <c r="K184" s="656"/>
      <c r="L184" s="654">
        <f t="shared" si="11"/>
        <v>0</v>
      </c>
      <c r="M184" s="25">
        <f t="shared" si="12"/>
        <v>0</v>
      </c>
      <c r="N184" s="576">
        <f t="shared" si="13"/>
        <v>0</v>
      </c>
      <c r="O184" s="54" t="str">
        <f t="shared" si="10"/>
        <v/>
      </c>
      <c r="P184" s="47"/>
      <c r="Q184" s="661"/>
      <c r="R184" s="47"/>
      <c r="S184" s="659"/>
      <c r="T184" s="659">
        <f t="shared" si="14"/>
        <v>0</v>
      </c>
    </row>
    <row r="185" customHeight="1" spans="1:20">
      <c r="A185" s="646"/>
      <c r="B185" s="647"/>
      <c r="C185" s="647"/>
      <c r="D185" s="47"/>
      <c r="E185" s="648"/>
      <c r="F185" s="649"/>
      <c r="G185" s="649"/>
      <c r="H185" s="598"/>
      <c r="I185" s="648"/>
      <c r="J185" s="655"/>
      <c r="K185" s="656"/>
      <c r="L185" s="654">
        <f t="shared" si="11"/>
        <v>0</v>
      </c>
      <c r="M185" s="25">
        <f t="shared" si="12"/>
        <v>0</v>
      </c>
      <c r="N185" s="576">
        <f t="shared" si="13"/>
        <v>0</v>
      </c>
      <c r="O185" s="54" t="str">
        <f t="shared" si="10"/>
        <v/>
      </c>
      <c r="P185" s="47"/>
      <c r="Q185" s="661"/>
      <c r="R185" s="47"/>
      <c r="S185" s="659"/>
      <c r="T185" s="659">
        <f t="shared" si="14"/>
        <v>0</v>
      </c>
    </row>
    <row r="186" customHeight="1" spans="1:20">
      <c r="A186" s="646"/>
      <c r="B186" s="647"/>
      <c r="C186" s="647"/>
      <c r="D186" s="47"/>
      <c r="E186" s="648"/>
      <c r="F186" s="649"/>
      <c r="G186" s="649"/>
      <c r="H186" s="598"/>
      <c r="I186" s="648"/>
      <c r="J186" s="655"/>
      <c r="K186" s="656"/>
      <c r="L186" s="654">
        <f t="shared" si="11"/>
        <v>0</v>
      </c>
      <c r="M186" s="25">
        <f t="shared" si="12"/>
        <v>0</v>
      </c>
      <c r="N186" s="576">
        <f t="shared" si="13"/>
        <v>0</v>
      </c>
      <c r="O186" s="54" t="str">
        <f t="shared" si="10"/>
        <v/>
      </c>
      <c r="P186" s="47"/>
      <c r="Q186" s="661"/>
      <c r="R186" s="47"/>
      <c r="S186" s="659"/>
      <c r="T186" s="659">
        <f t="shared" si="14"/>
        <v>0</v>
      </c>
    </row>
    <row r="187" customHeight="1" spans="1:20">
      <c r="A187" s="646"/>
      <c r="B187" s="647"/>
      <c r="C187" s="647"/>
      <c r="D187" s="47"/>
      <c r="E187" s="648"/>
      <c r="F187" s="649"/>
      <c r="G187" s="649"/>
      <c r="H187" s="598"/>
      <c r="I187" s="648"/>
      <c r="J187" s="655"/>
      <c r="K187" s="656"/>
      <c r="L187" s="654">
        <f t="shared" si="11"/>
        <v>0</v>
      </c>
      <c r="M187" s="25">
        <f t="shared" si="12"/>
        <v>0</v>
      </c>
      <c r="N187" s="576">
        <f t="shared" si="13"/>
        <v>0</v>
      </c>
      <c r="O187" s="54" t="str">
        <f t="shared" si="10"/>
        <v/>
      </c>
      <c r="P187" s="47"/>
      <c r="Q187" s="661"/>
      <c r="R187" s="47"/>
      <c r="S187" s="659"/>
      <c r="T187" s="659">
        <f t="shared" si="14"/>
        <v>0</v>
      </c>
    </row>
    <row r="188" customHeight="1" spans="1:20">
      <c r="A188" s="646"/>
      <c r="B188" s="647"/>
      <c r="C188" s="647"/>
      <c r="D188" s="47"/>
      <c r="E188" s="648"/>
      <c r="F188" s="649"/>
      <c r="G188" s="649"/>
      <c r="H188" s="598"/>
      <c r="I188" s="648"/>
      <c r="J188" s="655"/>
      <c r="K188" s="656"/>
      <c r="L188" s="654">
        <f t="shared" si="11"/>
        <v>0</v>
      </c>
      <c r="M188" s="25">
        <f t="shared" si="12"/>
        <v>0</v>
      </c>
      <c r="N188" s="576">
        <f t="shared" si="13"/>
        <v>0</v>
      </c>
      <c r="O188" s="54" t="str">
        <f t="shared" si="10"/>
        <v/>
      </c>
      <c r="P188" s="47"/>
      <c r="Q188" s="661"/>
      <c r="R188" s="47"/>
      <c r="S188" s="659"/>
      <c r="T188" s="659">
        <f t="shared" si="14"/>
        <v>0</v>
      </c>
    </row>
    <row r="189" customHeight="1" spans="1:20">
      <c r="A189" s="646"/>
      <c r="B189" s="647"/>
      <c r="C189" s="647"/>
      <c r="D189" s="47"/>
      <c r="E189" s="648"/>
      <c r="F189" s="649"/>
      <c r="G189" s="649"/>
      <c r="H189" s="598"/>
      <c r="I189" s="648"/>
      <c r="J189" s="655"/>
      <c r="K189" s="656"/>
      <c r="L189" s="654">
        <f t="shared" si="11"/>
        <v>0</v>
      </c>
      <c r="M189" s="25">
        <f t="shared" si="12"/>
        <v>0</v>
      </c>
      <c r="N189" s="576">
        <f t="shared" si="13"/>
        <v>0</v>
      </c>
      <c r="O189" s="54" t="str">
        <f t="shared" si="10"/>
        <v/>
      </c>
      <c r="P189" s="47"/>
      <c r="Q189" s="661"/>
      <c r="R189" s="47"/>
      <c r="S189" s="659"/>
      <c r="T189" s="659">
        <f t="shared" si="14"/>
        <v>0</v>
      </c>
    </row>
    <row r="190" customHeight="1" spans="1:20">
      <c r="A190" s="646"/>
      <c r="B190" s="647"/>
      <c r="C190" s="647"/>
      <c r="D190" s="47"/>
      <c r="E190" s="648"/>
      <c r="F190" s="649"/>
      <c r="G190" s="649"/>
      <c r="H190" s="598"/>
      <c r="I190" s="648"/>
      <c r="J190" s="655"/>
      <c r="K190" s="656"/>
      <c r="L190" s="654">
        <f t="shared" si="11"/>
        <v>0</v>
      </c>
      <c r="M190" s="25">
        <f t="shared" si="12"/>
        <v>0</v>
      </c>
      <c r="N190" s="576">
        <f t="shared" si="13"/>
        <v>0</v>
      </c>
      <c r="O190" s="54" t="str">
        <f t="shared" si="10"/>
        <v/>
      </c>
      <c r="P190" s="47"/>
      <c r="Q190" s="661"/>
      <c r="R190" s="47"/>
      <c r="S190" s="659"/>
      <c r="T190" s="659">
        <f t="shared" si="14"/>
        <v>0</v>
      </c>
    </row>
    <row r="191" customHeight="1" spans="1:20">
      <c r="A191" s="646"/>
      <c r="B191" s="647"/>
      <c r="C191" s="647"/>
      <c r="D191" s="47"/>
      <c r="E191" s="648"/>
      <c r="F191" s="649"/>
      <c r="G191" s="649"/>
      <c r="H191" s="598"/>
      <c r="I191" s="648"/>
      <c r="J191" s="655"/>
      <c r="K191" s="656"/>
      <c r="L191" s="654">
        <f t="shared" si="11"/>
        <v>0</v>
      </c>
      <c r="M191" s="25">
        <f t="shared" si="12"/>
        <v>0</v>
      </c>
      <c r="N191" s="576">
        <f t="shared" si="13"/>
        <v>0</v>
      </c>
      <c r="O191" s="54" t="str">
        <f t="shared" si="10"/>
        <v/>
      </c>
      <c r="P191" s="47"/>
      <c r="Q191" s="661"/>
      <c r="R191" s="47"/>
      <c r="S191" s="659"/>
      <c r="T191" s="659">
        <f t="shared" si="14"/>
        <v>0</v>
      </c>
    </row>
    <row r="192" customHeight="1" spans="1:20">
      <c r="A192" s="646"/>
      <c r="B192" s="647"/>
      <c r="C192" s="647"/>
      <c r="D192" s="47"/>
      <c r="E192" s="648"/>
      <c r="F192" s="649"/>
      <c r="G192" s="649"/>
      <c r="H192" s="598"/>
      <c r="I192" s="648"/>
      <c r="J192" s="655"/>
      <c r="K192" s="656"/>
      <c r="L192" s="654">
        <f t="shared" si="11"/>
        <v>0</v>
      </c>
      <c r="M192" s="25">
        <f t="shared" si="12"/>
        <v>0</v>
      </c>
      <c r="N192" s="576">
        <f t="shared" si="13"/>
        <v>0</v>
      </c>
      <c r="O192" s="54" t="str">
        <f t="shared" si="10"/>
        <v/>
      </c>
      <c r="P192" s="47"/>
      <c r="Q192" s="661"/>
      <c r="R192" s="47"/>
      <c r="S192" s="659"/>
      <c r="T192" s="659">
        <f t="shared" si="14"/>
        <v>0</v>
      </c>
    </row>
    <row r="193" customHeight="1" spans="1:20">
      <c r="A193" s="646"/>
      <c r="B193" s="647"/>
      <c r="C193" s="647"/>
      <c r="D193" s="47"/>
      <c r="E193" s="648"/>
      <c r="F193" s="649"/>
      <c r="G193" s="649"/>
      <c r="H193" s="598"/>
      <c r="I193" s="648"/>
      <c r="J193" s="655"/>
      <c r="K193" s="656"/>
      <c r="L193" s="654">
        <f t="shared" si="11"/>
        <v>0</v>
      </c>
      <c r="M193" s="25">
        <f t="shared" si="12"/>
        <v>0</v>
      </c>
      <c r="N193" s="576">
        <f t="shared" si="13"/>
        <v>0</v>
      </c>
      <c r="O193" s="54" t="str">
        <f t="shared" si="10"/>
        <v/>
      </c>
      <c r="P193" s="47"/>
      <c r="Q193" s="661"/>
      <c r="R193" s="47"/>
      <c r="S193" s="659"/>
      <c r="T193" s="659">
        <f t="shared" si="14"/>
        <v>0</v>
      </c>
    </row>
    <row r="194" customHeight="1" spans="1:20">
      <c r="A194" s="646"/>
      <c r="B194" s="647"/>
      <c r="C194" s="647"/>
      <c r="D194" s="47"/>
      <c r="E194" s="648"/>
      <c r="F194" s="649"/>
      <c r="G194" s="649"/>
      <c r="H194" s="598"/>
      <c r="I194" s="648"/>
      <c r="J194" s="655"/>
      <c r="K194" s="656"/>
      <c r="L194" s="654">
        <f t="shared" si="11"/>
        <v>0</v>
      </c>
      <c r="M194" s="25">
        <f t="shared" si="12"/>
        <v>0</v>
      </c>
      <c r="N194" s="576">
        <f t="shared" si="13"/>
        <v>0</v>
      </c>
      <c r="O194" s="54" t="str">
        <f t="shared" si="10"/>
        <v/>
      </c>
      <c r="P194" s="47"/>
      <c r="Q194" s="661"/>
      <c r="R194" s="47"/>
      <c r="S194" s="659"/>
      <c r="T194" s="659">
        <f t="shared" si="14"/>
        <v>0</v>
      </c>
    </row>
    <row r="195" customHeight="1" spans="1:20">
      <c r="A195" s="646"/>
      <c r="B195" s="647"/>
      <c r="C195" s="647"/>
      <c r="D195" s="47"/>
      <c r="E195" s="648"/>
      <c r="F195" s="649"/>
      <c r="G195" s="649"/>
      <c r="H195" s="598"/>
      <c r="I195" s="648"/>
      <c r="J195" s="655"/>
      <c r="K195" s="656"/>
      <c r="L195" s="654">
        <f t="shared" si="11"/>
        <v>0</v>
      </c>
      <c r="M195" s="25">
        <f t="shared" si="12"/>
        <v>0</v>
      </c>
      <c r="N195" s="576">
        <f t="shared" si="13"/>
        <v>0</v>
      </c>
      <c r="O195" s="54" t="str">
        <f t="shared" si="10"/>
        <v/>
      </c>
      <c r="P195" s="47"/>
      <c r="Q195" s="661"/>
      <c r="R195" s="47"/>
      <c r="S195" s="659"/>
      <c r="T195" s="659">
        <f t="shared" si="14"/>
        <v>0</v>
      </c>
    </row>
    <row r="196" customHeight="1" spans="1:20">
      <c r="A196" s="646"/>
      <c r="B196" s="647"/>
      <c r="C196" s="647"/>
      <c r="D196" s="47"/>
      <c r="E196" s="648"/>
      <c r="F196" s="649"/>
      <c r="G196" s="649"/>
      <c r="H196" s="598"/>
      <c r="I196" s="648"/>
      <c r="J196" s="655"/>
      <c r="K196" s="656"/>
      <c r="L196" s="654">
        <f t="shared" si="11"/>
        <v>0</v>
      </c>
      <c r="M196" s="25">
        <f t="shared" si="12"/>
        <v>0</v>
      </c>
      <c r="N196" s="576">
        <f t="shared" si="13"/>
        <v>0</v>
      </c>
      <c r="O196" s="54" t="str">
        <f t="shared" si="10"/>
        <v/>
      </c>
      <c r="P196" s="47"/>
      <c r="Q196" s="661"/>
      <c r="R196" s="47"/>
      <c r="S196" s="659"/>
      <c r="T196" s="659">
        <f t="shared" si="14"/>
        <v>0</v>
      </c>
    </row>
    <row r="197" customHeight="1" spans="1:20">
      <c r="A197" s="646"/>
      <c r="B197" s="647"/>
      <c r="C197" s="647"/>
      <c r="D197" s="47"/>
      <c r="E197" s="648"/>
      <c r="F197" s="649"/>
      <c r="G197" s="649"/>
      <c r="H197" s="598"/>
      <c r="I197" s="648"/>
      <c r="J197" s="655"/>
      <c r="K197" s="656"/>
      <c r="L197" s="654">
        <f t="shared" si="11"/>
        <v>0</v>
      </c>
      <c r="M197" s="25">
        <f t="shared" si="12"/>
        <v>0</v>
      </c>
      <c r="N197" s="576">
        <f t="shared" si="13"/>
        <v>0</v>
      </c>
      <c r="O197" s="54" t="str">
        <f t="shared" si="10"/>
        <v/>
      </c>
      <c r="P197" s="47"/>
      <c r="Q197" s="661"/>
      <c r="R197" s="47"/>
      <c r="S197" s="659"/>
      <c r="T197" s="659">
        <f t="shared" si="14"/>
        <v>0</v>
      </c>
    </row>
    <row r="198" customHeight="1" spans="1:20">
      <c r="A198" s="646"/>
      <c r="B198" s="647"/>
      <c r="C198" s="647"/>
      <c r="D198" s="47"/>
      <c r="E198" s="648"/>
      <c r="F198" s="649"/>
      <c r="G198" s="649"/>
      <c r="H198" s="598"/>
      <c r="I198" s="648"/>
      <c r="J198" s="655"/>
      <c r="K198" s="656"/>
      <c r="L198" s="654">
        <f t="shared" si="11"/>
        <v>0</v>
      </c>
      <c r="M198" s="25">
        <f t="shared" si="12"/>
        <v>0</v>
      </c>
      <c r="N198" s="576">
        <f t="shared" si="13"/>
        <v>0</v>
      </c>
      <c r="O198" s="54" t="str">
        <f t="shared" si="10"/>
        <v/>
      </c>
      <c r="P198" s="47"/>
      <c r="Q198" s="661"/>
      <c r="R198" s="47"/>
      <c r="S198" s="659"/>
      <c r="T198" s="659">
        <f t="shared" si="14"/>
        <v>0</v>
      </c>
    </row>
    <row r="199" customHeight="1" spans="1:20">
      <c r="A199" s="646"/>
      <c r="B199" s="647"/>
      <c r="C199" s="647"/>
      <c r="D199" s="47"/>
      <c r="E199" s="648"/>
      <c r="F199" s="649"/>
      <c r="G199" s="649"/>
      <c r="H199" s="598"/>
      <c r="I199" s="648"/>
      <c r="J199" s="655"/>
      <c r="K199" s="656"/>
      <c r="L199" s="654">
        <f t="shared" si="11"/>
        <v>0</v>
      </c>
      <c r="M199" s="25">
        <f t="shared" si="12"/>
        <v>0</v>
      </c>
      <c r="N199" s="576">
        <f t="shared" si="13"/>
        <v>0</v>
      </c>
      <c r="O199" s="54" t="str">
        <f t="shared" ref="O199:O262" si="15">IF(K199=0,"",(N199-K199)/K199*100)</f>
        <v/>
      </c>
      <c r="P199" s="47"/>
      <c r="Q199" s="661"/>
      <c r="R199" s="47"/>
      <c r="S199" s="659"/>
      <c r="T199" s="659">
        <f t="shared" si="14"/>
        <v>0</v>
      </c>
    </row>
    <row r="200" customHeight="1" spans="1:20">
      <c r="A200" s="646"/>
      <c r="B200" s="647"/>
      <c r="C200" s="647"/>
      <c r="D200" s="47"/>
      <c r="E200" s="648"/>
      <c r="F200" s="649"/>
      <c r="G200" s="649"/>
      <c r="H200" s="598"/>
      <c r="I200" s="648"/>
      <c r="J200" s="655"/>
      <c r="K200" s="656"/>
      <c r="L200" s="654">
        <f t="shared" ref="L200:L263" si="16">T200</f>
        <v>0</v>
      </c>
      <c r="M200" s="25">
        <f t="shared" ref="M200:M263" si="17">S200</f>
        <v>0</v>
      </c>
      <c r="N200" s="576">
        <f t="shared" ref="N200:N263" si="18">ROUND(M200*L200,2)</f>
        <v>0</v>
      </c>
      <c r="O200" s="54" t="str">
        <f t="shared" si="15"/>
        <v/>
      </c>
      <c r="P200" s="47"/>
      <c r="Q200" s="661"/>
      <c r="R200" s="47"/>
      <c r="S200" s="659"/>
      <c r="T200" s="659">
        <f t="shared" ref="T200:T263" si="19">I200</f>
        <v>0</v>
      </c>
    </row>
    <row r="201" customHeight="1" spans="1:20">
      <c r="A201" s="646"/>
      <c r="B201" s="647"/>
      <c r="C201" s="647"/>
      <c r="D201" s="47"/>
      <c r="E201" s="648"/>
      <c r="F201" s="649"/>
      <c r="G201" s="649"/>
      <c r="H201" s="598"/>
      <c r="I201" s="648"/>
      <c r="J201" s="655"/>
      <c r="K201" s="656"/>
      <c r="L201" s="654">
        <f t="shared" si="16"/>
        <v>0</v>
      </c>
      <c r="M201" s="25">
        <f t="shared" si="17"/>
        <v>0</v>
      </c>
      <c r="N201" s="576">
        <f t="shared" si="18"/>
        <v>0</v>
      </c>
      <c r="O201" s="54" t="str">
        <f t="shared" si="15"/>
        <v/>
      </c>
      <c r="P201" s="47"/>
      <c r="Q201" s="661"/>
      <c r="R201" s="47"/>
      <c r="S201" s="659"/>
      <c r="T201" s="659">
        <f t="shared" si="19"/>
        <v>0</v>
      </c>
    </row>
    <row r="202" customHeight="1" spans="1:20">
      <c r="A202" s="646"/>
      <c r="B202" s="647"/>
      <c r="C202" s="647"/>
      <c r="D202" s="47"/>
      <c r="E202" s="648"/>
      <c r="F202" s="649"/>
      <c r="G202" s="649"/>
      <c r="H202" s="598"/>
      <c r="I202" s="648"/>
      <c r="J202" s="655"/>
      <c r="K202" s="656"/>
      <c r="L202" s="654">
        <f t="shared" si="16"/>
        <v>0</v>
      </c>
      <c r="M202" s="25">
        <f t="shared" si="17"/>
        <v>0</v>
      </c>
      <c r="N202" s="576">
        <f t="shared" si="18"/>
        <v>0</v>
      </c>
      <c r="O202" s="54" t="str">
        <f t="shared" si="15"/>
        <v/>
      </c>
      <c r="P202" s="47"/>
      <c r="Q202" s="661"/>
      <c r="R202" s="47"/>
      <c r="S202" s="659"/>
      <c r="T202" s="659">
        <f t="shared" si="19"/>
        <v>0</v>
      </c>
    </row>
    <row r="203" customHeight="1" spans="1:20">
      <c r="A203" s="646"/>
      <c r="B203" s="647"/>
      <c r="C203" s="647"/>
      <c r="D203" s="47"/>
      <c r="E203" s="648"/>
      <c r="F203" s="649"/>
      <c r="G203" s="649"/>
      <c r="H203" s="598"/>
      <c r="I203" s="648"/>
      <c r="J203" s="655"/>
      <c r="K203" s="656"/>
      <c r="L203" s="654">
        <f t="shared" si="16"/>
        <v>0</v>
      </c>
      <c r="M203" s="25">
        <f t="shared" si="17"/>
        <v>0</v>
      </c>
      <c r="N203" s="576">
        <f t="shared" si="18"/>
        <v>0</v>
      </c>
      <c r="O203" s="54" t="str">
        <f t="shared" si="15"/>
        <v/>
      </c>
      <c r="P203" s="47"/>
      <c r="Q203" s="661"/>
      <c r="R203" s="47"/>
      <c r="S203" s="659"/>
      <c r="T203" s="659">
        <f t="shared" si="19"/>
        <v>0</v>
      </c>
    </row>
    <row r="204" customHeight="1" spans="1:20">
      <c r="A204" s="646"/>
      <c r="B204" s="647"/>
      <c r="C204" s="647"/>
      <c r="D204" s="47"/>
      <c r="E204" s="648"/>
      <c r="F204" s="649"/>
      <c r="G204" s="649"/>
      <c r="H204" s="598"/>
      <c r="I204" s="648"/>
      <c r="J204" s="655"/>
      <c r="K204" s="656"/>
      <c r="L204" s="654">
        <f t="shared" si="16"/>
        <v>0</v>
      </c>
      <c r="M204" s="25">
        <f t="shared" si="17"/>
        <v>0</v>
      </c>
      <c r="N204" s="576">
        <f t="shared" si="18"/>
        <v>0</v>
      </c>
      <c r="O204" s="54" t="str">
        <f t="shared" si="15"/>
        <v/>
      </c>
      <c r="P204" s="47"/>
      <c r="Q204" s="661"/>
      <c r="R204" s="47"/>
      <c r="S204" s="659"/>
      <c r="T204" s="659">
        <f t="shared" si="19"/>
        <v>0</v>
      </c>
    </row>
    <row r="205" customHeight="1" spans="1:20">
      <c r="A205" s="646"/>
      <c r="B205" s="647"/>
      <c r="C205" s="647"/>
      <c r="D205" s="47"/>
      <c r="E205" s="648"/>
      <c r="F205" s="649"/>
      <c r="G205" s="649"/>
      <c r="H205" s="598"/>
      <c r="I205" s="648"/>
      <c r="J205" s="655"/>
      <c r="K205" s="656"/>
      <c r="L205" s="654">
        <f t="shared" si="16"/>
        <v>0</v>
      </c>
      <c r="M205" s="25">
        <f t="shared" si="17"/>
        <v>0</v>
      </c>
      <c r="N205" s="576">
        <f t="shared" si="18"/>
        <v>0</v>
      </c>
      <c r="O205" s="54" t="str">
        <f t="shared" si="15"/>
        <v/>
      </c>
      <c r="P205" s="47"/>
      <c r="Q205" s="661"/>
      <c r="R205" s="47"/>
      <c r="S205" s="659"/>
      <c r="T205" s="659">
        <f t="shared" si="19"/>
        <v>0</v>
      </c>
    </row>
    <row r="206" customHeight="1" spans="1:20">
      <c r="A206" s="646"/>
      <c r="B206" s="647"/>
      <c r="C206" s="647"/>
      <c r="D206" s="47"/>
      <c r="E206" s="648"/>
      <c r="F206" s="649"/>
      <c r="G206" s="649"/>
      <c r="H206" s="598"/>
      <c r="I206" s="648"/>
      <c r="J206" s="655"/>
      <c r="K206" s="656"/>
      <c r="L206" s="654">
        <f t="shared" si="16"/>
        <v>0</v>
      </c>
      <c r="M206" s="25">
        <f t="shared" si="17"/>
        <v>0</v>
      </c>
      <c r="N206" s="576">
        <f t="shared" si="18"/>
        <v>0</v>
      </c>
      <c r="O206" s="54" t="str">
        <f t="shared" si="15"/>
        <v/>
      </c>
      <c r="P206" s="47"/>
      <c r="Q206" s="661"/>
      <c r="R206" s="47"/>
      <c r="S206" s="659"/>
      <c r="T206" s="659">
        <f t="shared" si="19"/>
        <v>0</v>
      </c>
    </row>
    <row r="207" customHeight="1" spans="1:20">
      <c r="A207" s="646"/>
      <c r="B207" s="647"/>
      <c r="C207" s="647"/>
      <c r="D207" s="47"/>
      <c r="E207" s="648"/>
      <c r="F207" s="649"/>
      <c r="G207" s="649"/>
      <c r="H207" s="598"/>
      <c r="I207" s="648"/>
      <c r="J207" s="655"/>
      <c r="K207" s="656"/>
      <c r="L207" s="654">
        <f t="shared" si="16"/>
        <v>0</v>
      </c>
      <c r="M207" s="25">
        <f t="shared" si="17"/>
        <v>0</v>
      </c>
      <c r="N207" s="576">
        <f t="shared" si="18"/>
        <v>0</v>
      </c>
      <c r="O207" s="54" t="str">
        <f t="shared" si="15"/>
        <v/>
      </c>
      <c r="P207" s="47"/>
      <c r="Q207" s="661"/>
      <c r="R207" s="47"/>
      <c r="S207" s="659"/>
      <c r="T207" s="659">
        <f t="shared" si="19"/>
        <v>0</v>
      </c>
    </row>
    <row r="208" customHeight="1" spans="1:20">
      <c r="A208" s="646"/>
      <c r="B208" s="647"/>
      <c r="C208" s="647"/>
      <c r="D208" s="47"/>
      <c r="E208" s="648"/>
      <c r="F208" s="649"/>
      <c r="G208" s="649"/>
      <c r="H208" s="598"/>
      <c r="I208" s="648"/>
      <c r="J208" s="655"/>
      <c r="K208" s="656"/>
      <c r="L208" s="654">
        <f t="shared" si="16"/>
        <v>0</v>
      </c>
      <c r="M208" s="25">
        <f t="shared" si="17"/>
        <v>0</v>
      </c>
      <c r="N208" s="576">
        <f t="shared" si="18"/>
        <v>0</v>
      </c>
      <c r="O208" s="54" t="str">
        <f t="shared" si="15"/>
        <v/>
      </c>
      <c r="P208" s="47"/>
      <c r="Q208" s="661"/>
      <c r="R208" s="47"/>
      <c r="S208" s="659"/>
      <c r="T208" s="659">
        <f t="shared" si="19"/>
        <v>0</v>
      </c>
    </row>
    <row r="209" customHeight="1" spans="1:20">
      <c r="A209" s="646"/>
      <c r="B209" s="647"/>
      <c r="C209" s="647"/>
      <c r="D209" s="47"/>
      <c r="E209" s="648"/>
      <c r="F209" s="649"/>
      <c r="G209" s="649"/>
      <c r="H209" s="598"/>
      <c r="I209" s="648"/>
      <c r="J209" s="655"/>
      <c r="K209" s="656"/>
      <c r="L209" s="654">
        <f t="shared" si="16"/>
        <v>0</v>
      </c>
      <c r="M209" s="25">
        <f t="shared" si="17"/>
        <v>0</v>
      </c>
      <c r="N209" s="576">
        <f t="shared" si="18"/>
        <v>0</v>
      </c>
      <c r="O209" s="54" t="str">
        <f t="shared" si="15"/>
        <v/>
      </c>
      <c r="P209" s="47"/>
      <c r="Q209" s="661"/>
      <c r="R209" s="47"/>
      <c r="S209" s="659"/>
      <c r="T209" s="659">
        <f t="shared" si="19"/>
        <v>0</v>
      </c>
    </row>
    <row r="210" customHeight="1" spans="1:20">
      <c r="A210" s="646"/>
      <c r="B210" s="647"/>
      <c r="C210" s="647"/>
      <c r="D210" s="47"/>
      <c r="E210" s="648"/>
      <c r="F210" s="649"/>
      <c r="G210" s="649"/>
      <c r="H210" s="598"/>
      <c r="I210" s="648"/>
      <c r="J210" s="655"/>
      <c r="K210" s="656"/>
      <c r="L210" s="654">
        <f t="shared" si="16"/>
        <v>0</v>
      </c>
      <c r="M210" s="25">
        <f t="shared" si="17"/>
        <v>0</v>
      </c>
      <c r="N210" s="576">
        <f t="shared" si="18"/>
        <v>0</v>
      </c>
      <c r="O210" s="54" t="str">
        <f t="shared" si="15"/>
        <v/>
      </c>
      <c r="P210" s="47"/>
      <c r="Q210" s="661"/>
      <c r="R210" s="47"/>
      <c r="S210" s="659"/>
      <c r="T210" s="659">
        <f t="shared" si="19"/>
        <v>0</v>
      </c>
    </row>
    <row r="211" customHeight="1" spans="1:20">
      <c r="A211" s="646"/>
      <c r="B211" s="647"/>
      <c r="C211" s="647"/>
      <c r="D211" s="47"/>
      <c r="E211" s="648"/>
      <c r="F211" s="649"/>
      <c r="G211" s="649"/>
      <c r="H211" s="598"/>
      <c r="I211" s="648"/>
      <c r="J211" s="655"/>
      <c r="K211" s="656"/>
      <c r="L211" s="654">
        <f t="shared" si="16"/>
        <v>0</v>
      </c>
      <c r="M211" s="25">
        <f t="shared" si="17"/>
        <v>0</v>
      </c>
      <c r="N211" s="576">
        <f t="shared" si="18"/>
        <v>0</v>
      </c>
      <c r="O211" s="54" t="str">
        <f t="shared" si="15"/>
        <v/>
      </c>
      <c r="P211" s="47"/>
      <c r="Q211" s="661"/>
      <c r="R211" s="47"/>
      <c r="S211" s="659"/>
      <c r="T211" s="659">
        <f t="shared" si="19"/>
        <v>0</v>
      </c>
    </row>
    <row r="212" customHeight="1" spans="1:20">
      <c r="A212" s="646"/>
      <c r="B212" s="647"/>
      <c r="C212" s="647"/>
      <c r="D212" s="47"/>
      <c r="E212" s="648"/>
      <c r="F212" s="649"/>
      <c r="G212" s="649"/>
      <c r="H212" s="598"/>
      <c r="I212" s="648"/>
      <c r="J212" s="655"/>
      <c r="K212" s="656"/>
      <c r="L212" s="654">
        <f t="shared" si="16"/>
        <v>0</v>
      </c>
      <c r="M212" s="25">
        <f t="shared" si="17"/>
        <v>0</v>
      </c>
      <c r="N212" s="576">
        <f t="shared" si="18"/>
        <v>0</v>
      </c>
      <c r="O212" s="54" t="str">
        <f t="shared" si="15"/>
        <v/>
      </c>
      <c r="P212" s="47"/>
      <c r="Q212" s="661"/>
      <c r="R212" s="47"/>
      <c r="S212" s="659"/>
      <c r="T212" s="659">
        <f t="shared" si="19"/>
        <v>0</v>
      </c>
    </row>
    <row r="213" customHeight="1" spans="1:20">
      <c r="A213" s="646"/>
      <c r="B213" s="647"/>
      <c r="C213" s="647"/>
      <c r="D213" s="47"/>
      <c r="E213" s="648"/>
      <c r="F213" s="649"/>
      <c r="G213" s="649"/>
      <c r="H213" s="598"/>
      <c r="I213" s="648"/>
      <c r="J213" s="655"/>
      <c r="K213" s="656"/>
      <c r="L213" s="654">
        <f t="shared" si="16"/>
        <v>0</v>
      </c>
      <c r="M213" s="25">
        <f t="shared" si="17"/>
        <v>0</v>
      </c>
      <c r="N213" s="576">
        <f t="shared" si="18"/>
        <v>0</v>
      </c>
      <c r="O213" s="54" t="str">
        <f t="shared" si="15"/>
        <v/>
      </c>
      <c r="P213" s="47"/>
      <c r="Q213" s="661"/>
      <c r="R213" s="47"/>
      <c r="S213" s="659"/>
      <c r="T213" s="659">
        <f t="shared" si="19"/>
        <v>0</v>
      </c>
    </row>
    <row r="214" customHeight="1" spans="1:20">
      <c r="A214" s="646"/>
      <c r="B214" s="647"/>
      <c r="C214" s="647"/>
      <c r="D214" s="47"/>
      <c r="E214" s="648"/>
      <c r="F214" s="649"/>
      <c r="G214" s="649"/>
      <c r="H214" s="598"/>
      <c r="I214" s="648"/>
      <c r="J214" s="655"/>
      <c r="K214" s="656"/>
      <c r="L214" s="654">
        <f t="shared" si="16"/>
        <v>0</v>
      </c>
      <c r="M214" s="25">
        <f t="shared" si="17"/>
        <v>0</v>
      </c>
      <c r="N214" s="576">
        <f t="shared" si="18"/>
        <v>0</v>
      </c>
      <c r="O214" s="54" t="str">
        <f t="shared" si="15"/>
        <v/>
      </c>
      <c r="P214" s="47"/>
      <c r="Q214" s="661"/>
      <c r="R214" s="47"/>
      <c r="S214" s="659"/>
      <c r="T214" s="659">
        <f t="shared" si="19"/>
        <v>0</v>
      </c>
    </row>
    <row r="215" customHeight="1" spans="1:20">
      <c r="A215" s="646"/>
      <c r="B215" s="647"/>
      <c r="C215" s="647"/>
      <c r="D215" s="47"/>
      <c r="E215" s="648"/>
      <c r="F215" s="649"/>
      <c r="G215" s="649"/>
      <c r="H215" s="598"/>
      <c r="I215" s="648"/>
      <c r="J215" s="655"/>
      <c r="K215" s="656"/>
      <c r="L215" s="654">
        <f t="shared" si="16"/>
        <v>0</v>
      </c>
      <c r="M215" s="25">
        <f t="shared" si="17"/>
        <v>0</v>
      </c>
      <c r="N215" s="576">
        <f t="shared" si="18"/>
        <v>0</v>
      </c>
      <c r="O215" s="54" t="str">
        <f t="shared" si="15"/>
        <v/>
      </c>
      <c r="P215" s="47"/>
      <c r="Q215" s="661"/>
      <c r="R215" s="47"/>
      <c r="S215" s="659"/>
      <c r="T215" s="659">
        <f t="shared" si="19"/>
        <v>0</v>
      </c>
    </row>
    <row r="216" customHeight="1" spans="1:20">
      <c r="A216" s="646"/>
      <c r="B216" s="647"/>
      <c r="C216" s="647"/>
      <c r="D216" s="47"/>
      <c r="E216" s="648"/>
      <c r="F216" s="649"/>
      <c r="G216" s="649"/>
      <c r="H216" s="598"/>
      <c r="I216" s="648"/>
      <c r="J216" s="655"/>
      <c r="K216" s="656"/>
      <c r="L216" s="654">
        <f t="shared" si="16"/>
        <v>0</v>
      </c>
      <c r="M216" s="25">
        <f t="shared" si="17"/>
        <v>0</v>
      </c>
      <c r="N216" s="576">
        <f t="shared" si="18"/>
        <v>0</v>
      </c>
      <c r="O216" s="54" t="str">
        <f t="shared" si="15"/>
        <v/>
      </c>
      <c r="P216" s="47"/>
      <c r="Q216" s="661"/>
      <c r="R216" s="47"/>
      <c r="S216" s="659"/>
      <c r="T216" s="659">
        <f t="shared" si="19"/>
        <v>0</v>
      </c>
    </row>
    <row r="217" customHeight="1" spans="1:20">
      <c r="A217" s="646"/>
      <c r="B217" s="647"/>
      <c r="C217" s="647"/>
      <c r="D217" s="47"/>
      <c r="E217" s="648"/>
      <c r="F217" s="649"/>
      <c r="G217" s="649"/>
      <c r="H217" s="598"/>
      <c r="I217" s="648"/>
      <c r="J217" s="655"/>
      <c r="K217" s="656"/>
      <c r="L217" s="654">
        <f t="shared" si="16"/>
        <v>0</v>
      </c>
      <c r="M217" s="25">
        <f t="shared" si="17"/>
        <v>0</v>
      </c>
      <c r="N217" s="576">
        <f t="shared" si="18"/>
        <v>0</v>
      </c>
      <c r="O217" s="54" t="str">
        <f t="shared" si="15"/>
        <v/>
      </c>
      <c r="P217" s="47"/>
      <c r="Q217" s="661"/>
      <c r="R217" s="47"/>
      <c r="S217" s="659"/>
      <c r="T217" s="659">
        <f t="shared" si="19"/>
        <v>0</v>
      </c>
    </row>
    <row r="218" customHeight="1" spans="1:20">
      <c r="A218" s="646"/>
      <c r="B218" s="647"/>
      <c r="C218" s="647"/>
      <c r="D218" s="47"/>
      <c r="E218" s="648"/>
      <c r="F218" s="649"/>
      <c r="G218" s="649"/>
      <c r="H218" s="598"/>
      <c r="I218" s="648"/>
      <c r="J218" s="655"/>
      <c r="K218" s="656"/>
      <c r="L218" s="654">
        <f t="shared" si="16"/>
        <v>0</v>
      </c>
      <c r="M218" s="25">
        <f t="shared" si="17"/>
        <v>0</v>
      </c>
      <c r="N218" s="576">
        <f t="shared" si="18"/>
        <v>0</v>
      </c>
      <c r="O218" s="54" t="str">
        <f t="shared" si="15"/>
        <v/>
      </c>
      <c r="P218" s="47"/>
      <c r="Q218" s="661"/>
      <c r="R218" s="47"/>
      <c r="S218" s="659"/>
      <c r="T218" s="659">
        <f t="shared" si="19"/>
        <v>0</v>
      </c>
    </row>
    <row r="219" customHeight="1" spans="1:20">
      <c r="A219" s="646"/>
      <c r="B219" s="647"/>
      <c r="C219" s="647"/>
      <c r="D219" s="47"/>
      <c r="E219" s="648"/>
      <c r="F219" s="649"/>
      <c r="G219" s="649"/>
      <c r="H219" s="598"/>
      <c r="I219" s="648"/>
      <c r="J219" s="655"/>
      <c r="K219" s="656"/>
      <c r="L219" s="654">
        <f t="shared" si="16"/>
        <v>0</v>
      </c>
      <c r="M219" s="25">
        <f t="shared" si="17"/>
        <v>0</v>
      </c>
      <c r="N219" s="576">
        <f t="shared" si="18"/>
        <v>0</v>
      </c>
      <c r="O219" s="54" t="str">
        <f t="shared" si="15"/>
        <v/>
      </c>
      <c r="P219" s="47"/>
      <c r="Q219" s="661"/>
      <c r="R219" s="47"/>
      <c r="S219" s="659"/>
      <c r="T219" s="659">
        <f t="shared" si="19"/>
        <v>0</v>
      </c>
    </row>
    <row r="220" customHeight="1" spans="1:20">
      <c r="A220" s="646"/>
      <c r="B220" s="647"/>
      <c r="C220" s="647"/>
      <c r="D220" s="47"/>
      <c r="E220" s="648"/>
      <c r="F220" s="649"/>
      <c r="G220" s="649"/>
      <c r="H220" s="598"/>
      <c r="I220" s="648"/>
      <c r="J220" s="655"/>
      <c r="K220" s="656"/>
      <c r="L220" s="654">
        <f t="shared" si="16"/>
        <v>0</v>
      </c>
      <c r="M220" s="25">
        <f t="shared" si="17"/>
        <v>0</v>
      </c>
      <c r="N220" s="576">
        <f t="shared" si="18"/>
        <v>0</v>
      </c>
      <c r="O220" s="54" t="str">
        <f t="shared" si="15"/>
        <v/>
      </c>
      <c r="P220" s="47"/>
      <c r="Q220" s="661"/>
      <c r="R220" s="47"/>
      <c r="S220" s="659"/>
      <c r="T220" s="659">
        <f t="shared" si="19"/>
        <v>0</v>
      </c>
    </row>
    <row r="221" customHeight="1" spans="1:20">
      <c r="A221" s="646"/>
      <c r="B221" s="647"/>
      <c r="C221" s="647"/>
      <c r="D221" s="47"/>
      <c r="E221" s="648"/>
      <c r="F221" s="649"/>
      <c r="G221" s="649"/>
      <c r="H221" s="598"/>
      <c r="I221" s="648"/>
      <c r="J221" s="655"/>
      <c r="K221" s="656"/>
      <c r="L221" s="654">
        <f t="shared" si="16"/>
        <v>0</v>
      </c>
      <c r="M221" s="25">
        <f t="shared" si="17"/>
        <v>0</v>
      </c>
      <c r="N221" s="576">
        <f t="shared" si="18"/>
        <v>0</v>
      </c>
      <c r="O221" s="54" t="str">
        <f t="shared" si="15"/>
        <v/>
      </c>
      <c r="P221" s="47"/>
      <c r="Q221" s="661"/>
      <c r="R221" s="47"/>
      <c r="S221" s="659"/>
      <c r="T221" s="659">
        <f t="shared" si="19"/>
        <v>0</v>
      </c>
    </row>
    <row r="222" customHeight="1" spans="1:20">
      <c r="A222" s="646"/>
      <c r="B222" s="647"/>
      <c r="C222" s="647"/>
      <c r="D222" s="47"/>
      <c r="E222" s="648"/>
      <c r="F222" s="649"/>
      <c r="G222" s="649"/>
      <c r="H222" s="598"/>
      <c r="I222" s="648"/>
      <c r="J222" s="655"/>
      <c r="K222" s="656"/>
      <c r="L222" s="654">
        <f t="shared" si="16"/>
        <v>0</v>
      </c>
      <c r="M222" s="25">
        <f t="shared" si="17"/>
        <v>0</v>
      </c>
      <c r="N222" s="576">
        <f t="shared" si="18"/>
        <v>0</v>
      </c>
      <c r="O222" s="54" t="str">
        <f t="shared" si="15"/>
        <v/>
      </c>
      <c r="P222" s="47"/>
      <c r="Q222" s="661"/>
      <c r="R222" s="47"/>
      <c r="S222" s="659"/>
      <c r="T222" s="659">
        <f t="shared" si="19"/>
        <v>0</v>
      </c>
    </row>
    <row r="223" customHeight="1" spans="1:20">
      <c r="A223" s="646"/>
      <c r="B223" s="647"/>
      <c r="C223" s="647"/>
      <c r="D223" s="47"/>
      <c r="E223" s="648"/>
      <c r="F223" s="649"/>
      <c r="G223" s="649"/>
      <c r="H223" s="598"/>
      <c r="I223" s="648"/>
      <c r="J223" s="655"/>
      <c r="K223" s="656"/>
      <c r="L223" s="654">
        <f t="shared" si="16"/>
        <v>0</v>
      </c>
      <c r="M223" s="25">
        <f t="shared" si="17"/>
        <v>0</v>
      </c>
      <c r="N223" s="576">
        <f t="shared" si="18"/>
        <v>0</v>
      </c>
      <c r="O223" s="54" t="str">
        <f t="shared" si="15"/>
        <v/>
      </c>
      <c r="P223" s="47"/>
      <c r="Q223" s="661"/>
      <c r="R223" s="47"/>
      <c r="S223" s="659"/>
      <c r="T223" s="659">
        <f t="shared" si="19"/>
        <v>0</v>
      </c>
    </row>
    <row r="224" customHeight="1" spans="1:20">
      <c r="A224" s="646"/>
      <c r="B224" s="647"/>
      <c r="C224" s="647"/>
      <c r="D224" s="47"/>
      <c r="E224" s="648"/>
      <c r="F224" s="649"/>
      <c r="G224" s="649"/>
      <c r="H224" s="598"/>
      <c r="I224" s="648"/>
      <c r="J224" s="655"/>
      <c r="K224" s="656"/>
      <c r="L224" s="654">
        <f t="shared" si="16"/>
        <v>0</v>
      </c>
      <c r="M224" s="25">
        <f t="shared" si="17"/>
        <v>0</v>
      </c>
      <c r="N224" s="576">
        <f t="shared" si="18"/>
        <v>0</v>
      </c>
      <c r="O224" s="54" t="str">
        <f t="shared" si="15"/>
        <v/>
      </c>
      <c r="P224" s="47"/>
      <c r="Q224" s="661"/>
      <c r="R224" s="47"/>
      <c r="S224" s="659"/>
      <c r="T224" s="659">
        <f t="shared" si="19"/>
        <v>0</v>
      </c>
    </row>
    <row r="225" customHeight="1" spans="1:20">
      <c r="A225" s="646"/>
      <c r="B225" s="647"/>
      <c r="C225" s="647"/>
      <c r="D225" s="47"/>
      <c r="E225" s="648"/>
      <c r="F225" s="649"/>
      <c r="G225" s="649"/>
      <c r="H225" s="598"/>
      <c r="I225" s="648"/>
      <c r="J225" s="655"/>
      <c r="K225" s="656"/>
      <c r="L225" s="654">
        <f t="shared" si="16"/>
        <v>0</v>
      </c>
      <c r="M225" s="25">
        <f t="shared" si="17"/>
        <v>0</v>
      </c>
      <c r="N225" s="576">
        <f t="shared" si="18"/>
        <v>0</v>
      </c>
      <c r="O225" s="54" t="str">
        <f t="shared" si="15"/>
        <v/>
      </c>
      <c r="P225" s="47"/>
      <c r="Q225" s="661"/>
      <c r="R225" s="47"/>
      <c r="S225" s="659"/>
      <c r="T225" s="659">
        <f t="shared" si="19"/>
        <v>0</v>
      </c>
    </row>
    <row r="226" customHeight="1" spans="1:20">
      <c r="A226" s="646"/>
      <c r="B226" s="647"/>
      <c r="C226" s="647"/>
      <c r="D226" s="47"/>
      <c r="E226" s="648"/>
      <c r="F226" s="649"/>
      <c r="G226" s="649"/>
      <c r="H226" s="598"/>
      <c r="I226" s="648"/>
      <c r="J226" s="655"/>
      <c r="K226" s="656"/>
      <c r="L226" s="654">
        <f t="shared" si="16"/>
        <v>0</v>
      </c>
      <c r="M226" s="25">
        <f t="shared" si="17"/>
        <v>0</v>
      </c>
      <c r="N226" s="576">
        <f t="shared" si="18"/>
        <v>0</v>
      </c>
      <c r="O226" s="54" t="str">
        <f t="shared" si="15"/>
        <v/>
      </c>
      <c r="P226" s="47"/>
      <c r="Q226" s="661"/>
      <c r="R226" s="47"/>
      <c r="S226" s="659"/>
      <c r="T226" s="659">
        <f t="shared" si="19"/>
        <v>0</v>
      </c>
    </row>
    <row r="227" customHeight="1" spans="1:20">
      <c r="A227" s="646"/>
      <c r="B227" s="647"/>
      <c r="C227" s="647"/>
      <c r="D227" s="47"/>
      <c r="E227" s="648"/>
      <c r="F227" s="649"/>
      <c r="G227" s="649"/>
      <c r="H227" s="598"/>
      <c r="I227" s="648"/>
      <c r="J227" s="655"/>
      <c r="K227" s="656"/>
      <c r="L227" s="654">
        <f t="shared" si="16"/>
        <v>0</v>
      </c>
      <c r="M227" s="25">
        <f t="shared" si="17"/>
        <v>0</v>
      </c>
      <c r="N227" s="576">
        <f t="shared" si="18"/>
        <v>0</v>
      </c>
      <c r="O227" s="54" t="str">
        <f t="shared" si="15"/>
        <v/>
      </c>
      <c r="P227" s="47"/>
      <c r="Q227" s="661"/>
      <c r="R227" s="47"/>
      <c r="S227" s="659"/>
      <c r="T227" s="659">
        <f t="shared" si="19"/>
        <v>0</v>
      </c>
    </row>
    <row r="228" customHeight="1" spans="1:20">
      <c r="A228" s="646"/>
      <c r="B228" s="647"/>
      <c r="C228" s="647"/>
      <c r="D228" s="47"/>
      <c r="E228" s="648"/>
      <c r="F228" s="649"/>
      <c r="G228" s="649"/>
      <c r="H228" s="598"/>
      <c r="I228" s="648"/>
      <c r="J228" s="655"/>
      <c r="K228" s="656"/>
      <c r="L228" s="654">
        <f t="shared" si="16"/>
        <v>0</v>
      </c>
      <c r="M228" s="25">
        <f t="shared" si="17"/>
        <v>0</v>
      </c>
      <c r="N228" s="576">
        <f t="shared" si="18"/>
        <v>0</v>
      </c>
      <c r="O228" s="54" t="str">
        <f t="shared" si="15"/>
        <v/>
      </c>
      <c r="P228" s="47"/>
      <c r="Q228" s="661"/>
      <c r="R228" s="47"/>
      <c r="S228" s="659"/>
      <c r="T228" s="659">
        <f t="shared" si="19"/>
        <v>0</v>
      </c>
    </row>
    <row r="229" customHeight="1" spans="1:20">
      <c r="A229" s="646"/>
      <c r="B229" s="647"/>
      <c r="C229" s="647"/>
      <c r="D229" s="47"/>
      <c r="E229" s="648"/>
      <c r="F229" s="649"/>
      <c r="G229" s="649"/>
      <c r="H229" s="598"/>
      <c r="I229" s="648"/>
      <c r="J229" s="655"/>
      <c r="K229" s="656"/>
      <c r="L229" s="654">
        <f t="shared" si="16"/>
        <v>0</v>
      </c>
      <c r="M229" s="25">
        <f t="shared" si="17"/>
        <v>0</v>
      </c>
      <c r="N229" s="576">
        <f t="shared" si="18"/>
        <v>0</v>
      </c>
      <c r="O229" s="54" t="str">
        <f t="shared" si="15"/>
        <v/>
      </c>
      <c r="P229" s="47"/>
      <c r="Q229" s="661"/>
      <c r="R229" s="47"/>
      <c r="S229" s="659"/>
      <c r="T229" s="659">
        <f t="shared" si="19"/>
        <v>0</v>
      </c>
    </row>
    <row r="230" customHeight="1" spans="1:20">
      <c r="A230" s="646"/>
      <c r="B230" s="647"/>
      <c r="C230" s="647"/>
      <c r="D230" s="47"/>
      <c r="E230" s="648"/>
      <c r="F230" s="649"/>
      <c r="G230" s="649"/>
      <c r="H230" s="598"/>
      <c r="I230" s="648"/>
      <c r="J230" s="655"/>
      <c r="K230" s="656"/>
      <c r="L230" s="654">
        <f t="shared" si="16"/>
        <v>0</v>
      </c>
      <c r="M230" s="25">
        <f t="shared" si="17"/>
        <v>0</v>
      </c>
      <c r="N230" s="576">
        <f t="shared" si="18"/>
        <v>0</v>
      </c>
      <c r="O230" s="54" t="str">
        <f t="shared" si="15"/>
        <v/>
      </c>
      <c r="P230" s="47"/>
      <c r="Q230" s="661"/>
      <c r="R230" s="47"/>
      <c r="S230" s="659"/>
      <c r="T230" s="659">
        <f t="shared" si="19"/>
        <v>0</v>
      </c>
    </row>
    <row r="231" customHeight="1" spans="1:20">
      <c r="A231" s="646"/>
      <c r="B231" s="647"/>
      <c r="C231" s="647"/>
      <c r="D231" s="47"/>
      <c r="E231" s="648"/>
      <c r="F231" s="649"/>
      <c r="G231" s="649"/>
      <c r="H231" s="598"/>
      <c r="I231" s="648"/>
      <c r="J231" s="655"/>
      <c r="K231" s="656"/>
      <c r="L231" s="654">
        <f t="shared" si="16"/>
        <v>0</v>
      </c>
      <c r="M231" s="25">
        <f t="shared" si="17"/>
        <v>0</v>
      </c>
      <c r="N231" s="576">
        <f t="shared" si="18"/>
        <v>0</v>
      </c>
      <c r="O231" s="54" t="str">
        <f t="shared" si="15"/>
        <v/>
      </c>
      <c r="P231" s="47"/>
      <c r="Q231" s="661"/>
      <c r="R231" s="47"/>
      <c r="S231" s="659"/>
      <c r="T231" s="659">
        <f t="shared" si="19"/>
        <v>0</v>
      </c>
    </row>
    <row r="232" customHeight="1" spans="1:20">
      <c r="A232" s="646"/>
      <c r="B232" s="647"/>
      <c r="C232" s="647"/>
      <c r="D232" s="47"/>
      <c r="E232" s="648"/>
      <c r="F232" s="649"/>
      <c r="G232" s="649"/>
      <c r="H232" s="598"/>
      <c r="I232" s="648"/>
      <c r="J232" s="655"/>
      <c r="K232" s="656"/>
      <c r="L232" s="654">
        <f t="shared" si="16"/>
        <v>0</v>
      </c>
      <c r="M232" s="25">
        <f t="shared" si="17"/>
        <v>0</v>
      </c>
      <c r="N232" s="576">
        <f t="shared" si="18"/>
        <v>0</v>
      </c>
      <c r="O232" s="54" t="str">
        <f t="shared" si="15"/>
        <v/>
      </c>
      <c r="P232" s="47"/>
      <c r="Q232" s="661"/>
      <c r="R232" s="47"/>
      <c r="S232" s="659"/>
      <c r="T232" s="659">
        <f t="shared" si="19"/>
        <v>0</v>
      </c>
    </row>
    <row r="233" customHeight="1" spans="1:20">
      <c r="A233" s="646"/>
      <c r="B233" s="647"/>
      <c r="C233" s="647"/>
      <c r="D233" s="47"/>
      <c r="E233" s="648"/>
      <c r="F233" s="649"/>
      <c r="G233" s="649"/>
      <c r="H233" s="598"/>
      <c r="I233" s="648"/>
      <c r="J233" s="655"/>
      <c r="K233" s="656"/>
      <c r="L233" s="654">
        <f t="shared" si="16"/>
        <v>0</v>
      </c>
      <c r="M233" s="25">
        <f t="shared" si="17"/>
        <v>0</v>
      </c>
      <c r="N233" s="576">
        <f t="shared" si="18"/>
        <v>0</v>
      </c>
      <c r="O233" s="54" t="str">
        <f t="shared" si="15"/>
        <v/>
      </c>
      <c r="P233" s="47"/>
      <c r="Q233" s="661"/>
      <c r="R233" s="47"/>
      <c r="S233" s="659"/>
      <c r="T233" s="659">
        <f t="shared" si="19"/>
        <v>0</v>
      </c>
    </row>
    <row r="234" customHeight="1" spans="1:20">
      <c r="A234" s="646"/>
      <c r="B234" s="647"/>
      <c r="C234" s="647"/>
      <c r="D234" s="47"/>
      <c r="E234" s="648"/>
      <c r="F234" s="649"/>
      <c r="G234" s="649"/>
      <c r="H234" s="598"/>
      <c r="I234" s="648"/>
      <c r="J234" s="655"/>
      <c r="K234" s="656"/>
      <c r="L234" s="654">
        <f t="shared" si="16"/>
        <v>0</v>
      </c>
      <c r="M234" s="25">
        <f t="shared" si="17"/>
        <v>0</v>
      </c>
      <c r="N234" s="576">
        <f t="shared" si="18"/>
        <v>0</v>
      </c>
      <c r="O234" s="54" t="str">
        <f t="shared" si="15"/>
        <v/>
      </c>
      <c r="P234" s="47"/>
      <c r="Q234" s="661"/>
      <c r="R234" s="47"/>
      <c r="S234" s="659"/>
      <c r="T234" s="659">
        <f t="shared" si="19"/>
        <v>0</v>
      </c>
    </row>
    <row r="235" customHeight="1" spans="1:20">
      <c r="A235" s="646"/>
      <c r="B235" s="647"/>
      <c r="C235" s="647"/>
      <c r="D235" s="47"/>
      <c r="E235" s="648"/>
      <c r="F235" s="649"/>
      <c r="G235" s="649"/>
      <c r="H235" s="598"/>
      <c r="I235" s="648"/>
      <c r="J235" s="655"/>
      <c r="K235" s="656"/>
      <c r="L235" s="654">
        <f t="shared" si="16"/>
        <v>0</v>
      </c>
      <c r="M235" s="25">
        <f t="shared" si="17"/>
        <v>0</v>
      </c>
      <c r="N235" s="576">
        <f t="shared" si="18"/>
        <v>0</v>
      </c>
      <c r="O235" s="54" t="str">
        <f t="shared" si="15"/>
        <v/>
      </c>
      <c r="P235" s="47"/>
      <c r="Q235" s="661"/>
      <c r="R235" s="47"/>
      <c r="S235" s="659"/>
      <c r="T235" s="659">
        <f t="shared" si="19"/>
        <v>0</v>
      </c>
    </row>
    <row r="236" customHeight="1" spans="1:20">
      <c r="A236" s="646"/>
      <c r="B236" s="647"/>
      <c r="C236" s="647"/>
      <c r="D236" s="47"/>
      <c r="E236" s="648"/>
      <c r="F236" s="649"/>
      <c r="G236" s="649"/>
      <c r="H236" s="598"/>
      <c r="I236" s="648"/>
      <c r="J236" s="655"/>
      <c r="K236" s="656"/>
      <c r="L236" s="654">
        <f t="shared" si="16"/>
        <v>0</v>
      </c>
      <c r="M236" s="25">
        <f t="shared" si="17"/>
        <v>0</v>
      </c>
      <c r="N236" s="576">
        <f t="shared" si="18"/>
        <v>0</v>
      </c>
      <c r="O236" s="54" t="str">
        <f t="shared" si="15"/>
        <v/>
      </c>
      <c r="P236" s="47"/>
      <c r="Q236" s="661"/>
      <c r="R236" s="47"/>
      <c r="S236" s="659"/>
      <c r="T236" s="659">
        <f t="shared" si="19"/>
        <v>0</v>
      </c>
    </row>
    <row r="237" customHeight="1" spans="1:20">
      <c r="A237" s="646"/>
      <c r="B237" s="647"/>
      <c r="C237" s="647"/>
      <c r="D237" s="47"/>
      <c r="E237" s="648"/>
      <c r="F237" s="649"/>
      <c r="G237" s="649"/>
      <c r="H237" s="598"/>
      <c r="I237" s="648"/>
      <c r="J237" s="655"/>
      <c r="K237" s="656"/>
      <c r="L237" s="654">
        <f t="shared" si="16"/>
        <v>0</v>
      </c>
      <c r="M237" s="25">
        <f t="shared" si="17"/>
        <v>0</v>
      </c>
      <c r="N237" s="576">
        <f t="shared" si="18"/>
        <v>0</v>
      </c>
      <c r="O237" s="54" t="str">
        <f t="shared" si="15"/>
        <v/>
      </c>
      <c r="P237" s="47"/>
      <c r="Q237" s="661"/>
      <c r="R237" s="47"/>
      <c r="S237" s="659"/>
      <c r="T237" s="659">
        <f t="shared" si="19"/>
        <v>0</v>
      </c>
    </row>
    <row r="238" customHeight="1" spans="1:20">
      <c r="A238" s="646"/>
      <c r="B238" s="647"/>
      <c r="C238" s="647"/>
      <c r="D238" s="47"/>
      <c r="E238" s="648"/>
      <c r="F238" s="649"/>
      <c r="G238" s="649"/>
      <c r="H238" s="598"/>
      <c r="I238" s="648"/>
      <c r="J238" s="655"/>
      <c r="K238" s="656"/>
      <c r="L238" s="654">
        <f t="shared" si="16"/>
        <v>0</v>
      </c>
      <c r="M238" s="25">
        <f t="shared" si="17"/>
        <v>0</v>
      </c>
      <c r="N238" s="576">
        <f t="shared" si="18"/>
        <v>0</v>
      </c>
      <c r="O238" s="54" t="str">
        <f t="shared" si="15"/>
        <v/>
      </c>
      <c r="P238" s="47"/>
      <c r="Q238" s="661"/>
      <c r="R238" s="47"/>
      <c r="S238" s="659"/>
      <c r="T238" s="659">
        <f t="shared" si="19"/>
        <v>0</v>
      </c>
    </row>
    <row r="239" customHeight="1" spans="1:20">
      <c r="A239" s="646"/>
      <c r="B239" s="647"/>
      <c r="C239" s="647"/>
      <c r="D239" s="47"/>
      <c r="E239" s="648"/>
      <c r="F239" s="649"/>
      <c r="G239" s="649"/>
      <c r="H239" s="598"/>
      <c r="I239" s="648"/>
      <c r="J239" s="655"/>
      <c r="K239" s="656"/>
      <c r="L239" s="654">
        <f t="shared" si="16"/>
        <v>0</v>
      </c>
      <c r="M239" s="25">
        <f t="shared" si="17"/>
        <v>0</v>
      </c>
      <c r="N239" s="576">
        <f t="shared" si="18"/>
        <v>0</v>
      </c>
      <c r="O239" s="54" t="str">
        <f t="shared" si="15"/>
        <v/>
      </c>
      <c r="P239" s="47"/>
      <c r="Q239" s="661"/>
      <c r="R239" s="47"/>
      <c r="S239" s="659"/>
      <c r="T239" s="659">
        <f t="shared" si="19"/>
        <v>0</v>
      </c>
    </row>
    <row r="240" customHeight="1" spans="1:20">
      <c r="A240" s="646"/>
      <c r="B240" s="647"/>
      <c r="C240" s="647"/>
      <c r="D240" s="47"/>
      <c r="E240" s="648"/>
      <c r="F240" s="649"/>
      <c r="G240" s="649"/>
      <c r="H240" s="598"/>
      <c r="I240" s="648"/>
      <c r="J240" s="655"/>
      <c r="K240" s="656"/>
      <c r="L240" s="654">
        <f t="shared" si="16"/>
        <v>0</v>
      </c>
      <c r="M240" s="25">
        <f t="shared" si="17"/>
        <v>0</v>
      </c>
      <c r="N240" s="576">
        <f t="shared" si="18"/>
        <v>0</v>
      </c>
      <c r="O240" s="54" t="str">
        <f t="shared" si="15"/>
        <v/>
      </c>
      <c r="P240" s="47"/>
      <c r="Q240" s="661"/>
      <c r="R240" s="47"/>
      <c r="S240" s="659"/>
      <c r="T240" s="659">
        <f t="shared" si="19"/>
        <v>0</v>
      </c>
    </row>
    <row r="241" customHeight="1" spans="1:20">
      <c r="A241" s="646"/>
      <c r="B241" s="647"/>
      <c r="C241" s="647"/>
      <c r="D241" s="47"/>
      <c r="E241" s="648"/>
      <c r="F241" s="649"/>
      <c r="G241" s="649"/>
      <c r="H241" s="598"/>
      <c r="I241" s="648"/>
      <c r="J241" s="655"/>
      <c r="K241" s="656"/>
      <c r="L241" s="654">
        <f t="shared" si="16"/>
        <v>0</v>
      </c>
      <c r="M241" s="25">
        <f t="shared" si="17"/>
        <v>0</v>
      </c>
      <c r="N241" s="576">
        <f t="shared" si="18"/>
        <v>0</v>
      </c>
      <c r="O241" s="54" t="str">
        <f t="shared" si="15"/>
        <v/>
      </c>
      <c r="P241" s="47"/>
      <c r="Q241" s="661"/>
      <c r="R241" s="47"/>
      <c r="S241" s="659"/>
      <c r="T241" s="659">
        <f t="shared" si="19"/>
        <v>0</v>
      </c>
    </row>
    <row r="242" customHeight="1" spans="1:20">
      <c r="A242" s="646"/>
      <c r="B242" s="647"/>
      <c r="C242" s="647"/>
      <c r="D242" s="47"/>
      <c r="E242" s="648"/>
      <c r="F242" s="649"/>
      <c r="G242" s="649"/>
      <c r="H242" s="598"/>
      <c r="I242" s="648"/>
      <c r="J242" s="655"/>
      <c r="K242" s="656"/>
      <c r="L242" s="654">
        <f t="shared" si="16"/>
        <v>0</v>
      </c>
      <c r="M242" s="25">
        <f t="shared" si="17"/>
        <v>0</v>
      </c>
      <c r="N242" s="576">
        <f t="shared" si="18"/>
        <v>0</v>
      </c>
      <c r="O242" s="54" t="str">
        <f t="shared" si="15"/>
        <v/>
      </c>
      <c r="P242" s="47"/>
      <c r="Q242" s="661"/>
      <c r="R242" s="47"/>
      <c r="S242" s="659"/>
      <c r="T242" s="659">
        <f t="shared" si="19"/>
        <v>0</v>
      </c>
    </row>
    <row r="243" customHeight="1" spans="1:20">
      <c r="A243" s="646"/>
      <c r="B243" s="647"/>
      <c r="C243" s="647"/>
      <c r="D243" s="47"/>
      <c r="E243" s="648"/>
      <c r="F243" s="649"/>
      <c r="G243" s="649"/>
      <c r="H243" s="598"/>
      <c r="I243" s="648"/>
      <c r="J243" s="655"/>
      <c r="K243" s="656"/>
      <c r="L243" s="654">
        <f t="shared" si="16"/>
        <v>0</v>
      </c>
      <c r="M243" s="25">
        <f t="shared" si="17"/>
        <v>0</v>
      </c>
      <c r="N243" s="576">
        <f t="shared" si="18"/>
        <v>0</v>
      </c>
      <c r="O243" s="54" t="str">
        <f t="shared" si="15"/>
        <v/>
      </c>
      <c r="P243" s="47"/>
      <c r="Q243" s="661"/>
      <c r="R243" s="47"/>
      <c r="S243" s="659"/>
      <c r="T243" s="659">
        <f t="shared" si="19"/>
        <v>0</v>
      </c>
    </row>
    <row r="244" customHeight="1" spans="1:20">
      <c r="A244" s="646"/>
      <c r="B244" s="647"/>
      <c r="C244" s="647"/>
      <c r="D244" s="47"/>
      <c r="E244" s="648"/>
      <c r="F244" s="649"/>
      <c r="G244" s="649"/>
      <c r="H244" s="598"/>
      <c r="I244" s="648"/>
      <c r="J244" s="655"/>
      <c r="K244" s="656"/>
      <c r="L244" s="654">
        <f t="shared" si="16"/>
        <v>0</v>
      </c>
      <c r="M244" s="25">
        <f t="shared" si="17"/>
        <v>0</v>
      </c>
      <c r="N244" s="576">
        <f t="shared" si="18"/>
        <v>0</v>
      </c>
      <c r="O244" s="54" t="str">
        <f t="shared" si="15"/>
        <v/>
      </c>
      <c r="P244" s="47"/>
      <c r="Q244" s="661"/>
      <c r="R244" s="47"/>
      <c r="S244" s="659"/>
      <c r="T244" s="659">
        <f t="shared" si="19"/>
        <v>0</v>
      </c>
    </row>
    <row r="245" customHeight="1" spans="1:20">
      <c r="A245" s="646"/>
      <c r="B245" s="647"/>
      <c r="C245" s="647"/>
      <c r="D245" s="47"/>
      <c r="E245" s="648"/>
      <c r="F245" s="649"/>
      <c r="G245" s="649"/>
      <c r="H245" s="598"/>
      <c r="I245" s="648"/>
      <c r="J245" s="655"/>
      <c r="K245" s="656"/>
      <c r="L245" s="654">
        <f t="shared" si="16"/>
        <v>0</v>
      </c>
      <c r="M245" s="25">
        <f t="shared" si="17"/>
        <v>0</v>
      </c>
      <c r="N245" s="576">
        <f t="shared" si="18"/>
        <v>0</v>
      </c>
      <c r="O245" s="54" t="str">
        <f t="shared" si="15"/>
        <v/>
      </c>
      <c r="P245" s="47"/>
      <c r="Q245" s="661"/>
      <c r="R245" s="47"/>
      <c r="S245" s="659"/>
      <c r="T245" s="659">
        <f t="shared" si="19"/>
        <v>0</v>
      </c>
    </row>
    <row r="246" customHeight="1" spans="1:20">
      <c r="A246" s="646"/>
      <c r="B246" s="647"/>
      <c r="C246" s="647"/>
      <c r="D246" s="47"/>
      <c r="E246" s="648"/>
      <c r="F246" s="649"/>
      <c r="G246" s="649"/>
      <c r="H246" s="598"/>
      <c r="I246" s="648"/>
      <c r="J246" s="655"/>
      <c r="K246" s="656"/>
      <c r="L246" s="654">
        <f t="shared" si="16"/>
        <v>0</v>
      </c>
      <c r="M246" s="25">
        <f t="shared" si="17"/>
        <v>0</v>
      </c>
      <c r="N246" s="576">
        <f t="shared" si="18"/>
        <v>0</v>
      </c>
      <c r="O246" s="54" t="str">
        <f t="shared" si="15"/>
        <v/>
      </c>
      <c r="P246" s="47"/>
      <c r="Q246" s="661"/>
      <c r="R246" s="47"/>
      <c r="S246" s="659"/>
      <c r="T246" s="659">
        <f t="shared" si="19"/>
        <v>0</v>
      </c>
    </row>
    <row r="247" customHeight="1" spans="1:20">
      <c r="A247" s="646"/>
      <c r="B247" s="647"/>
      <c r="C247" s="647"/>
      <c r="D247" s="47"/>
      <c r="E247" s="648"/>
      <c r="F247" s="649"/>
      <c r="G247" s="649"/>
      <c r="H247" s="598"/>
      <c r="I247" s="648"/>
      <c r="J247" s="655"/>
      <c r="K247" s="656"/>
      <c r="L247" s="654">
        <f t="shared" si="16"/>
        <v>0</v>
      </c>
      <c r="M247" s="25">
        <f t="shared" si="17"/>
        <v>0</v>
      </c>
      <c r="N247" s="576">
        <f t="shared" si="18"/>
        <v>0</v>
      </c>
      <c r="O247" s="54" t="str">
        <f t="shared" si="15"/>
        <v/>
      </c>
      <c r="P247" s="47"/>
      <c r="Q247" s="661"/>
      <c r="R247" s="47"/>
      <c r="S247" s="659"/>
      <c r="T247" s="659">
        <f t="shared" si="19"/>
        <v>0</v>
      </c>
    </row>
    <row r="248" customHeight="1" spans="1:20">
      <c r="A248" s="646"/>
      <c r="B248" s="647"/>
      <c r="C248" s="647"/>
      <c r="D248" s="47"/>
      <c r="E248" s="648"/>
      <c r="F248" s="649"/>
      <c r="G248" s="649"/>
      <c r="H248" s="598"/>
      <c r="I248" s="648"/>
      <c r="J248" s="655"/>
      <c r="K248" s="656"/>
      <c r="L248" s="654">
        <f t="shared" si="16"/>
        <v>0</v>
      </c>
      <c r="M248" s="25">
        <f t="shared" si="17"/>
        <v>0</v>
      </c>
      <c r="N248" s="576">
        <f t="shared" si="18"/>
        <v>0</v>
      </c>
      <c r="O248" s="54" t="str">
        <f t="shared" si="15"/>
        <v/>
      </c>
      <c r="P248" s="47"/>
      <c r="Q248" s="661"/>
      <c r="R248" s="47"/>
      <c r="S248" s="659"/>
      <c r="T248" s="659">
        <f t="shared" si="19"/>
        <v>0</v>
      </c>
    </row>
    <row r="249" customHeight="1" spans="1:20">
      <c r="A249" s="646"/>
      <c r="B249" s="647"/>
      <c r="C249" s="647"/>
      <c r="D249" s="47"/>
      <c r="E249" s="648"/>
      <c r="F249" s="649"/>
      <c r="G249" s="649"/>
      <c r="H249" s="598"/>
      <c r="I249" s="648"/>
      <c r="J249" s="655"/>
      <c r="K249" s="656"/>
      <c r="L249" s="654">
        <f t="shared" si="16"/>
        <v>0</v>
      </c>
      <c r="M249" s="25">
        <f t="shared" si="17"/>
        <v>0</v>
      </c>
      <c r="N249" s="576">
        <f t="shared" si="18"/>
        <v>0</v>
      </c>
      <c r="O249" s="54" t="str">
        <f t="shared" si="15"/>
        <v/>
      </c>
      <c r="P249" s="47"/>
      <c r="Q249" s="661"/>
      <c r="R249" s="47"/>
      <c r="S249" s="659"/>
      <c r="T249" s="659">
        <f t="shared" si="19"/>
        <v>0</v>
      </c>
    </row>
    <row r="250" customHeight="1" spans="1:20">
      <c r="A250" s="646"/>
      <c r="B250" s="647"/>
      <c r="C250" s="647"/>
      <c r="D250" s="47"/>
      <c r="E250" s="648"/>
      <c r="F250" s="649"/>
      <c r="G250" s="649"/>
      <c r="H250" s="598"/>
      <c r="I250" s="648"/>
      <c r="J250" s="655"/>
      <c r="K250" s="656"/>
      <c r="L250" s="654">
        <f t="shared" si="16"/>
        <v>0</v>
      </c>
      <c r="M250" s="25">
        <f t="shared" si="17"/>
        <v>0</v>
      </c>
      <c r="N250" s="576">
        <f t="shared" si="18"/>
        <v>0</v>
      </c>
      <c r="O250" s="54" t="str">
        <f t="shared" si="15"/>
        <v/>
      </c>
      <c r="P250" s="47"/>
      <c r="Q250" s="661"/>
      <c r="R250" s="47"/>
      <c r="S250" s="659"/>
      <c r="T250" s="659">
        <f t="shared" si="19"/>
        <v>0</v>
      </c>
    </row>
    <row r="251" customHeight="1" spans="1:20">
      <c r="A251" s="646"/>
      <c r="B251" s="647"/>
      <c r="C251" s="647"/>
      <c r="D251" s="47"/>
      <c r="E251" s="648"/>
      <c r="F251" s="649"/>
      <c r="G251" s="649"/>
      <c r="H251" s="598"/>
      <c r="I251" s="648"/>
      <c r="J251" s="655"/>
      <c r="K251" s="656"/>
      <c r="L251" s="654">
        <f t="shared" si="16"/>
        <v>0</v>
      </c>
      <c r="M251" s="25">
        <f t="shared" si="17"/>
        <v>0</v>
      </c>
      <c r="N251" s="576">
        <f t="shared" si="18"/>
        <v>0</v>
      </c>
      <c r="O251" s="54" t="str">
        <f t="shared" si="15"/>
        <v/>
      </c>
      <c r="P251" s="47"/>
      <c r="Q251" s="661"/>
      <c r="R251" s="47"/>
      <c r="S251" s="659"/>
      <c r="T251" s="659">
        <f t="shared" si="19"/>
        <v>0</v>
      </c>
    </row>
    <row r="252" customHeight="1" spans="1:20">
      <c r="A252" s="646"/>
      <c r="B252" s="647"/>
      <c r="C252" s="647"/>
      <c r="D252" s="47"/>
      <c r="E252" s="648"/>
      <c r="F252" s="649"/>
      <c r="G252" s="649"/>
      <c r="H252" s="598"/>
      <c r="I252" s="648"/>
      <c r="J252" s="655"/>
      <c r="K252" s="656"/>
      <c r="L252" s="654">
        <f t="shared" si="16"/>
        <v>0</v>
      </c>
      <c r="M252" s="25">
        <f t="shared" si="17"/>
        <v>0</v>
      </c>
      <c r="N252" s="576">
        <f t="shared" si="18"/>
        <v>0</v>
      </c>
      <c r="O252" s="54" t="str">
        <f t="shared" si="15"/>
        <v/>
      </c>
      <c r="P252" s="47"/>
      <c r="Q252" s="661"/>
      <c r="R252" s="47"/>
      <c r="S252" s="659"/>
      <c r="T252" s="659">
        <f t="shared" si="19"/>
        <v>0</v>
      </c>
    </row>
    <row r="253" customHeight="1" spans="1:20">
      <c r="A253" s="646"/>
      <c r="B253" s="647"/>
      <c r="C253" s="647"/>
      <c r="D253" s="47"/>
      <c r="E253" s="648"/>
      <c r="F253" s="649"/>
      <c r="G253" s="649"/>
      <c r="H253" s="598"/>
      <c r="I253" s="648"/>
      <c r="J253" s="655"/>
      <c r="K253" s="656"/>
      <c r="L253" s="654">
        <f t="shared" si="16"/>
        <v>0</v>
      </c>
      <c r="M253" s="25">
        <f t="shared" si="17"/>
        <v>0</v>
      </c>
      <c r="N253" s="576">
        <f t="shared" si="18"/>
        <v>0</v>
      </c>
      <c r="O253" s="54" t="str">
        <f t="shared" si="15"/>
        <v/>
      </c>
      <c r="P253" s="47"/>
      <c r="Q253" s="661"/>
      <c r="R253" s="47"/>
      <c r="S253" s="659"/>
      <c r="T253" s="659">
        <f t="shared" si="19"/>
        <v>0</v>
      </c>
    </row>
    <row r="254" customHeight="1" spans="1:20">
      <c r="A254" s="646"/>
      <c r="B254" s="647"/>
      <c r="C254" s="647"/>
      <c r="D254" s="47"/>
      <c r="E254" s="648"/>
      <c r="F254" s="649"/>
      <c r="G254" s="649"/>
      <c r="H254" s="598"/>
      <c r="I254" s="648"/>
      <c r="J254" s="655"/>
      <c r="K254" s="656"/>
      <c r="L254" s="654">
        <f t="shared" si="16"/>
        <v>0</v>
      </c>
      <c r="M254" s="25">
        <f t="shared" si="17"/>
        <v>0</v>
      </c>
      <c r="N254" s="576">
        <f t="shared" si="18"/>
        <v>0</v>
      </c>
      <c r="O254" s="54" t="str">
        <f t="shared" si="15"/>
        <v/>
      </c>
      <c r="P254" s="47"/>
      <c r="Q254" s="661"/>
      <c r="R254" s="47"/>
      <c r="S254" s="659"/>
      <c r="T254" s="659">
        <f t="shared" si="19"/>
        <v>0</v>
      </c>
    </row>
    <row r="255" customHeight="1" spans="1:20">
      <c r="A255" s="646"/>
      <c r="B255" s="647"/>
      <c r="C255" s="647"/>
      <c r="D255" s="47"/>
      <c r="E255" s="648"/>
      <c r="F255" s="649"/>
      <c r="G255" s="649"/>
      <c r="H255" s="598"/>
      <c r="I255" s="648"/>
      <c r="J255" s="655"/>
      <c r="K255" s="656"/>
      <c r="L255" s="654">
        <f t="shared" si="16"/>
        <v>0</v>
      </c>
      <c r="M255" s="25">
        <f t="shared" si="17"/>
        <v>0</v>
      </c>
      <c r="N255" s="576">
        <f t="shared" si="18"/>
        <v>0</v>
      </c>
      <c r="O255" s="54" t="str">
        <f t="shared" si="15"/>
        <v/>
      </c>
      <c r="P255" s="47"/>
      <c r="Q255" s="661"/>
      <c r="R255" s="47"/>
      <c r="S255" s="659"/>
      <c r="T255" s="659">
        <f t="shared" si="19"/>
        <v>0</v>
      </c>
    </row>
    <row r="256" customHeight="1" spans="1:20">
      <c r="A256" s="646"/>
      <c r="B256" s="647"/>
      <c r="C256" s="647"/>
      <c r="D256" s="47"/>
      <c r="E256" s="648"/>
      <c r="F256" s="649"/>
      <c r="G256" s="649"/>
      <c r="H256" s="598"/>
      <c r="I256" s="648"/>
      <c r="J256" s="655"/>
      <c r="K256" s="656"/>
      <c r="L256" s="654">
        <f t="shared" si="16"/>
        <v>0</v>
      </c>
      <c r="M256" s="25">
        <f t="shared" si="17"/>
        <v>0</v>
      </c>
      <c r="N256" s="576">
        <f t="shared" si="18"/>
        <v>0</v>
      </c>
      <c r="O256" s="54" t="str">
        <f t="shared" si="15"/>
        <v/>
      </c>
      <c r="P256" s="47"/>
      <c r="Q256" s="661"/>
      <c r="R256" s="47"/>
      <c r="S256" s="659"/>
      <c r="T256" s="659">
        <f t="shared" si="19"/>
        <v>0</v>
      </c>
    </row>
    <row r="257" customHeight="1" spans="1:20">
      <c r="A257" s="646"/>
      <c r="B257" s="647"/>
      <c r="C257" s="647"/>
      <c r="D257" s="47"/>
      <c r="E257" s="648"/>
      <c r="F257" s="649"/>
      <c r="G257" s="649"/>
      <c r="H257" s="598"/>
      <c r="I257" s="648"/>
      <c r="J257" s="655"/>
      <c r="K257" s="656"/>
      <c r="L257" s="654">
        <f t="shared" si="16"/>
        <v>0</v>
      </c>
      <c r="M257" s="25">
        <f t="shared" si="17"/>
        <v>0</v>
      </c>
      <c r="N257" s="576">
        <f t="shared" si="18"/>
        <v>0</v>
      </c>
      <c r="O257" s="54" t="str">
        <f t="shared" si="15"/>
        <v/>
      </c>
      <c r="P257" s="47"/>
      <c r="Q257" s="661"/>
      <c r="R257" s="47"/>
      <c r="S257" s="659"/>
      <c r="T257" s="659">
        <f t="shared" si="19"/>
        <v>0</v>
      </c>
    </row>
    <row r="258" customHeight="1" spans="1:20">
      <c r="A258" s="646"/>
      <c r="B258" s="647"/>
      <c r="C258" s="647"/>
      <c r="D258" s="47"/>
      <c r="E258" s="648"/>
      <c r="F258" s="649"/>
      <c r="G258" s="649"/>
      <c r="H258" s="598"/>
      <c r="I258" s="648"/>
      <c r="J258" s="655"/>
      <c r="K258" s="656"/>
      <c r="L258" s="654">
        <f t="shared" si="16"/>
        <v>0</v>
      </c>
      <c r="M258" s="25">
        <f t="shared" si="17"/>
        <v>0</v>
      </c>
      <c r="N258" s="576">
        <f t="shared" si="18"/>
        <v>0</v>
      </c>
      <c r="O258" s="54" t="str">
        <f t="shared" si="15"/>
        <v/>
      </c>
      <c r="P258" s="47"/>
      <c r="Q258" s="661"/>
      <c r="R258" s="47"/>
      <c r="S258" s="659"/>
      <c r="T258" s="659">
        <f t="shared" si="19"/>
        <v>0</v>
      </c>
    </row>
    <row r="259" customHeight="1" spans="1:20">
      <c r="A259" s="646"/>
      <c r="B259" s="647"/>
      <c r="C259" s="647"/>
      <c r="D259" s="47"/>
      <c r="E259" s="648"/>
      <c r="F259" s="649"/>
      <c r="G259" s="649"/>
      <c r="H259" s="598"/>
      <c r="I259" s="648"/>
      <c r="J259" s="655"/>
      <c r="K259" s="656"/>
      <c r="L259" s="654">
        <f t="shared" si="16"/>
        <v>0</v>
      </c>
      <c r="M259" s="25">
        <f t="shared" si="17"/>
        <v>0</v>
      </c>
      <c r="N259" s="576">
        <f t="shared" si="18"/>
        <v>0</v>
      </c>
      <c r="O259" s="54" t="str">
        <f t="shared" si="15"/>
        <v/>
      </c>
      <c r="P259" s="47"/>
      <c r="Q259" s="661"/>
      <c r="R259" s="47"/>
      <c r="S259" s="659"/>
      <c r="T259" s="659">
        <f t="shared" si="19"/>
        <v>0</v>
      </c>
    </row>
    <row r="260" customHeight="1" spans="1:20">
      <c r="A260" s="646"/>
      <c r="B260" s="647"/>
      <c r="C260" s="647"/>
      <c r="D260" s="47"/>
      <c r="E260" s="648"/>
      <c r="F260" s="649"/>
      <c r="G260" s="649"/>
      <c r="H260" s="598"/>
      <c r="I260" s="648"/>
      <c r="J260" s="655"/>
      <c r="K260" s="656"/>
      <c r="L260" s="654">
        <f t="shared" si="16"/>
        <v>0</v>
      </c>
      <c r="M260" s="25">
        <f t="shared" si="17"/>
        <v>0</v>
      </c>
      <c r="N260" s="576">
        <f t="shared" si="18"/>
        <v>0</v>
      </c>
      <c r="O260" s="54" t="str">
        <f t="shared" si="15"/>
        <v/>
      </c>
      <c r="P260" s="47"/>
      <c r="Q260" s="661"/>
      <c r="R260" s="47"/>
      <c r="S260" s="659"/>
      <c r="T260" s="659">
        <f t="shared" si="19"/>
        <v>0</v>
      </c>
    </row>
    <row r="261" customHeight="1" spans="1:20">
      <c r="A261" s="646"/>
      <c r="B261" s="647"/>
      <c r="C261" s="647"/>
      <c r="D261" s="47"/>
      <c r="E261" s="648"/>
      <c r="F261" s="649"/>
      <c r="G261" s="649"/>
      <c r="H261" s="598"/>
      <c r="I261" s="648"/>
      <c r="J261" s="655"/>
      <c r="K261" s="656"/>
      <c r="L261" s="654">
        <f t="shared" si="16"/>
        <v>0</v>
      </c>
      <c r="M261" s="25">
        <f t="shared" si="17"/>
        <v>0</v>
      </c>
      <c r="N261" s="576">
        <f t="shared" si="18"/>
        <v>0</v>
      </c>
      <c r="O261" s="54" t="str">
        <f t="shared" si="15"/>
        <v/>
      </c>
      <c r="P261" s="47"/>
      <c r="Q261" s="661"/>
      <c r="R261" s="47"/>
      <c r="S261" s="659"/>
      <c r="T261" s="659">
        <f t="shared" si="19"/>
        <v>0</v>
      </c>
    </row>
    <row r="262" customHeight="1" spans="1:20">
      <c r="A262" s="646"/>
      <c r="B262" s="647"/>
      <c r="C262" s="647"/>
      <c r="D262" s="47"/>
      <c r="E262" s="648"/>
      <c r="F262" s="649"/>
      <c r="G262" s="649"/>
      <c r="H262" s="598"/>
      <c r="I262" s="648"/>
      <c r="J262" s="655"/>
      <c r="K262" s="656"/>
      <c r="L262" s="654">
        <f t="shared" si="16"/>
        <v>0</v>
      </c>
      <c r="M262" s="25">
        <f t="shared" si="17"/>
        <v>0</v>
      </c>
      <c r="N262" s="576">
        <f t="shared" si="18"/>
        <v>0</v>
      </c>
      <c r="O262" s="54" t="str">
        <f t="shared" si="15"/>
        <v/>
      </c>
      <c r="P262" s="47"/>
      <c r="Q262" s="661"/>
      <c r="R262" s="47"/>
      <c r="S262" s="659"/>
      <c r="T262" s="659">
        <f t="shared" si="19"/>
        <v>0</v>
      </c>
    </row>
    <row r="263" customHeight="1" spans="1:20">
      <c r="A263" s="646"/>
      <c r="B263" s="647"/>
      <c r="C263" s="647"/>
      <c r="D263" s="47"/>
      <c r="E263" s="648"/>
      <c r="F263" s="649"/>
      <c r="G263" s="649"/>
      <c r="H263" s="598"/>
      <c r="I263" s="648"/>
      <c r="J263" s="655"/>
      <c r="K263" s="656"/>
      <c r="L263" s="654">
        <f t="shared" si="16"/>
        <v>0</v>
      </c>
      <c r="M263" s="25">
        <f t="shared" si="17"/>
        <v>0</v>
      </c>
      <c r="N263" s="576">
        <f t="shared" si="18"/>
        <v>0</v>
      </c>
      <c r="O263" s="54" t="str">
        <f t="shared" ref="O263:O326" si="20">IF(K263=0,"",(N263-K263)/K263*100)</f>
        <v/>
      </c>
      <c r="P263" s="47"/>
      <c r="Q263" s="661"/>
      <c r="R263" s="47"/>
      <c r="S263" s="659"/>
      <c r="T263" s="659">
        <f t="shared" si="19"/>
        <v>0</v>
      </c>
    </row>
    <row r="264" customHeight="1" spans="1:20">
      <c r="A264" s="646"/>
      <c r="B264" s="647"/>
      <c r="C264" s="647"/>
      <c r="D264" s="47"/>
      <c r="E264" s="648"/>
      <c r="F264" s="649"/>
      <c r="G264" s="649"/>
      <c r="H264" s="598"/>
      <c r="I264" s="648"/>
      <c r="J264" s="655"/>
      <c r="K264" s="656"/>
      <c r="L264" s="654">
        <f t="shared" ref="L264:L327" si="21">T264</f>
        <v>0</v>
      </c>
      <c r="M264" s="25">
        <f t="shared" ref="M264:M327" si="22">S264</f>
        <v>0</v>
      </c>
      <c r="N264" s="576">
        <f t="shared" ref="N264:N327" si="23">ROUND(M264*L264,2)</f>
        <v>0</v>
      </c>
      <c r="O264" s="54" t="str">
        <f t="shared" si="20"/>
        <v/>
      </c>
      <c r="P264" s="47"/>
      <c r="Q264" s="661"/>
      <c r="R264" s="47"/>
      <c r="S264" s="659"/>
      <c r="T264" s="659">
        <f t="shared" ref="T264:T327" si="24">I264</f>
        <v>0</v>
      </c>
    </row>
    <row r="265" customHeight="1" spans="1:20">
      <c r="A265" s="646"/>
      <c r="B265" s="647"/>
      <c r="C265" s="647"/>
      <c r="D265" s="47"/>
      <c r="E265" s="648"/>
      <c r="F265" s="649"/>
      <c r="G265" s="649"/>
      <c r="H265" s="598"/>
      <c r="I265" s="648"/>
      <c r="J265" s="655"/>
      <c r="K265" s="656"/>
      <c r="L265" s="654">
        <f t="shared" si="21"/>
        <v>0</v>
      </c>
      <c r="M265" s="25">
        <f t="shared" si="22"/>
        <v>0</v>
      </c>
      <c r="N265" s="576">
        <f t="shared" si="23"/>
        <v>0</v>
      </c>
      <c r="O265" s="54" t="str">
        <f t="shared" si="20"/>
        <v/>
      </c>
      <c r="P265" s="47"/>
      <c r="Q265" s="661"/>
      <c r="R265" s="47"/>
      <c r="S265" s="659"/>
      <c r="T265" s="659">
        <f t="shared" si="24"/>
        <v>0</v>
      </c>
    </row>
    <row r="266" customHeight="1" spans="1:20">
      <c r="A266" s="646"/>
      <c r="B266" s="647"/>
      <c r="C266" s="647"/>
      <c r="D266" s="47"/>
      <c r="E266" s="648"/>
      <c r="F266" s="649"/>
      <c r="G266" s="649"/>
      <c r="H266" s="598"/>
      <c r="I266" s="648"/>
      <c r="J266" s="655"/>
      <c r="K266" s="656"/>
      <c r="L266" s="654">
        <f t="shared" si="21"/>
        <v>0</v>
      </c>
      <c r="M266" s="25">
        <f t="shared" si="22"/>
        <v>0</v>
      </c>
      <c r="N266" s="576">
        <f t="shared" si="23"/>
        <v>0</v>
      </c>
      <c r="O266" s="54" t="str">
        <f t="shared" si="20"/>
        <v/>
      </c>
      <c r="P266" s="47"/>
      <c r="Q266" s="661"/>
      <c r="R266" s="47"/>
      <c r="S266" s="659"/>
      <c r="T266" s="659">
        <f t="shared" si="24"/>
        <v>0</v>
      </c>
    </row>
    <row r="267" customHeight="1" spans="1:20">
      <c r="A267" s="646"/>
      <c r="B267" s="647"/>
      <c r="C267" s="647"/>
      <c r="D267" s="47"/>
      <c r="E267" s="648"/>
      <c r="F267" s="649"/>
      <c r="G267" s="649"/>
      <c r="H267" s="598"/>
      <c r="I267" s="648"/>
      <c r="J267" s="655"/>
      <c r="K267" s="656"/>
      <c r="L267" s="654">
        <f t="shared" si="21"/>
        <v>0</v>
      </c>
      <c r="M267" s="25">
        <f t="shared" si="22"/>
        <v>0</v>
      </c>
      <c r="N267" s="576">
        <f t="shared" si="23"/>
        <v>0</v>
      </c>
      <c r="O267" s="54" t="str">
        <f t="shared" si="20"/>
        <v/>
      </c>
      <c r="P267" s="47"/>
      <c r="Q267" s="661"/>
      <c r="R267" s="47"/>
      <c r="S267" s="659"/>
      <c r="T267" s="659">
        <f t="shared" si="24"/>
        <v>0</v>
      </c>
    </row>
    <row r="268" customHeight="1" spans="1:20">
      <c r="A268" s="646"/>
      <c r="B268" s="647"/>
      <c r="C268" s="647"/>
      <c r="D268" s="47"/>
      <c r="E268" s="648"/>
      <c r="F268" s="649"/>
      <c r="G268" s="649"/>
      <c r="H268" s="598"/>
      <c r="I268" s="648"/>
      <c r="J268" s="655"/>
      <c r="K268" s="656"/>
      <c r="L268" s="654">
        <f t="shared" si="21"/>
        <v>0</v>
      </c>
      <c r="M268" s="25">
        <f t="shared" si="22"/>
        <v>0</v>
      </c>
      <c r="N268" s="576">
        <f t="shared" si="23"/>
        <v>0</v>
      </c>
      <c r="O268" s="54" t="str">
        <f t="shared" si="20"/>
        <v/>
      </c>
      <c r="P268" s="47"/>
      <c r="Q268" s="661"/>
      <c r="R268" s="47"/>
      <c r="S268" s="659"/>
      <c r="T268" s="659">
        <f t="shared" si="24"/>
        <v>0</v>
      </c>
    </row>
    <row r="269" customHeight="1" spans="1:20">
      <c r="A269" s="646"/>
      <c r="B269" s="647"/>
      <c r="C269" s="647"/>
      <c r="D269" s="47"/>
      <c r="E269" s="648"/>
      <c r="F269" s="649"/>
      <c r="G269" s="649"/>
      <c r="H269" s="598"/>
      <c r="I269" s="648"/>
      <c r="J269" s="655"/>
      <c r="K269" s="656"/>
      <c r="L269" s="654">
        <f t="shared" si="21"/>
        <v>0</v>
      </c>
      <c r="M269" s="25">
        <f t="shared" si="22"/>
        <v>0</v>
      </c>
      <c r="N269" s="576">
        <f t="shared" si="23"/>
        <v>0</v>
      </c>
      <c r="O269" s="54" t="str">
        <f t="shared" si="20"/>
        <v/>
      </c>
      <c r="P269" s="47"/>
      <c r="Q269" s="661"/>
      <c r="R269" s="47"/>
      <c r="S269" s="659"/>
      <c r="T269" s="659">
        <f t="shared" si="24"/>
        <v>0</v>
      </c>
    </row>
    <row r="270" customHeight="1" spans="1:20">
      <c r="A270" s="646"/>
      <c r="B270" s="647"/>
      <c r="C270" s="647"/>
      <c r="D270" s="47"/>
      <c r="E270" s="648"/>
      <c r="F270" s="649"/>
      <c r="G270" s="649"/>
      <c r="H270" s="598"/>
      <c r="I270" s="648"/>
      <c r="J270" s="655"/>
      <c r="K270" s="656"/>
      <c r="L270" s="654">
        <f t="shared" si="21"/>
        <v>0</v>
      </c>
      <c r="M270" s="25">
        <f t="shared" si="22"/>
        <v>0</v>
      </c>
      <c r="N270" s="576">
        <f t="shared" si="23"/>
        <v>0</v>
      </c>
      <c r="O270" s="54" t="str">
        <f t="shared" si="20"/>
        <v/>
      </c>
      <c r="P270" s="47"/>
      <c r="Q270" s="661"/>
      <c r="R270" s="47"/>
      <c r="S270" s="659"/>
      <c r="T270" s="659">
        <f t="shared" si="24"/>
        <v>0</v>
      </c>
    </row>
    <row r="271" customHeight="1" spans="1:20">
      <c r="A271" s="646"/>
      <c r="B271" s="647"/>
      <c r="C271" s="647"/>
      <c r="D271" s="47"/>
      <c r="E271" s="648"/>
      <c r="F271" s="649"/>
      <c r="G271" s="649"/>
      <c r="H271" s="598"/>
      <c r="I271" s="648"/>
      <c r="J271" s="655"/>
      <c r="K271" s="656"/>
      <c r="L271" s="654">
        <f t="shared" si="21"/>
        <v>0</v>
      </c>
      <c r="M271" s="25">
        <f t="shared" si="22"/>
        <v>0</v>
      </c>
      <c r="N271" s="576">
        <f t="shared" si="23"/>
        <v>0</v>
      </c>
      <c r="O271" s="54" t="str">
        <f t="shared" si="20"/>
        <v/>
      </c>
      <c r="P271" s="47"/>
      <c r="Q271" s="661"/>
      <c r="R271" s="47"/>
      <c r="S271" s="659"/>
      <c r="T271" s="659">
        <f t="shared" si="24"/>
        <v>0</v>
      </c>
    </row>
    <row r="272" customHeight="1" spans="1:20">
      <c r="A272" s="646"/>
      <c r="B272" s="647"/>
      <c r="C272" s="647"/>
      <c r="D272" s="47"/>
      <c r="E272" s="648"/>
      <c r="F272" s="649"/>
      <c r="G272" s="649"/>
      <c r="H272" s="598"/>
      <c r="I272" s="648"/>
      <c r="J272" s="655"/>
      <c r="K272" s="656"/>
      <c r="L272" s="654">
        <f t="shared" si="21"/>
        <v>0</v>
      </c>
      <c r="M272" s="25">
        <f t="shared" si="22"/>
        <v>0</v>
      </c>
      <c r="N272" s="576">
        <f t="shared" si="23"/>
        <v>0</v>
      </c>
      <c r="O272" s="54" t="str">
        <f t="shared" si="20"/>
        <v/>
      </c>
      <c r="P272" s="47"/>
      <c r="Q272" s="661"/>
      <c r="R272" s="47"/>
      <c r="S272" s="659"/>
      <c r="T272" s="659">
        <f t="shared" si="24"/>
        <v>0</v>
      </c>
    </row>
    <row r="273" customHeight="1" spans="1:20">
      <c r="A273" s="646"/>
      <c r="B273" s="647"/>
      <c r="C273" s="647"/>
      <c r="D273" s="47"/>
      <c r="E273" s="648"/>
      <c r="F273" s="649"/>
      <c r="G273" s="649"/>
      <c r="H273" s="598"/>
      <c r="I273" s="648"/>
      <c r="J273" s="655"/>
      <c r="K273" s="656"/>
      <c r="L273" s="654">
        <f t="shared" si="21"/>
        <v>0</v>
      </c>
      <c r="M273" s="25">
        <f t="shared" si="22"/>
        <v>0</v>
      </c>
      <c r="N273" s="576">
        <f t="shared" si="23"/>
        <v>0</v>
      </c>
      <c r="O273" s="54" t="str">
        <f t="shared" si="20"/>
        <v/>
      </c>
      <c r="P273" s="47"/>
      <c r="Q273" s="661"/>
      <c r="R273" s="47"/>
      <c r="S273" s="659"/>
      <c r="T273" s="659">
        <f t="shared" si="24"/>
        <v>0</v>
      </c>
    </row>
    <row r="274" customHeight="1" spans="1:20">
      <c r="A274" s="646"/>
      <c r="B274" s="647"/>
      <c r="C274" s="647"/>
      <c r="D274" s="47"/>
      <c r="E274" s="648"/>
      <c r="F274" s="649"/>
      <c r="G274" s="649"/>
      <c r="H274" s="598"/>
      <c r="I274" s="648"/>
      <c r="J274" s="655"/>
      <c r="K274" s="656"/>
      <c r="L274" s="654">
        <f t="shared" si="21"/>
        <v>0</v>
      </c>
      <c r="M274" s="25">
        <f t="shared" si="22"/>
        <v>0</v>
      </c>
      <c r="N274" s="576">
        <f t="shared" si="23"/>
        <v>0</v>
      </c>
      <c r="O274" s="54" t="str">
        <f t="shared" si="20"/>
        <v/>
      </c>
      <c r="P274" s="47"/>
      <c r="Q274" s="661"/>
      <c r="R274" s="47"/>
      <c r="S274" s="659"/>
      <c r="T274" s="659">
        <f t="shared" si="24"/>
        <v>0</v>
      </c>
    </row>
    <row r="275" customHeight="1" spans="1:20">
      <c r="A275" s="646"/>
      <c r="B275" s="647"/>
      <c r="C275" s="647"/>
      <c r="D275" s="47"/>
      <c r="E275" s="648"/>
      <c r="F275" s="649"/>
      <c r="G275" s="649"/>
      <c r="H275" s="598"/>
      <c r="I275" s="648"/>
      <c r="J275" s="655"/>
      <c r="K275" s="656"/>
      <c r="L275" s="654">
        <f t="shared" si="21"/>
        <v>0</v>
      </c>
      <c r="M275" s="25">
        <f t="shared" si="22"/>
        <v>0</v>
      </c>
      <c r="N275" s="576">
        <f t="shared" si="23"/>
        <v>0</v>
      </c>
      <c r="O275" s="54" t="str">
        <f t="shared" si="20"/>
        <v/>
      </c>
      <c r="P275" s="47"/>
      <c r="Q275" s="661"/>
      <c r="R275" s="47"/>
      <c r="S275" s="659"/>
      <c r="T275" s="659">
        <f t="shared" si="24"/>
        <v>0</v>
      </c>
    </row>
    <row r="276" customHeight="1" spans="1:20">
      <c r="A276" s="646"/>
      <c r="B276" s="647"/>
      <c r="C276" s="647"/>
      <c r="D276" s="47"/>
      <c r="E276" s="648"/>
      <c r="F276" s="649"/>
      <c r="G276" s="649"/>
      <c r="H276" s="598"/>
      <c r="I276" s="648"/>
      <c r="J276" s="655"/>
      <c r="K276" s="656"/>
      <c r="L276" s="654">
        <f t="shared" si="21"/>
        <v>0</v>
      </c>
      <c r="M276" s="25">
        <f t="shared" si="22"/>
        <v>0</v>
      </c>
      <c r="N276" s="576">
        <f t="shared" si="23"/>
        <v>0</v>
      </c>
      <c r="O276" s="54" t="str">
        <f t="shared" si="20"/>
        <v/>
      </c>
      <c r="P276" s="47"/>
      <c r="Q276" s="661"/>
      <c r="R276" s="47"/>
      <c r="S276" s="659"/>
      <c r="T276" s="659">
        <f t="shared" si="24"/>
        <v>0</v>
      </c>
    </row>
    <row r="277" customHeight="1" spans="1:20">
      <c r="A277" s="646"/>
      <c r="B277" s="647"/>
      <c r="C277" s="647"/>
      <c r="D277" s="47"/>
      <c r="E277" s="648"/>
      <c r="F277" s="649"/>
      <c r="G277" s="649"/>
      <c r="H277" s="598"/>
      <c r="I277" s="648"/>
      <c r="J277" s="655"/>
      <c r="K277" s="656"/>
      <c r="L277" s="654">
        <f t="shared" si="21"/>
        <v>0</v>
      </c>
      <c r="M277" s="25">
        <f t="shared" si="22"/>
        <v>0</v>
      </c>
      <c r="N277" s="576">
        <f t="shared" si="23"/>
        <v>0</v>
      </c>
      <c r="O277" s="54" t="str">
        <f t="shared" si="20"/>
        <v/>
      </c>
      <c r="P277" s="47"/>
      <c r="Q277" s="661"/>
      <c r="R277" s="47"/>
      <c r="S277" s="659"/>
      <c r="T277" s="659">
        <f t="shared" si="24"/>
        <v>0</v>
      </c>
    </row>
    <row r="278" customHeight="1" spans="1:20">
      <c r="A278" s="646"/>
      <c r="B278" s="647"/>
      <c r="C278" s="647"/>
      <c r="D278" s="47"/>
      <c r="E278" s="648"/>
      <c r="F278" s="649"/>
      <c r="G278" s="649"/>
      <c r="H278" s="598"/>
      <c r="I278" s="648"/>
      <c r="J278" s="655"/>
      <c r="K278" s="656"/>
      <c r="L278" s="654">
        <f t="shared" si="21"/>
        <v>0</v>
      </c>
      <c r="M278" s="25">
        <f t="shared" si="22"/>
        <v>0</v>
      </c>
      <c r="N278" s="576">
        <f t="shared" si="23"/>
        <v>0</v>
      </c>
      <c r="O278" s="54" t="str">
        <f t="shared" si="20"/>
        <v/>
      </c>
      <c r="P278" s="47"/>
      <c r="Q278" s="661"/>
      <c r="R278" s="47"/>
      <c r="S278" s="659"/>
      <c r="T278" s="659">
        <f t="shared" si="24"/>
        <v>0</v>
      </c>
    </row>
    <row r="279" customHeight="1" spans="1:20">
      <c r="A279" s="646"/>
      <c r="B279" s="647"/>
      <c r="C279" s="647"/>
      <c r="D279" s="47"/>
      <c r="E279" s="648"/>
      <c r="F279" s="649"/>
      <c r="G279" s="649"/>
      <c r="H279" s="598"/>
      <c r="I279" s="648"/>
      <c r="J279" s="655"/>
      <c r="K279" s="656"/>
      <c r="L279" s="654">
        <f t="shared" si="21"/>
        <v>0</v>
      </c>
      <c r="M279" s="25">
        <f t="shared" si="22"/>
        <v>0</v>
      </c>
      <c r="N279" s="576">
        <f t="shared" si="23"/>
        <v>0</v>
      </c>
      <c r="O279" s="54" t="str">
        <f t="shared" si="20"/>
        <v/>
      </c>
      <c r="P279" s="47"/>
      <c r="Q279" s="661"/>
      <c r="R279" s="47"/>
      <c r="S279" s="659"/>
      <c r="T279" s="659">
        <f t="shared" si="24"/>
        <v>0</v>
      </c>
    </row>
    <row r="280" customHeight="1" spans="1:20">
      <c r="A280" s="646"/>
      <c r="B280" s="647"/>
      <c r="C280" s="647"/>
      <c r="D280" s="47"/>
      <c r="E280" s="648"/>
      <c r="F280" s="649"/>
      <c r="G280" s="649"/>
      <c r="H280" s="598"/>
      <c r="I280" s="648"/>
      <c r="J280" s="655"/>
      <c r="K280" s="656"/>
      <c r="L280" s="654">
        <f t="shared" si="21"/>
        <v>0</v>
      </c>
      <c r="M280" s="25">
        <f t="shared" si="22"/>
        <v>0</v>
      </c>
      <c r="N280" s="576">
        <f t="shared" si="23"/>
        <v>0</v>
      </c>
      <c r="O280" s="54" t="str">
        <f t="shared" si="20"/>
        <v/>
      </c>
      <c r="P280" s="47"/>
      <c r="Q280" s="661"/>
      <c r="R280" s="47"/>
      <c r="S280" s="659"/>
      <c r="T280" s="659">
        <f t="shared" si="24"/>
        <v>0</v>
      </c>
    </row>
    <row r="281" customHeight="1" spans="1:20">
      <c r="A281" s="646"/>
      <c r="B281" s="647"/>
      <c r="C281" s="647"/>
      <c r="D281" s="47"/>
      <c r="E281" s="648"/>
      <c r="F281" s="649"/>
      <c r="G281" s="649"/>
      <c r="H281" s="598"/>
      <c r="I281" s="648"/>
      <c r="J281" s="655"/>
      <c r="K281" s="656"/>
      <c r="L281" s="654">
        <f t="shared" si="21"/>
        <v>0</v>
      </c>
      <c r="M281" s="25">
        <f t="shared" si="22"/>
        <v>0</v>
      </c>
      <c r="N281" s="576">
        <f t="shared" si="23"/>
        <v>0</v>
      </c>
      <c r="O281" s="54" t="str">
        <f t="shared" si="20"/>
        <v/>
      </c>
      <c r="P281" s="47"/>
      <c r="Q281" s="661"/>
      <c r="R281" s="47"/>
      <c r="S281" s="659"/>
      <c r="T281" s="659">
        <f t="shared" si="24"/>
        <v>0</v>
      </c>
    </row>
    <row r="282" customHeight="1" spans="1:20">
      <c r="A282" s="646"/>
      <c r="B282" s="647"/>
      <c r="C282" s="647"/>
      <c r="D282" s="47"/>
      <c r="E282" s="648"/>
      <c r="F282" s="649"/>
      <c r="G282" s="649"/>
      <c r="H282" s="598"/>
      <c r="I282" s="648"/>
      <c r="J282" s="655"/>
      <c r="K282" s="656"/>
      <c r="L282" s="654">
        <f t="shared" si="21"/>
        <v>0</v>
      </c>
      <c r="M282" s="25">
        <f t="shared" si="22"/>
        <v>0</v>
      </c>
      <c r="N282" s="576">
        <f t="shared" si="23"/>
        <v>0</v>
      </c>
      <c r="O282" s="54" t="str">
        <f t="shared" si="20"/>
        <v/>
      </c>
      <c r="P282" s="47"/>
      <c r="Q282" s="661"/>
      <c r="R282" s="47"/>
      <c r="S282" s="659"/>
      <c r="T282" s="659">
        <f t="shared" si="24"/>
        <v>0</v>
      </c>
    </row>
    <row r="283" customHeight="1" spans="1:20">
      <c r="A283" s="646"/>
      <c r="B283" s="647"/>
      <c r="C283" s="647"/>
      <c r="D283" s="47"/>
      <c r="E283" s="648"/>
      <c r="F283" s="649"/>
      <c r="G283" s="649"/>
      <c r="H283" s="598"/>
      <c r="I283" s="648"/>
      <c r="J283" s="655"/>
      <c r="K283" s="656"/>
      <c r="L283" s="654">
        <f t="shared" si="21"/>
        <v>0</v>
      </c>
      <c r="M283" s="25">
        <f t="shared" si="22"/>
        <v>0</v>
      </c>
      <c r="N283" s="576">
        <f t="shared" si="23"/>
        <v>0</v>
      </c>
      <c r="O283" s="54" t="str">
        <f t="shared" si="20"/>
        <v/>
      </c>
      <c r="P283" s="47"/>
      <c r="Q283" s="661"/>
      <c r="R283" s="47"/>
      <c r="S283" s="659"/>
      <c r="T283" s="659">
        <f t="shared" si="24"/>
        <v>0</v>
      </c>
    </row>
    <row r="284" customHeight="1" spans="1:20">
      <c r="A284" s="646"/>
      <c r="B284" s="647"/>
      <c r="C284" s="647"/>
      <c r="D284" s="47"/>
      <c r="E284" s="648"/>
      <c r="F284" s="649"/>
      <c r="G284" s="649"/>
      <c r="H284" s="598"/>
      <c r="I284" s="648"/>
      <c r="J284" s="655"/>
      <c r="K284" s="656"/>
      <c r="L284" s="654">
        <f t="shared" si="21"/>
        <v>0</v>
      </c>
      <c r="M284" s="25">
        <f t="shared" si="22"/>
        <v>0</v>
      </c>
      <c r="N284" s="576">
        <f t="shared" si="23"/>
        <v>0</v>
      </c>
      <c r="O284" s="54" t="str">
        <f t="shared" si="20"/>
        <v/>
      </c>
      <c r="P284" s="47"/>
      <c r="Q284" s="661"/>
      <c r="R284" s="47"/>
      <c r="S284" s="659"/>
      <c r="T284" s="659">
        <f t="shared" si="24"/>
        <v>0</v>
      </c>
    </row>
    <row r="285" customHeight="1" spans="1:20">
      <c r="A285" s="646"/>
      <c r="B285" s="647"/>
      <c r="C285" s="647"/>
      <c r="D285" s="47"/>
      <c r="E285" s="648"/>
      <c r="F285" s="649"/>
      <c r="G285" s="649"/>
      <c r="H285" s="598"/>
      <c r="I285" s="648"/>
      <c r="J285" s="655"/>
      <c r="K285" s="656"/>
      <c r="L285" s="654">
        <f t="shared" si="21"/>
        <v>0</v>
      </c>
      <c r="M285" s="25">
        <f t="shared" si="22"/>
        <v>0</v>
      </c>
      <c r="N285" s="576">
        <f t="shared" si="23"/>
        <v>0</v>
      </c>
      <c r="O285" s="54" t="str">
        <f t="shared" si="20"/>
        <v/>
      </c>
      <c r="P285" s="47"/>
      <c r="Q285" s="661"/>
      <c r="R285" s="47"/>
      <c r="S285" s="659"/>
      <c r="T285" s="659">
        <f t="shared" si="24"/>
        <v>0</v>
      </c>
    </row>
    <row r="286" customHeight="1" spans="1:20">
      <c r="A286" s="646"/>
      <c r="B286" s="647"/>
      <c r="C286" s="647"/>
      <c r="D286" s="47"/>
      <c r="E286" s="648"/>
      <c r="F286" s="649"/>
      <c r="G286" s="649"/>
      <c r="H286" s="598"/>
      <c r="I286" s="648"/>
      <c r="J286" s="655"/>
      <c r="K286" s="656"/>
      <c r="L286" s="654">
        <f t="shared" si="21"/>
        <v>0</v>
      </c>
      <c r="M286" s="25">
        <f t="shared" si="22"/>
        <v>0</v>
      </c>
      <c r="N286" s="576">
        <f t="shared" si="23"/>
        <v>0</v>
      </c>
      <c r="O286" s="54" t="str">
        <f t="shared" si="20"/>
        <v/>
      </c>
      <c r="P286" s="47"/>
      <c r="Q286" s="661"/>
      <c r="R286" s="47"/>
      <c r="S286" s="659"/>
      <c r="T286" s="659">
        <f t="shared" si="24"/>
        <v>0</v>
      </c>
    </row>
    <row r="287" customHeight="1" spans="1:20">
      <c r="A287" s="646"/>
      <c r="B287" s="647"/>
      <c r="C287" s="647"/>
      <c r="D287" s="47"/>
      <c r="E287" s="648"/>
      <c r="F287" s="649"/>
      <c r="G287" s="649"/>
      <c r="H287" s="598"/>
      <c r="I287" s="648"/>
      <c r="J287" s="655"/>
      <c r="K287" s="656"/>
      <c r="L287" s="654">
        <f t="shared" si="21"/>
        <v>0</v>
      </c>
      <c r="M287" s="25">
        <f t="shared" si="22"/>
        <v>0</v>
      </c>
      <c r="N287" s="576">
        <f t="shared" si="23"/>
        <v>0</v>
      </c>
      <c r="O287" s="54" t="str">
        <f t="shared" si="20"/>
        <v/>
      </c>
      <c r="P287" s="47"/>
      <c r="Q287" s="661"/>
      <c r="R287" s="47"/>
      <c r="S287" s="659"/>
      <c r="T287" s="659">
        <f t="shared" si="24"/>
        <v>0</v>
      </c>
    </row>
    <row r="288" customHeight="1" spans="1:20">
      <c r="A288" s="646"/>
      <c r="B288" s="647"/>
      <c r="C288" s="647"/>
      <c r="D288" s="47"/>
      <c r="E288" s="648"/>
      <c r="F288" s="649"/>
      <c r="G288" s="649"/>
      <c r="H288" s="598"/>
      <c r="I288" s="648"/>
      <c r="J288" s="655"/>
      <c r="K288" s="656"/>
      <c r="L288" s="654">
        <f t="shared" si="21"/>
        <v>0</v>
      </c>
      <c r="M288" s="25">
        <f t="shared" si="22"/>
        <v>0</v>
      </c>
      <c r="N288" s="576">
        <f t="shared" si="23"/>
        <v>0</v>
      </c>
      <c r="O288" s="54" t="str">
        <f t="shared" si="20"/>
        <v/>
      </c>
      <c r="P288" s="47"/>
      <c r="Q288" s="661"/>
      <c r="R288" s="47"/>
      <c r="S288" s="659"/>
      <c r="T288" s="659">
        <f t="shared" si="24"/>
        <v>0</v>
      </c>
    </row>
    <row r="289" customHeight="1" spans="1:20">
      <c r="A289" s="646"/>
      <c r="B289" s="647"/>
      <c r="C289" s="647"/>
      <c r="D289" s="47"/>
      <c r="E289" s="648"/>
      <c r="F289" s="649"/>
      <c r="G289" s="649"/>
      <c r="H289" s="598"/>
      <c r="I289" s="648"/>
      <c r="J289" s="655"/>
      <c r="K289" s="656"/>
      <c r="L289" s="654">
        <f t="shared" si="21"/>
        <v>0</v>
      </c>
      <c r="M289" s="25">
        <f t="shared" si="22"/>
        <v>0</v>
      </c>
      <c r="N289" s="576">
        <f t="shared" si="23"/>
        <v>0</v>
      </c>
      <c r="O289" s="54" t="str">
        <f t="shared" si="20"/>
        <v/>
      </c>
      <c r="P289" s="47"/>
      <c r="Q289" s="661"/>
      <c r="R289" s="47"/>
      <c r="S289" s="659"/>
      <c r="T289" s="659">
        <f t="shared" si="24"/>
        <v>0</v>
      </c>
    </row>
    <row r="290" customHeight="1" spans="1:20">
      <c r="A290" s="646"/>
      <c r="B290" s="647"/>
      <c r="C290" s="647"/>
      <c r="D290" s="47"/>
      <c r="E290" s="648"/>
      <c r="F290" s="649"/>
      <c r="G290" s="649"/>
      <c r="H290" s="598"/>
      <c r="I290" s="648"/>
      <c r="J290" s="655"/>
      <c r="K290" s="656"/>
      <c r="L290" s="654">
        <f t="shared" si="21"/>
        <v>0</v>
      </c>
      <c r="M290" s="25">
        <f t="shared" si="22"/>
        <v>0</v>
      </c>
      <c r="N290" s="576">
        <f t="shared" si="23"/>
        <v>0</v>
      </c>
      <c r="O290" s="54" t="str">
        <f t="shared" si="20"/>
        <v/>
      </c>
      <c r="P290" s="47"/>
      <c r="Q290" s="661"/>
      <c r="R290" s="47"/>
      <c r="S290" s="659"/>
      <c r="T290" s="659">
        <f t="shared" si="24"/>
        <v>0</v>
      </c>
    </row>
    <row r="291" customHeight="1" spans="1:20">
      <c r="A291" s="646"/>
      <c r="B291" s="647"/>
      <c r="C291" s="647"/>
      <c r="D291" s="47"/>
      <c r="E291" s="648"/>
      <c r="F291" s="649"/>
      <c r="G291" s="649"/>
      <c r="H291" s="598"/>
      <c r="I291" s="648"/>
      <c r="J291" s="655"/>
      <c r="K291" s="656"/>
      <c r="L291" s="654">
        <f t="shared" si="21"/>
        <v>0</v>
      </c>
      <c r="M291" s="25">
        <f t="shared" si="22"/>
        <v>0</v>
      </c>
      <c r="N291" s="576">
        <f t="shared" si="23"/>
        <v>0</v>
      </c>
      <c r="O291" s="54" t="str">
        <f t="shared" si="20"/>
        <v/>
      </c>
      <c r="P291" s="47"/>
      <c r="Q291" s="661"/>
      <c r="R291" s="47"/>
      <c r="S291" s="659"/>
      <c r="T291" s="659">
        <f t="shared" si="24"/>
        <v>0</v>
      </c>
    </row>
    <row r="292" customHeight="1" spans="1:20">
      <c r="A292" s="646"/>
      <c r="B292" s="647"/>
      <c r="C292" s="647"/>
      <c r="D292" s="47"/>
      <c r="E292" s="648"/>
      <c r="F292" s="649"/>
      <c r="G292" s="649"/>
      <c r="H292" s="598"/>
      <c r="I292" s="648"/>
      <c r="J292" s="655"/>
      <c r="K292" s="656"/>
      <c r="L292" s="654">
        <f t="shared" si="21"/>
        <v>0</v>
      </c>
      <c r="M292" s="25">
        <f t="shared" si="22"/>
        <v>0</v>
      </c>
      <c r="N292" s="576">
        <f t="shared" si="23"/>
        <v>0</v>
      </c>
      <c r="O292" s="54" t="str">
        <f t="shared" si="20"/>
        <v/>
      </c>
      <c r="P292" s="47"/>
      <c r="Q292" s="661"/>
      <c r="R292" s="47"/>
      <c r="S292" s="659"/>
      <c r="T292" s="659">
        <f t="shared" si="24"/>
        <v>0</v>
      </c>
    </row>
    <row r="293" customHeight="1" spans="1:20">
      <c r="A293" s="646"/>
      <c r="B293" s="647"/>
      <c r="C293" s="647"/>
      <c r="D293" s="47"/>
      <c r="E293" s="648"/>
      <c r="F293" s="649"/>
      <c r="G293" s="649"/>
      <c r="H293" s="598"/>
      <c r="I293" s="648"/>
      <c r="J293" s="655"/>
      <c r="K293" s="656"/>
      <c r="L293" s="654">
        <f t="shared" si="21"/>
        <v>0</v>
      </c>
      <c r="M293" s="25">
        <f t="shared" si="22"/>
        <v>0</v>
      </c>
      <c r="N293" s="576">
        <f t="shared" si="23"/>
        <v>0</v>
      </c>
      <c r="O293" s="54" t="str">
        <f t="shared" si="20"/>
        <v/>
      </c>
      <c r="P293" s="47"/>
      <c r="Q293" s="661"/>
      <c r="R293" s="47"/>
      <c r="S293" s="659"/>
      <c r="T293" s="659">
        <f t="shared" si="24"/>
        <v>0</v>
      </c>
    </row>
    <row r="294" customHeight="1" spans="1:20">
      <c r="A294" s="646"/>
      <c r="B294" s="647"/>
      <c r="C294" s="647"/>
      <c r="D294" s="47"/>
      <c r="E294" s="648"/>
      <c r="F294" s="649"/>
      <c r="G294" s="649"/>
      <c r="H294" s="598"/>
      <c r="I294" s="648"/>
      <c r="J294" s="655"/>
      <c r="K294" s="656"/>
      <c r="L294" s="654">
        <f t="shared" si="21"/>
        <v>0</v>
      </c>
      <c r="M294" s="25">
        <f t="shared" si="22"/>
        <v>0</v>
      </c>
      <c r="N294" s="576">
        <f t="shared" si="23"/>
        <v>0</v>
      </c>
      <c r="O294" s="54" t="str">
        <f t="shared" si="20"/>
        <v/>
      </c>
      <c r="P294" s="47"/>
      <c r="Q294" s="661"/>
      <c r="R294" s="47"/>
      <c r="S294" s="659"/>
      <c r="T294" s="659">
        <f t="shared" si="24"/>
        <v>0</v>
      </c>
    </row>
    <row r="295" customHeight="1" spans="1:20">
      <c r="A295" s="646"/>
      <c r="B295" s="647"/>
      <c r="C295" s="647"/>
      <c r="D295" s="47"/>
      <c r="E295" s="648"/>
      <c r="F295" s="649"/>
      <c r="G295" s="649"/>
      <c r="H295" s="598"/>
      <c r="I295" s="648"/>
      <c r="J295" s="655"/>
      <c r="K295" s="656"/>
      <c r="L295" s="654">
        <f t="shared" si="21"/>
        <v>0</v>
      </c>
      <c r="M295" s="25">
        <f t="shared" si="22"/>
        <v>0</v>
      </c>
      <c r="N295" s="576">
        <f t="shared" si="23"/>
        <v>0</v>
      </c>
      <c r="O295" s="54" t="str">
        <f t="shared" si="20"/>
        <v/>
      </c>
      <c r="P295" s="47"/>
      <c r="Q295" s="661"/>
      <c r="R295" s="47"/>
      <c r="S295" s="659"/>
      <c r="T295" s="659">
        <f t="shared" si="24"/>
        <v>0</v>
      </c>
    </row>
    <row r="296" customHeight="1" spans="1:20">
      <c r="A296" s="646"/>
      <c r="B296" s="647"/>
      <c r="C296" s="647"/>
      <c r="D296" s="47"/>
      <c r="E296" s="648"/>
      <c r="F296" s="649"/>
      <c r="G296" s="649"/>
      <c r="H296" s="598"/>
      <c r="I296" s="648"/>
      <c r="J296" s="655"/>
      <c r="K296" s="656"/>
      <c r="L296" s="654">
        <f t="shared" si="21"/>
        <v>0</v>
      </c>
      <c r="M296" s="25">
        <f t="shared" si="22"/>
        <v>0</v>
      </c>
      <c r="N296" s="576">
        <f t="shared" si="23"/>
        <v>0</v>
      </c>
      <c r="O296" s="54" t="str">
        <f t="shared" si="20"/>
        <v/>
      </c>
      <c r="P296" s="47"/>
      <c r="Q296" s="661"/>
      <c r="R296" s="47"/>
      <c r="S296" s="659"/>
      <c r="T296" s="659">
        <f t="shared" si="24"/>
        <v>0</v>
      </c>
    </row>
    <row r="297" customHeight="1" spans="1:20">
      <c r="A297" s="646"/>
      <c r="B297" s="647"/>
      <c r="C297" s="647"/>
      <c r="D297" s="47"/>
      <c r="E297" s="648"/>
      <c r="F297" s="649"/>
      <c r="G297" s="649"/>
      <c r="H297" s="598"/>
      <c r="I297" s="648"/>
      <c r="J297" s="655"/>
      <c r="K297" s="656"/>
      <c r="L297" s="654">
        <f t="shared" si="21"/>
        <v>0</v>
      </c>
      <c r="M297" s="25">
        <f t="shared" si="22"/>
        <v>0</v>
      </c>
      <c r="N297" s="576">
        <f t="shared" si="23"/>
        <v>0</v>
      </c>
      <c r="O297" s="54" t="str">
        <f t="shared" si="20"/>
        <v/>
      </c>
      <c r="P297" s="47"/>
      <c r="Q297" s="661"/>
      <c r="R297" s="47"/>
      <c r="S297" s="659"/>
      <c r="T297" s="659">
        <f t="shared" si="24"/>
        <v>0</v>
      </c>
    </row>
    <row r="298" customHeight="1" spans="1:20">
      <c r="A298" s="646"/>
      <c r="B298" s="647"/>
      <c r="C298" s="647"/>
      <c r="D298" s="47"/>
      <c r="E298" s="648"/>
      <c r="F298" s="649"/>
      <c r="G298" s="649"/>
      <c r="H298" s="598"/>
      <c r="I298" s="648"/>
      <c r="J298" s="655"/>
      <c r="K298" s="656"/>
      <c r="L298" s="654">
        <f t="shared" si="21"/>
        <v>0</v>
      </c>
      <c r="M298" s="25">
        <f t="shared" si="22"/>
        <v>0</v>
      </c>
      <c r="N298" s="576">
        <f t="shared" si="23"/>
        <v>0</v>
      </c>
      <c r="O298" s="54" t="str">
        <f t="shared" si="20"/>
        <v/>
      </c>
      <c r="P298" s="47"/>
      <c r="Q298" s="661"/>
      <c r="R298" s="47"/>
      <c r="S298" s="659"/>
      <c r="T298" s="659">
        <f t="shared" si="24"/>
        <v>0</v>
      </c>
    </row>
    <row r="299" customHeight="1" spans="1:20">
      <c r="A299" s="646"/>
      <c r="B299" s="647"/>
      <c r="C299" s="647"/>
      <c r="D299" s="47"/>
      <c r="E299" s="648"/>
      <c r="F299" s="649"/>
      <c r="G299" s="649"/>
      <c r="H299" s="598"/>
      <c r="I299" s="648"/>
      <c r="J299" s="655"/>
      <c r="K299" s="656"/>
      <c r="L299" s="654">
        <f t="shared" si="21"/>
        <v>0</v>
      </c>
      <c r="M299" s="25">
        <f t="shared" si="22"/>
        <v>0</v>
      </c>
      <c r="N299" s="576">
        <f t="shared" si="23"/>
        <v>0</v>
      </c>
      <c r="O299" s="54" t="str">
        <f t="shared" si="20"/>
        <v/>
      </c>
      <c r="P299" s="47"/>
      <c r="Q299" s="661"/>
      <c r="R299" s="47"/>
      <c r="S299" s="659"/>
      <c r="T299" s="659">
        <f t="shared" si="24"/>
        <v>0</v>
      </c>
    </row>
    <row r="300" customHeight="1" spans="1:20">
      <c r="A300" s="646"/>
      <c r="B300" s="647"/>
      <c r="C300" s="647"/>
      <c r="D300" s="47"/>
      <c r="E300" s="648"/>
      <c r="F300" s="649"/>
      <c r="G300" s="649"/>
      <c r="H300" s="598"/>
      <c r="I300" s="648"/>
      <c r="J300" s="655"/>
      <c r="K300" s="656"/>
      <c r="L300" s="654">
        <f t="shared" si="21"/>
        <v>0</v>
      </c>
      <c r="M300" s="25">
        <f t="shared" si="22"/>
        <v>0</v>
      </c>
      <c r="N300" s="576">
        <f t="shared" si="23"/>
        <v>0</v>
      </c>
      <c r="O300" s="54" t="str">
        <f t="shared" si="20"/>
        <v/>
      </c>
      <c r="P300" s="47"/>
      <c r="Q300" s="661"/>
      <c r="R300" s="47"/>
      <c r="S300" s="659"/>
      <c r="T300" s="659">
        <f t="shared" si="24"/>
        <v>0</v>
      </c>
    </row>
    <row r="301" customHeight="1" spans="1:20">
      <c r="A301" s="646"/>
      <c r="B301" s="647"/>
      <c r="C301" s="647"/>
      <c r="D301" s="47"/>
      <c r="E301" s="648"/>
      <c r="F301" s="649"/>
      <c r="G301" s="649"/>
      <c r="H301" s="598"/>
      <c r="I301" s="648"/>
      <c r="J301" s="655"/>
      <c r="K301" s="656"/>
      <c r="L301" s="654">
        <f t="shared" si="21"/>
        <v>0</v>
      </c>
      <c r="M301" s="25">
        <f t="shared" si="22"/>
        <v>0</v>
      </c>
      <c r="N301" s="576">
        <f t="shared" si="23"/>
        <v>0</v>
      </c>
      <c r="O301" s="54" t="str">
        <f t="shared" si="20"/>
        <v/>
      </c>
      <c r="P301" s="47"/>
      <c r="Q301" s="661"/>
      <c r="R301" s="47"/>
      <c r="S301" s="659"/>
      <c r="T301" s="659">
        <f t="shared" si="24"/>
        <v>0</v>
      </c>
    </row>
    <row r="302" customHeight="1" spans="1:20">
      <c r="A302" s="646"/>
      <c r="B302" s="647"/>
      <c r="C302" s="647"/>
      <c r="D302" s="47"/>
      <c r="E302" s="648"/>
      <c r="F302" s="649"/>
      <c r="G302" s="649"/>
      <c r="H302" s="598"/>
      <c r="I302" s="648"/>
      <c r="J302" s="655"/>
      <c r="K302" s="656"/>
      <c r="L302" s="654">
        <f t="shared" si="21"/>
        <v>0</v>
      </c>
      <c r="M302" s="25">
        <f t="shared" si="22"/>
        <v>0</v>
      </c>
      <c r="N302" s="576">
        <f t="shared" si="23"/>
        <v>0</v>
      </c>
      <c r="O302" s="54" t="str">
        <f t="shared" si="20"/>
        <v/>
      </c>
      <c r="P302" s="47"/>
      <c r="Q302" s="661"/>
      <c r="R302" s="47"/>
      <c r="S302" s="659"/>
      <c r="T302" s="659">
        <f t="shared" si="24"/>
        <v>0</v>
      </c>
    </row>
    <row r="303" customHeight="1" spans="1:20">
      <c r="A303" s="646"/>
      <c r="B303" s="647"/>
      <c r="C303" s="647"/>
      <c r="D303" s="47"/>
      <c r="E303" s="648"/>
      <c r="F303" s="649"/>
      <c r="G303" s="649"/>
      <c r="H303" s="598"/>
      <c r="I303" s="648"/>
      <c r="J303" s="655"/>
      <c r="K303" s="656"/>
      <c r="L303" s="654">
        <f t="shared" si="21"/>
        <v>0</v>
      </c>
      <c r="M303" s="25">
        <f t="shared" si="22"/>
        <v>0</v>
      </c>
      <c r="N303" s="576">
        <f t="shared" si="23"/>
        <v>0</v>
      </c>
      <c r="O303" s="54" t="str">
        <f t="shared" si="20"/>
        <v/>
      </c>
      <c r="P303" s="47"/>
      <c r="Q303" s="661"/>
      <c r="R303" s="47"/>
      <c r="S303" s="659"/>
      <c r="T303" s="659">
        <f t="shared" si="24"/>
        <v>0</v>
      </c>
    </row>
    <row r="304" customHeight="1" spans="1:20">
      <c r="A304" s="646"/>
      <c r="B304" s="647"/>
      <c r="C304" s="647"/>
      <c r="D304" s="47"/>
      <c r="E304" s="648"/>
      <c r="F304" s="649"/>
      <c r="G304" s="649"/>
      <c r="H304" s="598"/>
      <c r="I304" s="648"/>
      <c r="J304" s="655"/>
      <c r="K304" s="656"/>
      <c r="L304" s="654">
        <f t="shared" si="21"/>
        <v>0</v>
      </c>
      <c r="M304" s="25">
        <f t="shared" si="22"/>
        <v>0</v>
      </c>
      <c r="N304" s="576">
        <f t="shared" si="23"/>
        <v>0</v>
      </c>
      <c r="O304" s="54" t="str">
        <f t="shared" si="20"/>
        <v/>
      </c>
      <c r="P304" s="47"/>
      <c r="Q304" s="661"/>
      <c r="R304" s="47"/>
      <c r="S304" s="659"/>
      <c r="T304" s="659">
        <f t="shared" si="24"/>
        <v>0</v>
      </c>
    </row>
    <row r="305" customHeight="1" spans="1:20">
      <c r="A305" s="646"/>
      <c r="B305" s="647"/>
      <c r="C305" s="647"/>
      <c r="D305" s="47"/>
      <c r="E305" s="648"/>
      <c r="F305" s="649"/>
      <c r="G305" s="649"/>
      <c r="H305" s="598"/>
      <c r="I305" s="648"/>
      <c r="J305" s="655"/>
      <c r="K305" s="656"/>
      <c r="L305" s="654">
        <f t="shared" si="21"/>
        <v>0</v>
      </c>
      <c r="M305" s="25">
        <f t="shared" si="22"/>
        <v>0</v>
      </c>
      <c r="N305" s="576">
        <f t="shared" si="23"/>
        <v>0</v>
      </c>
      <c r="O305" s="54" t="str">
        <f t="shared" si="20"/>
        <v/>
      </c>
      <c r="P305" s="47"/>
      <c r="Q305" s="661"/>
      <c r="R305" s="47"/>
      <c r="S305" s="659"/>
      <c r="T305" s="659">
        <f t="shared" si="24"/>
        <v>0</v>
      </c>
    </row>
    <row r="306" customHeight="1" spans="1:20">
      <c r="A306" s="646"/>
      <c r="B306" s="647"/>
      <c r="C306" s="647"/>
      <c r="D306" s="47"/>
      <c r="E306" s="648"/>
      <c r="F306" s="649"/>
      <c r="G306" s="649"/>
      <c r="H306" s="598"/>
      <c r="I306" s="648"/>
      <c r="J306" s="655"/>
      <c r="K306" s="656"/>
      <c r="L306" s="654">
        <f t="shared" si="21"/>
        <v>0</v>
      </c>
      <c r="M306" s="25">
        <f t="shared" si="22"/>
        <v>0</v>
      </c>
      <c r="N306" s="576">
        <f t="shared" si="23"/>
        <v>0</v>
      </c>
      <c r="O306" s="54" t="str">
        <f t="shared" si="20"/>
        <v/>
      </c>
      <c r="P306" s="47"/>
      <c r="Q306" s="661"/>
      <c r="R306" s="47"/>
      <c r="S306" s="659"/>
      <c r="T306" s="659">
        <f t="shared" si="24"/>
        <v>0</v>
      </c>
    </row>
    <row r="307" customHeight="1" spans="1:20">
      <c r="A307" s="646"/>
      <c r="B307" s="647"/>
      <c r="C307" s="647"/>
      <c r="D307" s="47"/>
      <c r="E307" s="648"/>
      <c r="F307" s="649"/>
      <c r="G307" s="649"/>
      <c r="H307" s="598"/>
      <c r="I307" s="648"/>
      <c r="J307" s="655"/>
      <c r="K307" s="656"/>
      <c r="L307" s="654">
        <f t="shared" si="21"/>
        <v>0</v>
      </c>
      <c r="M307" s="25">
        <f t="shared" si="22"/>
        <v>0</v>
      </c>
      <c r="N307" s="576">
        <f t="shared" si="23"/>
        <v>0</v>
      </c>
      <c r="O307" s="54" t="str">
        <f t="shared" si="20"/>
        <v/>
      </c>
      <c r="P307" s="47"/>
      <c r="Q307" s="661"/>
      <c r="R307" s="47"/>
      <c r="S307" s="659"/>
      <c r="T307" s="659">
        <f t="shared" si="24"/>
        <v>0</v>
      </c>
    </row>
    <row r="308" customHeight="1" spans="1:20">
      <c r="A308" s="646"/>
      <c r="B308" s="647"/>
      <c r="C308" s="647"/>
      <c r="D308" s="47"/>
      <c r="E308" s="648"/>
      <c r="F308" s="649"/>
      <c r="G308" s="649"/>
      <c r="H308" s="598"/>
      <c r="I308" s="648"/>
      <c r="J308" s="655"/>
      <c r="K308" s="656"/>
      <c r="L308" s="654">
        <f t="shared" si="21"/>
        <v>0</v>
      </c>
      <c r="M308" s="25">
        <f t="shared" si="22"/>
        <v>0</v>
      </c>
      <c r="N308" s="576">
        <f t="shared" si="23"/>
        <v>0</v>
      </c>
      <c r="O308" s="54" t="str">
        <f t="shared" si="20"/>
        <v/>
      </c>
      <c r="P308" s="47"/>
      <c r="Q308" s="661"/>
      <c r="R308" s="47"/>
      <c r="S308" s="659"/>
      <c r="T308" s="659">
        <f t="shared" si="24"/>
        <v>0</v>
      </c>
    </row>
    <row r="309" customHeight="1" spans="1:20">
      <c r="A309" s="646"/>
      <c r="B309" s="647"/>
      <c r="C309" s="647"/>
      <c r="D309" s="47"/>
      <c r="E309" s="648"/>
      <c r="F309" s="649"/>
      <c r="G309" s="649"/>
      <c r="H309" s="598"/>
      <c r="I309" s="648"/>
      <c r="J309" s="655"/>
      <c r="K309" s="656"/>
      <c r="L309" s="654">
        <f t="shared" si="21"/>
        <v>0</v>
      </c>
      <c r="M309" s="25">
        <f t="shared" si="22"/>
        <v>0</v>
      </c>
      <c r="N309" s="576">
        <f t="shared" si="23"/>
        <v>0</v>
      </c>
      <c r="O309" s="54" t="str">
        <f t="shared" si="20"/>
        <v/>
      </c>
      <c r="P309" s="47"/>
      <c r="Q309" s="661"/>
      <c r="R309" s="47"/>
      <c r="S309" s="659"/>
      <c r="T309" s="659">
        <f t="shared" si="24"/>
        <v>0</v>
      </c>
    </row>
    <row r="310" customHeight="1" spans="1:20">
      <c r="A310" s="646"/>
      <c r="B310" s="647"/>
      <c r="C310" s="647"/>
      <c r="D310" s="47"/>
      <c r="E310" s="648"/>
      <c r="F310" s="649"/>
      <c r="G310" s="649"/>
      <c r="H310" s="598"/>
      <c r="I310" s="648"/>
      <c r="J310" s="655"/>
      <c r="K310" s="656"/>
      <c r="L310" s="654">
        <f t="shared" si="21"/>
        <v>0</v>
      </c>
      <c r="M310" s="25">
        <f t="shared" si="22"/>
        <v>0</v>
      </c>
      <c r="N310" s="576">
        <f t="shared" si="23"/>
        <v>0</v>
      </c>
      <c r="O310" s="54" t="str">
        <f t="shared" si="20"/>
        <v/>
      </c>
      <c r="P310" s="47"/>
      <c r="Q310" s="661"/>
      <c r="R310" s="47"/>
      <c r="S310" s="659"/>
      <c r="T310" s="659">
        <f t="shared" si="24"/>
        <v>0</v>
      </c>
    </row>
    <row r="311" customHeight="1" spans="1:20">
      <c r="A311" s="646"/>
      <c r="B311" s="647"/>
      <c r="C311" s="647"/>
      <c r="D311" s="47"/>
      <c r="E311" s="648"/>
      <c r="F311" s="649"/>
      <c r="G311" s="649"/>
      <c r="H311" s="598"/>
      <c r="I311" s="648"/>
      <c r="J311" s="655"/>
      <c r="K311" s="656"/>
      <c r="L311" s="654">
        <f t="shared" si="21"/>
        <v>0</v>
      </c>
      <c r="M311" s="25">
        <f t="shared" si="22"/>
        <v>0</v>
      </c>
      <c r="N311" s="576">
        <f t="shared" si="23"/>
        <v>0</v>
      </c>
      <c r="O311" s="54" t="str">
        <f t="shared" si="20"/>
        <v/>
      </c>
      <c r="P311" s="47"/>
      <c r="Q311" s="661"/>
      <c r="R311" s="47"/>
      <c r="S311" s="659"/>
      <c r="T311" s="659">
        <f t="shared" si="24"/>
        <v>0</v>
      </c>
    </row>
    <row r="312" customHeight="1" spans="1:20">
      <c r="A312" s="646"/>
      <c r="B312" s="647"/>
      <c r="C312" s="647"/>
      <c r="D312" s="47"/>
      <c r="E312" s="648"/>
      <c r="F312" s="649"/>
      <c r="G312" s="649"/>
      <c r="H312" s="598"/>
      <c r="I312" s="648"/>
      <c r="J312" s="655"/>
      <c r="K312" s="656"/>
      <c r="L312" s="654">
        <f t="shared" si="21"/>
        <v>0</v>
      </c>
      <c r="M312" s="25">
        <f t="shared" si="22"/>
        <v>0</v>
      </c>
      <c r="N312" s="576">
        <f t="shared" si="23"/>
        <v>0</v>
      </c>
      <c r="O312" s="54" t="str">
        <f t="shared" si="20"/>
        <v/>
      </c>
      <c r="P312" s="47"/>
      <c r="Q312" s="661"/>
      <c r="R312" s="47"/>
      <c r="S312" s="659"/>
      <c r="T312" s="659">
        <f t="shared" si="24"/>
        <v>0</v>
      </c>
    </row>
    <row r="313" customHeight="1" spans="1:20">
      <c r="A313" s="646"/>
      <c r="B313" s="647"/>
      <c r="C313" s="647"/>
      <c r="D313" s="47"/>
      <c r="E313" s="648"/>
      <c r="F313" s="649"/>
      <c r="G313" s="649"/>
      <c r="H313" s="598"/>
      <c r="I313" s="648"/>
      <c r="J313" s="655"/>
      <c r="K313" s="656"/>
      <c r="L313" s="654">
        <f t="shared" si="21"/>
        <v>0</v>
      </c>
      <c r="M313" s="25">
        <f t="shared" si="22"/>
        <v>0</v>
      </c>
      <c r="N313" s="576">
        <f t="shared" si="23"/>
        <v>0</v>
      </c>
      <c r="O313" s="54" t="str">
        <f t="shared" si="20"/>
        <v/>
      </c>
      <c r="P313" s="47"/>
      <c r="Q313" s="661"/>
      <c r="R313" s="47"/>
      <c r="S313" s="659"/>
      <c r="T313" s="659">
        <f t="shared" si="24"/>
        <v>0</v>
      </c>
    </row>
    <row r="314" customHeight="1" spans="1:20">
      <c r="A314" s="646"/>
      <c r="B314" s="647"/>
      <c r="C314" s="647"/>
      <c r="D314" s="47"/>
      <c r="E314" s="648"/>
      <c r="F314" s="649"/>
      <c r="G314" s="649"/>
      <c r="H314" s="598"/>
      <c r="I314" s="648"/>
      <c r="J314" s="655"/>
      <c r="K314" s="656"/>
      <c r="L314" s="654">
        <f t="shared" si="21"/>
        <v>0</v>
      </c>
      <c r="M314" s="25">
        <f t="shared" si="22"/>
        <v>0</v>
      </c>
      <c r="N314" s="576">
        <f t="shared" si="23"/>
        <v>0</v>
      </c>
      <c r="O314" s="54" t="str">
        <f t="shared" si="20"/>
        <v/>
      </c>
      <c r="P314" s="47"/>
      <c r="Q314" s="661"/>
      <c r="R314" s="47"/>
      <c r="S314" s="659"/>
      <c r="T314" s="659">
        <f t="shared" si="24"/>
        <v>0</v>
      </c>
    </row>
    <row r="315" customHeight="1" spans="1:20">
      <c r="A315" s="646"/>
      <c r="B315" s="647"/>
      <c r="C315" s="647"/>
      <c r="D315" s="47"/>
      <c r="E315" s="648"/>
      <c r="F315" s="649"/>
      <c r="G315" s="649"/>
      <c r="H315" s="598"/>
      <c r="I315" s="648"/>
      <c r="J315" s="655"/>
      <c r="K315" s="656"/>
      <c r="L315" s="654">
        <f t="shared" si="21"/>
        <v>0</v>
      </c>
      <c r="M315" s="25">
        <f t="shared" si="22"/>
        <v>0</v>
      </c>
      <c r="N315" s="576">
        <f t="shared" si="23"/>
        <v>0</v>
      </c>
      <c r="O315" s="54" t="str">
        <f t="shared" si="20"/>
        <v/>
      </c>
      <c r="P315" s="47"/>
      <c r="Q315" s="661"/>
      <c r="R315" s="47"/>
      <c r="S315" s="659"/>
      <c r="T315" s="659">
        <f t="shared" si="24"/>
        <v>0</v>
      </c>
    </row>
    <row r="316" customHeight="1" spans="1:20">
      <c r="A316" s="646"/>
      <c r="B316" s="647"/>
      <c r="C316" s="647"/>
      <c r="D316" s="47"/>
      <c r="E316" s="648"/>
      <c r="F316" s="649"/>
      <c r="G316" s="649"/>
      <c r="H316" s="598"/>
      <c r="I316" s="648"/>
      <c r="J316" s="655"/>
      <c r="K316" s="656"/>
      <c r="L316" s="654">
        <f t="shared" si="21"/>
        <v>0</v>
      </c>
      <c r="M316" s="25">
        <f t="shared" si="22"/>
        <v>0</v>
      </c>
      <c r="N316" s="576">
        <f t="shared" si="23"/>
        <v>0</v>
      </c>
      <c r="O316" s="54" t="str">
        <f t="shared" si="20"/>
        <v/>
      </c>
      <c r="P316" s="47"/>
      <c r="Q316" s="661"/>
      <c r="R316" s="47"/>
      <c r="S316" s="659"/>
      <c r="T316" s="659">
        <f t="shared" si="24"/>
        <v>0</v>
      </c>
    </row>
    <row r="317" customHeight="1" spans="1:20">
      <c r="A317" s="646"/>
      <c r="B317" s="647"/>
      <c r="C317" s="647"/>
      <c r="D317" s="47"/>
      <c r="E317" s="648"/>
      <c r="F317" s="649"/>
      <c r="G317" s="649"/>
      <c r="H317" s="598"/>
      <c r="I317" s="648"/>
      <c r="J317" s="655"/>
      <c r="K317" s="656"/>
      <c r="L317" s="654">
        <f t="shared" si="21"/>
        <v>0</v>
      </c>
      <c r="M317" s="25">
        <f t="shared" si="22"/>
        <v>0</v>
      </c>
      <c r="N317" s="576">
        <f t="shared" si="23"/>
        <v>0</v>
      </c>
      <c r="O317" s="54" t="str">
        <f t="shared" si="20"/>
        <v/>
      </c>
      <c r="P317" s="47"/>
      <c r="Q317" s="661"/>
      <c r="R317" s="47"/>
      <c r="S317" s="659"/>
      <c r="T317" s="659">
        <f t="shared" si="24"/>
        <v>0</v>
      </c>
    </row>
    <row r="318" customHeight="1" spans="1:20">
      <c r="A318" s="646"/>
      <c r="B318" s="647"/>
      <c r="C318" s="647"/>
      <c r="D318" s="47"/>
      <c r="E318" s="648"/>
      <c r="F318" s="649"/>
      <c r="G318" s="649"/>
      <c r="H318" s="598"/>
      <c r="I318" s="648"/>
      <c r="J318" s="655"/>
      <c r="K318" s="656"/>
      <c r="L318" s="654">
        <f t="shared" si="21"/>
        <v>0</v>
      </c>
      <c r="M318" s="25">
        <f t="shared" si="22"/>
        <v>0</v>
      </c>
      <c r="N318" s="576">
        <f t="shared" si="23"/>
        <v>0</v>
      </c>
      <c r="O318" s="54" t="str">
        <f t="shared" si="20"/>
        <v/>
      </c>
      <c r="P318" s="47"/>
      <c r="Q318" s="661"/>
      <c r="R318" s="47"/>
      <c r="S318" s="659"/>
      <c r="T318" s="659">
        <f t="shared" si="24"/>
        <v>0</v>
      </c>
    </row>
    <row r="319" customHeight="1" spans="1:20">
      <c r="A319" s="646"/>
      <c r="B319" s="647"/>
      <c r="C319" s="647"/>
      <c r="D319" s="47"/>
      <c r="E319" s="648"/>
      <c r="F319" s="649"/>
      <c r="G319" s="649"/>
      <c r="H319" s="598"/>
      <c r="I319" s="648"/>
      <c r="J319" s="655"/>
      <c r="K319" s="656"/>
      <c r="L319" s="654">
        <f t="shared" si="21"/>
        <v>0</v>
      </c>
      <c r="M319" s="25">
        <f t="shared" si="22"/>
        <v>0</v>
      </c>
      <c r="N319" s="576">
        <f t="shared" si="23"/>
        <v>0</v>
      </c>
      <c r="O319" s="54" t="str">
        <f t="shared" si="20"/>
        <v/>
      </c>
      <c r="P319" s="47"/>
      <c r="Q319" s="661"/>
      <c r="R319" s="47"/>
      <c r="S319" s="659"/>
      <c r="T319" s="659">
        <f t="shared" si="24"/>
        <v>0</v>
      </c>
    </row>
    <row r="320" customHeight="1" spans="1:20">
      <c r="A320" s="646"/>
      <c r="B320" s="647"/>
      <c r="C320" s="647"/>
      <c r="D320" s="47"/>
      <c r="E320" s="648"/>
      <c r="F320" s="649"/>
      <c r="G320" s="649"/>
      <c r="H320" s="598"/>
      <c r="I320" s="648"/>
      <c r="J320" s="655"/>
      <c r="K320" s="656"/>
      <c r="L320" s="654">
        <f t="shared" si="21"/>
        <v>0</v>
      </c>
      <c r="M320" s="25">
        <f t="shared" si="22"/>
        <v>0</v>
      </c>
      <c r="N320" s="576">
        <f t="shared" si="23"/>
        <v>0</v>
      </c>
      <c r="O320" s="54" t="str">
        <f t="shared" si="20"/>
        <v/>
      </c>
      <c r="P320" s="47"/>
      <c r="Q320" s="661"/>
      <c r="R320" s="47"/>
      <c r="S320" s="659"/>
      <c r="T320" s="659">
        <f t="shared" si="24"/>
        <v>0</v>
      </c>
    </row>
    <row r="321" customHeight="1" spans="1:20">
      <c r="A321" s="646"/>
      <c r="B321" s="647"/>
      <c r="C321" s="647"/>
      <c r="D321" s="47"/>
      <c r="E321" s="648"/>
      <c r="F321" s="649"/>
      <c r="G321" s="649"/>
      <c r="H321" s="598"/>
      <c r="I321" s="648"/>
      <c r="J321" s="655"/>
      <c r="K321" s="656"/>
      <c r="L321" s="654">
        <f t="shared" si="21"/>
        <v>0</v>
      </c>
      <c r="M321" s="25">
        <f t="shared" si="22"/>
        <v>0</v>
      </c>
      <c r="N321" s="576">
        <f t="shared" si="23"/>
        <v>0</v>
      </c>
      <c r="O321" s="54" t="str">
        <f t="shared" si="20"/>
        <v/>
      </c>
      <c r="P321" s="47"/>
      <c r="Q321" s="661"/>
      <c r="R321" s="47"/>
      <c r="S321" s="659"/>
      <c r="T321" s="659">
        <f t="shared" si="24"/>
        <v>0</v>
      </c>
    </row>
    <row r="322" customHeight="1" spans="1:20">
      <c r="A322" s="646"/>
      <c r="B322" s="647"/>
      <c r="C322" s="647"/>
      <c r="D322" s="47"/>
      <c r="E322" s="648"/>
      <c r="F322" s="649"/>
      <c r="G322" s="649"/>
      <c r="H322" s="598"/>
      <c r="I322" s="648"/>
      <c r="J322" s="655"/>
      <c r="K322" s="656"/>
      <c r="L322" s="654">
        <f t="shared" si="21"/>
        <v>0</v>
      </c>
      <c r="M322" s="25">
        <f t="shared" si="22"/>
        <v>0</v>
      </c>
      <c r="N322" s="576">
        <f t="shared" si="23"/>
        <v>0</v>
      </c>
      <c r="O322" s="54" t="str">
        <f t="shared" si="20"/>
        <v/>
      </c>
      <c r="P322" s="47"/>
      <c r="Q322" s="661"/>
      <c r="R322" s="47"/>
      <c r="S322" s="659"/>
      <c r="T322" s="659">
        <f t="shared" si="24"/>
        <v>0</v>
      </c>
    </row>
    <row r="323" customHeight="1" spans="1:20">
      <c r="A323" s="646"/>
      <c r="B323" s="647"/>
      <c r="C323" s="647"/>
      <c r="D323" s="47"/>
      <c r="E323" s="648"/>
      <c r="F323" s="649"/>
      <c r="G323" s="649"/>
      <c r="H323" s="598"/>
      <c r="I323" s="648"/>
      <c r="J323" s="655"/>
      <c r="K323" s="656"/>
      <c r="L323" s="654">
        <f t="shared" si="21"/>
        <v>0</v>
      </c>
      <c r="M323" s="25">
        <f t="shared" si="22"/>
        <v>0</v>
      </c>
      <c r="N323" s="576">
        <f t="shared" si="23"/>
        <v>0</v>
      </c>
      <c r="O323" s="54" t="str">
        <f t="shared" si="20"/>
        <v/>
      </c>
      <c r="P323" s="47"/>
      <c r="Q323" s="661"/>
      <c r="R323" s="47"/>
      <c r="S323" s="659"/>
      <c r="T323" s="659">
        <f t="shared" si="24"/>
        <v>0</v>
      </c>
    </row>
    <row r="324" customHeight="1" spans="1:20">
      <c r="A324" s="646"/>
      <c r="B324" s="647"/>
      <c r="C324" s="647"/>
      <c r="D324" s="47"/>
      <c r="E324" s="648"/>
      <c r="F324" s="649"/>
      <c r="G324" s="649"/>
      <c r="H324" s="598"/>
      <c r="I324" s="648"/>
      <c r="J324" s="655"/>
      <c r="K324" s="656"/>
      <c r="L324" s="654">
        <f t="shared" si="21"/>
        <v>0</v>
      </c>
      <c r="M324" s="25">
        <f t="shared" si="22"/>
        <v>0</v>
      </c>
      <c r="N324" s="576">
        <f t="shared" si="23"/>
        <v>0</v>
      </c>
      <c r="O324" s="54" t="str">
        <f t="shared" si="20"/>
        <v/>
      </c>
      <c r="P324" s="47"/>
      <c r="Q324" s="661"/>
      <c r="R324" s="47"/>
      <c r="S324" s="659"/>
      <c r="T324" s="659">
        <f t="shared" si="24"/>
        <v>0</v>
      </c>
    </row>
    <row r="325" customHeight="1" spans="1:20">
      <c r="A325" s="646"/>
      <c r="B325" s="647"/>
      <c r="C325" s="647"/>
      <c r="D325" s="47"/>
      <c r="E325" s="648"/>
      <c r="F325" s="649"/>
      <c r="G325" s="649"/>
      <c r="H325" s="598"/>
      <c r="I325" s="648"/>
      <c r="J325" s="655"/>
      <c r="K325" s="656"/>
      <c r="L325" s="654">
        <f t="shared" si="21"/>
        <v>0</v>
      </c>
      <c r="M325" s="25">
        <f t="shared" si="22"/>
        <v>0</v>
      </c>
      <c r="N325" s="576">
        <f t="shared" si="23"/>
        <v>0</v>
      </c>
      <c r="O325" s="54" t="str">
        <f t="shared" si="20"/>
        <v/>
      </c>
      <c r="P325" s="47"/>
      <c r="Q325" s="661"/>
      <c r="R325" s="47"/>
      <c r="S325" s="659"/>
      <c r="T325" s="659">
        <f t="shared" si="24"/>
        <v>0</v>
      </c>
    </row>
    <row r="326" customHeight="1" spans="1:20">
      <c r="A326" s="646"/>
      <c r="B326" s="647"/>
      <c r="C326" s="647"/>
      <c r="D326" s="47"/>
      <c r="E326" s="648"/>
      <c r="F326" s="649"/>
      <c r="G326" s="649"/>
      <c r="H326" s="598"/>
      <c r="I326" s="648"/>
      <c r="J326" s="655"/>
      <c r="K326" s="656"/>
      <c r="L326" s="654">
        <f t="shared" si="21"/>
        <v>0</v>
      </c>
      <c r="M326" s="25">
        <f t="shared" si="22"/>
        <v>0</v>
      </c>
      <c r="N326" s="576">
        <f t="shared" si="23"/>
        <v>0</v>
      </c>
      <c r="O326" s="54" t="str">
        <f t="shared" si="20"/>
        <v/>
      </c>
      <c r="P326" s="47"/>
      <c r="Q326" s="661"/>
      <c r="R326" s="47"/>
      <c r="S326" s="659"/>
      <c r="T326" s="659">
        <f t="shared" si="24"/>
        <v>0</v>
      </c>
    </row>
    <row r="327" customHeight="1" spans="1:20">
      <c r="A327" s="646"/>
      <c r="B327" s="647"/>
      <c r="C327" s="647"/>
      <c r="D327" s="47"/>
      <c r="E327" s="648"/>
      <c r="F327" s="649"/>
      <c r="G327" s="649"/>
      <c r="H327" s="598"/>
      <c r="I327" s="648"/>
      <c r="J327" s="655"/>
      <c r="K327" s="656"/>
      <c r="L327" s="654">
        <f t="shared" si="21"/>
        <v>0</v>
      </c>
      <c r="M327" s="25">
        <f t="shared" si="22"/>
        <v>0</v>
      </c>
      <c r="N327" s="576">
        <f t="shared" si="23"/>
        <v>0</v>
      </c>
      <c r="O327" s="54" t="str">
        <f t="shared" ref="O327:O390" si="25">IF(K327=0,"",(N327-K327)/K327*100)</f>
        <v/>
      </c>
      <c r="P327" s="47"/>
      <c r="Q327" s="661"/>
      <c r="R327" s="47"/>
      <c r="S327" s="659"/>
      <c r="T327" s="659">
        <f t="shared" si="24"/>
        <v>0</v>
      </c>
    </row>
    <row r="328" customHeight="1" spans="1:20">
      <c r="A328" s="646"/>
      <c r="B328" s="647"/>
      <c r="C328" s="647"/>
      <c r="D328" s="47"/>
      <c r="E328" s="648"/>
      <c r="F328" s="649"/>
      <c r="G328" s="649"/>
      <c r="H328" s="598"/>
      <c r="I328" s="648"/>
      <c r="J328" s="655"/>
      <c r="K328" s="656"/>
      <c r="L328" s="654">
        <f t="shared" ref="L328:L391" si="26">T328</f>
        <v>0</v>
      </c>
      <c r="M328" s="25">
        <f t="shared" ref="M328:M391" si="27">S328</f>
        <v>0</v>
      </c>
      <c r="N328" s="576">
        <f t="shared" ref="N328:N391" si="28">ROUND(M328*L328,2)</f>
        <v>0</v>
      </c>
      <c r="O328" s="54" t="str">
        <f t="shared" si="25"/>
        <v/>
      </c>
      <c r="P328" s="47"/>
      <c r="Q328" s="661"/>
      <c r="R328" s="47"/>
      <c r="S328" s="659"/>
      <c r="T328" s="659">
        <f t="shared" ref="T328:T391" si="29">I328</f>
        <v>0</v>
      </c>
    </row>
    <row r="329" customHeight="1" spans="1:20">
      <c r="A329" s="646"/>
      <c r="B329" s="647"/>
      <c r="C329" s="647"/>
      <c r="D329" s="47"/>
      <c r="E329" s="648"/>
      <c r="F329" s="649"/>
      <c r="G329" s="649"/>
      <c r="H329" s="598"/>
      <c r="I329" s="648"/>
      <c r="J329" s="655"/>
      <c r="K329" s="656"/>
      <c r="L329" s="654">
        <f t="shared" si="26"/>
        <v>0</v>
      </c>
      <c r="M329" s="25">
        <f t="shared" si="27"/>
        <v>0</v>
      </c>
      <c r="N329" s="576">
        <f t="shared" si="28"/>
        <v>0</v>
      </c>
      <c r="O329" s="54" t="str">
        <f t="shared" si="25"/>
        <v/>
      </c>
      <c r="P329" s="47"/>
      <c r="Q329" s="661"/>
      <c r="R329" s="47"/>
      <c r="S329" s="659"/>
      <c r="T329" s="659">
        <f t="shared" si="29"/>
        <v>0</v>
      </c>
    </row>
    <row r="330" customHeight="1" spans="1:20">
      <c r="A330" s="646"/>
      <c r="B330" s="647"/>
      <c r="C330" s="647"/>
      <c r="D330" s="47"/>
      <c r="E330" s="648"/>
      <c r="F330" s="649"/>
      <c r="G330" s="649"/>
      <c r="H330" s="598"/>
      <c r="I330" s="648"/>
      <c r="J330" s="655"/>
      <c r="K330" s="656"/>
      <c r="L330" s="654">
        <f t="shared" si="26"/>
        <v>0</v>
      </c>
      <c r="M330" s="25">
        <f t="shared" si="27"/>
        <v>0</v>
      </c>
      <c r="N330" s="576">
        <f t="shared" si="28"/>
        <v>0</v>
      </c>
      <c r="O330" s="54" t="str">
        <f t="shared" si="25"/>
        <v/>
      </c>
      <c r="P330" s="47"/>
      <c r="Q330" s="661"/>
      <c r="R330" s="47"/>
      <c r="S330" s="659"/>
      <c r="T330" s="659">
        <f t="shared" si="29"/>
        <v>0</v>
      </c>
    </row>
    <row r="331" customHeight="1" spans="1:20">
      <c r="A331" s="646"/>
      <c r="B331" s="647"/>
      <c r="C331" s="647"/>
      <c r="D331" s="47"/>
      <c r="E331" s="648"/>
      <c r="F331" s="649"/>
      <c r="G331" s="649"/>
      <c r="H331" s="598"/>
      <c r="I331" s="648"/>
      <c r="J331" s="655"/>
      <c r="K331" s="656"/>
      <c r="L331" s="654">
        <f t="shared" si="26"/>
        <v>0</v>
      </c>
      <c r="M331" s="25">
        <f t="shared" si="27"/>
        <v>0</v>
      </c>
      <c r="N331" s="576">
        <f t="shared" si="28"/>
        <v>0</v>
      </c>
      <c r="O331" s="54" t="str">
        <f t="shared" si="25"/>
        <v/>
      </c>
      <c r="P331" s="47"/>
      <c r="Q331" s="661"/>
      <c r="R331" s="47"/>
      <c r="S331" s="659"/>
      <c r="T331" s="659">
        <f t="shared" si="29"/>
        <v>0</v>
      </c>
    </row>
    <row r="332" customHeight="1" spans="1:20">
      <c r="A332" s="646"/>
      <c r="B332" s="647"/>
      <c r="C332" s="647"/>
      <c r="D332" s="47"/>
      <c r="E332" s="648"/>
      <c r="F332" s="649"/>
      <c r="G332" s="649"/>
      <c r="H332" s="598"/>
      <c r="I332" s="648"/>
      <c r="J332" s="655"/>
      <c r="K332" s="656"/>
      <c r="L332" s="654">
        <f t="shared" si="26"/>
        <v>0</v>
      </c>
      <c r="M332" s="25">
        <f t="shared" si="27"/>
        <v>0</v>
      </c>
      <c r="N332" s="576">
        <f t="shared" si="28"/>
        <v>0</v>
      </c>
      <c r="O332" s="54" t="str">
        <f t="shared" si="25"/>
        <v/>
      </c>
      <c r="P332" s="47"/>
      <c r="Q332" s="661"/>
      <c r="R332" s="47"/>
      <c r="S332" s="659"/>
      <c r="T332" s="659">
        <f t="shared" si="29"/>
        <v>0</v>
      </c>
    </row>
    <row r="333" customHeight="1" spans="1:20">
      <c r="A333" s="646"/>
      <c r="B333" s="647"/>
      <c r="C333" s="647"/>
      <c r="D333" s="47"/>
      <c r="E333" s="648"/>
      <c r="F333" s="649"/>
      <c r="G333" s="649"/>
      <c r="H333" s="598"/>
      <c r="I333" s="648"/>
      <c r="J333" s="655"/>
      <c r="K333" s="656"/>
      <c r="L333" s="654">
        <f t="shared" si="26"/>
        <v>0</v>
      </c>
      <c r="M333" s="25">
        <f t="shared" si="27"/>
        <v>0</v>
      </c>
      <c r="N333" s="576">
        <f t="shared" si="28"/>
        <v>0</v>
      </c>
      <c r="O333" s="54" t="str">
        <f t="shared" si="25"/>
        <v/>
      </c>
      <c r="P333" s="47"/>
      <c r="Q333" s="661"/>
      <c r="R333" s="47"/>
      <c r="S333" s="659"/>
      <c r="T333" s="659">
        <f t="shared" si="29"/>
        <v>0</v>
      </c>
    </row>
    <row r="334" customHeight="1" spans="1:20">
      <c r="A334" s="646"/>
      <c r="B334" s="647"/>
      <c r="C334" s="647"/>
      <c r="D334" s="47"/>
      <c r="E334" s="648"/>
      <c r="F334" s="649"/>
      <c r="G334" s="649"/>
      <c r="H334" s="598"/>
      <c r="I334" s="648"/>
      <c r="J334" s="655"/>
      <c r="K334" s="656"/>
      <c r="L334" s="654">
        <f t="shared" si="26"/>
        <v>0</v>
      </c>
      <c r="M334" s="25">
        <f t="shared" si="27"/>
        <v>0</v>
      </c>
      <c r="N334" s="576">
        <f t="shared" si="28"/>
        <v>0</v>
      </c>
      <c r="O334" s="54" t="str">
        <f t="shared" si="25"/>
        <v/>
      </c>
      <c r="P334" s="47"/>
      <c r="Q334" s="661"/>
      <c r="R334" s="47"/>
      <c r="S334" s="659"/>
      <c r="T334" s="659">
        <f t="shared" si="29"/>
        <v>0</v>
      </c>
    </row>
    <row r="335" customHeight="1" spans="1:20">
      <c r="A335" s="646"/>
      <c r="B335" s="647"/>
      <c r="C335" s="647"/>
      <c r="D335" s="47"/>
      <c r="E335" s="648"/>
      <c r="F335" s="649"/>
      <c r="G335" s="649"/>
      <c r="H335" s="598"/>
      <c r="I335" s="648"/>
      <c r="J335" s="655"/>
      <c r="K335" s="656"/>
      <c r="L335" s="654">
        <f t="shared" si="26"/>
        <v>0</v>
      </c>
      <c r="M335" s="25">
        <f t="shared" si="27"/>
        <v>0</v>
      </c>
      <c r="N335" s="576">
        <f t="shared" si="28"/>
        <v>0</v>
      </c>
      <c r="O335" s="54" t="str">
        <f t="shared" si="25"/>
        <v/>
      </c>
      <c r="P335" s="47"/>
      <c r="Q335" s="661"/>
      <c r="R335" s="47"/>
      <c r="S335" s="659"/>
      <c r="T335" s="659">
        <f t="shared" si="29"/>
        <v>0</v>
      </c>
    </row>
    <row r="336" customHeight="1" spans="1:20">
      <c r="A336" s="646"/>
      <c r="B336" s="647"/>
      <c r="C336" s="647"/>
      <c r="D336" s="47"/>
      <c r="E336" s="648"/>
      <c r="F336" s="649"/>
      <c r="G336" s="649"/>
      <c r="H336" s="598"/>
      <c r="I336" s="648"/>
      <c r="J336" s="655"/>
      <c r="K336" s="656"/>
      <c r="L336" s="654">
        <f t="shared" si="26"/>
        <v>0</v>
      </c>
      <c r="M336" s="25">
        <f t="shared" si="27"/>
        <v>0</v>
      </c>
      <c r="N336" s="576">
        <f t="shared" si="28"/>
        <v>0</v>
      </c>
      <c r="O336" s="54" t="str">
        <f t="shared" si="25"/>
        <v/>
      </c>
      <c r="P336" s="47"/>
      <c r="Q336" s="661"/>
      <c r="R336" s="47"/>
      <c r="S336" s="659"/>
      <c r="T336" s="659">
        <f t="shared" si="29"/>
        <v>0</v>
      </c>
    </row>
    <row r="337" customHeight="1" spans="1:20">
      <c r="A337" s="646"/>
      <c r="B337" s="647"/>
      <c r="C337" s="647"/>
      <c r="D337" s="47"/>
      <c r="E337" s="648"/>
      <c r="F337" s="649"/>
      <c r="G337" s="649"/>
      <c r="H337" s="598"/>
      <c r="I337" s="648"/>
      <c r="J337" s="655"/>
      <c r="K337" s="656"/>
      <c r="L337" s="654">
        <f t="shared" si="26"/>
        <v>0</v>
      </c>
      <c r="M337" s="25">
        <f t="shared" si="27"/>
        <v>0</v>
      </c>
      <c r="N337" s="576">
        <f t="shared" si="28"/>
        <v>0</v>
      </c>
      <c r="O337" s="54" t="str">
        <f t="shared" si="25"/>
        <v/>
      </c>
      <c r="P337" s="47"/>
      <c r="Q337" s="661"/>
      <c r="R337" s="47"/>
      <c r="S337" s="659"/>
      <c r="T337" s="659">
        <f t="shared" si="29"/>
        <v>0</v>
      </c>
    </row>
    <row r="338" customHeight="1" spans="1:20">
      <c r="A338" s="646"/>
      <c r="B338" s="647"/>
      <c r="C338" s="647"/>
      <c r="D338" s="47"/>
      <c r="E338" s="648"/>
      <c r="F338" s="649"/>
      <c r="G338" s="649"/>
      <c r="H338" s="598"/>
      <c r="I338" s="648"/>
      <c r="J338" s="655"/>
      <c r="K338" s="656"/>
      <c r="L338" s="654">
        <f t="shared" si="26"/>
        <v>0</v>
      </c>
      <c r="M338" s="25">
        <f t="shared" si="27"/>
        <v>0</v>
      </c>
      <c r="N338" s="576">
        <f t="shared" si="28"/>
        <v>0</v>
      </c>
      <c r="O338" s="54" t="str">
        <f t="shared" si="25"/>
        <v/>
      </c>
      <c r="P338" s="47"/>
      <c r="Q338" s="661"/>
      <c r="R338" s="47"/>
      <c r="S338" s="659"/>
      <c r="T338" s="659">
        <f t="shared" si="29"/>
        <v>0</v>
      </c>
    </row>
    <row r="339" customHeight="1" spans="1:20">
      <c r="A339" s="646"/>
      <c r="B339" s="647"/>
      <c r="C339" s="647"/>
      <c r="D339" s="47"/>
      <c r="E339" s="648"/>
      <c r="F339" s="649"/>
      <c r="G339" s="649"/>
      <c r="H339" s="598"/>
      <c r="I339" s="648"/>
      <c r="J339" s="655"/>
      <c r="K339" s="656"/>
      <c r="L339" s="654">
        <f t="shared" si="26"/>
        <v>0</v>
      </c>
      <c r="M339" s="25">
        <f t="shared" si="27"/>
        <v>0</v>
      </c>
      <c r="N339" s="576">
        <f t="shared" si="28"/>
        <v>0</v>
      </c>
      <c r="O339" s="54" t="str">
        <f t="shared" si="25"/>
        <v/>
      </c>
      <c r="P339" s="47"/>
      <c r="Q339" s="661"/>
      <c r="R339" s="47"/>
      <c r="S339" s="659"/>
      <c r="T339" s="659">
        <f t="shared" si="29"/>
        <v>0</v>
      </c>
    </row>
    <row r="340" customHeight="1" spans="1:20">
      <c r="A340" s="646"/>
      <c r="B340" s="647"/>
      <c r="C340" s="647"/>
      <c r="D340" s="47"/>
      <c r="E340" s="648"/>
      <c r="F340" s="649"/>
      <c r="G340" s="649"/>
      <c r="H340" s="598"/>
      <c r="I340" s="648"/>
      <c r="J340" s="655"/>
      <c r="K340" s="656"/>
      <c r="L340" s="654">
        <f t="shared" si="26"/>
        <v>0</v>
      </c>
      <c r="M340" s="25">
        <f t="shared" si="27"/>
        <v>0</v>
      </c>
      <c r="N340" s="576">
        <f t="shared" si="28"/>
        <v>0</v>
      </c>
      <c r="O340" s="54" t="str">
        <f t="shared" si="25"/>
        <v/>
      </c>
      <c r="P340" s="47"/>
      <c r="Q340" s="661"/>
      <c r="R340" s="47"/>
      <c r="S340" s="659"/>
      <c r="T340" s="659">
        <f t="shared" si="29"/>
        <v>0</v>
      </c>
    </row>
    <row r="341" customHeight="1" spans="1:20">
      <c r="A341" s="646"/>
      <c r="B341" s="647"/>
      <c r="C341" s="647"/>
      <c r="D341" s="47"/>
      <c r="E341" s="648"/>
      <c r="F341" s="649"/>
      <c r="G341" s="649"/>
      <c r="H341" s="598"/>
      <c r="I341" s="648"/>
      <c r="J341" s="655"/>
      <c r="K341" s="656"/>
      <c r="L341" s="654">
        <f t="shared" si="26"/>
        <v>0</v>
      </c>
      <c r="M341" s="25">
        <f t="shared" si="27"/>
        <v>0</v>
      </c>
      <c r="N341" s="576">
        <f t="shared" si="28"/>
        <v>0</v>
      </c>
      <c r="O341" s="54" t="str">
        <f t="shared" si="25"/>
        <v/>
      </c>
      <c r="P341" s="47"/>
      <c r="Q341" s="661"/>
      <c r="R341" s="47"/>
      <c r="S341" s="659"/>
      <c r="T341" s="659">
        <f t="shared" si="29"/>
        <v>0</v>
      </c>
    </row>
    <row r="342" customHeight="1" spans="1:20">
      <c r="A342" s="646"/>
      <c r="B342" s="647"/>
      <c r="C342" s="647"/>
      <c r="D342" s="47"/>
      <c r="E342" s="648"/>
      <c r="F342" s="649"/>
      <c r="G342" s="649"/>
      <c r="H342" s="598"/>
      <c r="I342" s="648"/>
      <c r="J342" s="655"/>
      <c r="K342" s="656"/>
      <c r="L342" s="654">
        <f t="shared" si="26"/>
        <v>0</v>
      </c>
      <c r="M342" s="25">
        <f t="shared" si="27"/>
        <v>0</v>
      </c>
      <c r="N342" s="576">
        <f t="shared" si="28"/>
        <v>0</v>
      </c>
      <c r="O342" s="54" t="str">
        <f t="shared" si="25"/>
        <v/>
      </c>
      <c r="P342" s="47"/>
      <c r="Q342" s="661"/>
      <c r="R342" s="47"/>
      <c r="S342" s="659"/>
      <c r="T342" s="659">
        <f t="shared" si="29"/>
        <v>0</v>
      </c>
    </row>
    <row r="343" customHeight="1" spans="1:20">
      <c r="A343" s="646"/>
      <c r="B343" s="647"/>
      <c r="C343" s="647"/>
      <c r="D343" s="47"/>
      <c r="E343" s="648"/>
      <c r="F343" s="649"/>
      <c r="G343" s="649"/>
      <c r="H343" s="598"/>
      <c r="I343" s="648"/>
      <c r="J343" s="655"/>
      <c r="K343" s="656"/>
      <c r="L343" s="654">
        <f t="shared" si="26"/>
        <v>0</v>
      </c>
      <c r="M343" s="25">
        <f t="shared" si="27"/>
        <v>0</v>
      </c>
      <c r="N343" s="576">
        <f t="shared" si="28"/>
        <v>0</v>
      </c>
      <c r="O343" s="54" t="str">
        <f t="shared" si="25"/>
        <v/>
      </c>
      <c r="P343" s="47"/>
      <c r="Q343" s="661"/>
      <c r="R343" s="47"/>
      <c r="S343" s="659"/>
      <c r="T343" s="659">
        <f t="shared" si="29"/>
        <v>0</v>
      </c>
    </row>
    <row r="344" customHeight="1" spans="1:20">
      <c r="A344" s="646"/>
      <c r="B344" s="647"/>
      <c r="C344" s="647"/>
      <c r="D344" s="47"/>
      <c r="E344" s="648"/>
      <c r="F344" s="649"/>
      <c r="G344" s="649"/>
      <c r="H344" s="598"/>
      <c r="I344" s="648"/>
      <c r="J344" s="655"/>
      <c r="K344" s="656"/>
      <c r="L344" s="654">
        <f t="shared" si="26"/>
        <v>0</v>
      </c>
      <c r="M344" s="25">
        <f t="shared" si="27"/>
        <v>0</v>
      </c>
      <c r="N344" s="576">
        <f t="shared" si="28"/>
        <v>0</v>
      </c>
      <c r="O344" s="54" t="str">
        <f t="shared" si="25"/>
        <v/>
      </c>
      <c r="P344" s="47"/>
      <c r="Q344" s="661"/>
      <c r="R344" s="47"/>
      <c r="S344" s="659"/>
      <c r="T344" s="659">
        <f t="shared" si="29"/>
        <v>0</v>
      </c>
    </row>
    <row r="345" customHeight="1" spans="1:20">
      <c r="A345" s="646"/>
      <c r="B345" s="647"/>
      <c r="C345" s="647"/>
      <c r="D345" s="47"/>
      <c r="E345" s="648"/>
      <c r="F345" s="649"/>
      <c r="G345" s="649"/>
      <c r="H345" s="598"/>
      <c r="I345" s="648"/>
      <c r="J345" s="655"/>
      <c r="K345" s="656"/>
      <c r="L345" s="654">
        <f t="shared" si="26"/>
        <v>0</v>
      </c>
      <c r="M345" s="25">
        <f t="shared" si="27"/>
        <v>0</v>
      </c>
      <c r="N345" s="576">
        <f t="shared" si="28"/>
        <v>0</v>
      </c>
      <c r="O345" s="54" t="str">
        <f t="shared" si="25"/>
        <v/>
      </c>
      <c r="P345" s="47"/>
      <c r="Q345" s="661"/>
      <c r="R345" s="47"/>
      <c r="S345" s="659"/>
      <c r="T345" s="659">
        <f t="shared" si="29"/>
        <v>0</v>
      </c>
    </row>
    <row r="346" customHeight="1" spans="1:20">
      <c r="A346" s="646"/>
      <c r="B346" s="647"/>
      <c r="C346" s="647"/>
      <c r="D346" s="47"/>
      <c r="E346" s="648"/>
      <c r="F346" s="649"/>
      <c r="G346" s="649"/>
      <c r="H346" s="598"/>
      <c r="I346" s="648"/>
      <c r="J346" s="655"/>
      <c r="K346" s="656"/>
      <c r="L346" s="654">
        <f t="shared" si="26"/>
        <v>0</v>
      </c>
      <c r="M346" s="25">
        <f t="shared" si="27"/>
        <v>0</v>
      </c>
      <c r="N346" s="576">
        <f t="shared" si="28"/>
        <v>0</v>
      </c>
      <c r="O346" s="54" t="str">
        <f t="shared" si="25"/>
        <v/>
      </c>
      <c r="P346" s="47"/>
      <c r="Q346" s="661"/>
      <c r="R346" s="47"/>
      <c r="S346" s="659"/>
      <c r="T346" s="659">
        <f t="shared" si="29"/>
        <v>0</v>
      </c>
    </row>
    <row r="347" customHeight="1" spans="1:20">
      <c r="A347" s="646"/>
      <c r="B347" s="647"/>
      <c r="C347" s="647"/>
      <c r="D347" s="47"/>
      <c r="E347" s="648"/>
      <c r="F347" s="649"/>
      <c r="G347" s="649"/>
      <c r="H347" s="598"/>
      <c r="I347" s="648"/>
      <c r="J347" s="655"/>
      <c r="K347" s="656"/>
      <c r="L347" s="654">
        <f t="shared" si="26"/>
        <v>0</v>
      </c>
      <c r="M347" s="25">
        <f t="shared" si="27"/>
        <v>0</v>
      </c>
      <c r="N347" s="576">
        <f t="shared" si="28"/>
        <v>0</v>
      </c>
      <c r="O347" s="54" t="str">
        <f t="shared" si="25"/>
        <v/>
      </c>
      <c r="P347" s="47"/>
      <c r="Q347" s="661"/>
      <c r="R347" s="47"/>
      <c r="S347" s="659"/>
      <c r="T347" s="659">
        <f t="shared" si="29"/>
        <v>0</v>
      </c>
    </row>
    <row r="348" customHeight="1" spans="1:20">
      <c r="A348" s="646"/>
      <c r="B348" s="647"/>
      <c r="C348" s="647"/>
      <c r="D348" s="47"/>
      <c r="E348" s="648"/>
      <c r="F348" s="649"/>
      <c r="G348" s="649"/>
      <c r="H348" s="598"/>
      <c r="I348" s="648"/>
      <c r="J348" s="655"/>
      <c r="K348" s="656"/>
      <c r="L348" s="654">
        <f t="shared" si="26"/>
        <v>0</v>
      </c>
      <c r="M348" s="25">
        <f t="shared" si="27"/>
        <v>0</v>
      </c>
      <c r="N348" s="576">
        <f t="shared" si="28"/>
        <v>0</v>
      </c>
      <c r="O348" s="54" t="str">
        <f t="shared" si="25"/>
        <v/>
      </c>
      <c r="P348" s="47"/>
      <c r="Q348" s="661"/>
      <c r="R348" s="47"/>
      <c r="S348" s="659"/>
      <c r="T348" s="659">
        <f t="shared" si="29"/>
        <v>0</v>
      </c>
    </row>
    <row r="349" customHeight="1" spans="1:20">
      <c r="A349" s="646"/>
      <c r="B349" s="647"/>
      <c r="C349" s="647"/>
      <c r="D349" s="47"/>
      <c r="E349" s="648"/>
      <c r="F349" s="649"/>
      <c r="G349" s="649"/>
      <c r="H349" s="598"/>
      <c r="I349" s="648"/>
      <c r="J349" s="655"/>
      <c r="K349" s="656"/>
      <c r="L349" s="654">
        <f t="shared" si="26"/>
        <v>0</v>
      </c>
      <c r="M349" s="25">
        <f t="shared" si="27"/>
        <v>0</v>
      </c>
      <c r="N349" s="576">
        <f t="shared" si="28"/>
        <v>0</v>
      </c>
      <c r="O349" s="54" t="str">
        <f t="shared" si="25"/>
        <v/>
      </c>
      <c r="P349" s="47"/>
      <c r="Q349" s="661"/>
      <c r="R349" s="47"/>
      <c r="S349" s="659"/>
      <c r="T349" s="659">
        <f t="shared" si="29"/>
        <v>0</v>
      </c>
    </row>
    <row r="350" customHeight="1" spans="1:20">
      <c r="A350" s="646"/>
      <c r="B350" s="647"/>
      <c r="C350" s="647"/>
      <c r="D350" s="47"/>
      <c r="E350" s="648"/>
      <c r="F350" s="649"/>
      <c r="G350" s="649"/>
      <c r="H350" s="598"/>
      <c r="I350" s="648"/>
      <c r="J350" s="655"/>
      <c r="K350" s="656"/>
      <c r="L350" s="654">
        <f t="shared" si="26"/>
        <v>0</v>
      </c>
      <c r="M350" s="25">
        <f t="shared" si="27"/>
        <v>0</v>
      </c>
      <c r="N350" s="576">
        <f t="shared" si="28"/>
        <v>0</v>
      </c>
      <c r="O350" s="54" t="str">
        <f t="shared" si="25"/>
        <v/>
      </c>
      <c r="P350" s="47"/>
      <c r="Q350" s="661"/>
      <c r="R350" s="47"/>
      <c r="S350" s="659"/>
      <c r="T350" s="659">
        <f t="shared" si="29"/>
        <v>0</v>
      </c>
    </row>
    <row r="351" customHeight="1" spans="1:20">
      <c r="A351" s="646"/>
      <c r="B351" s="647"/>
      <c r="C351" s="647"/>
      <c r="D351" s="47"/>
      <c r="E351" s="648"/>
      <c r="F351" s="649"/>
      <c r="G351" s="649"/>
      <c r="H351" s="598"/>
      <c r="I351" s="648"/>
      <c r="J351" s="655"/>
      <c r="K351" s="656"/>
      <c r="L351" s="654">
        <f t="shared" si="26"/>
        <v>0</v>
      </c>
      <c r="M351" s="25">
        <f t="shared" si="27"/>
        <v>0</v>
      </c>
      <c r="N351" s="576">
        <f t="shared" si="28"/>
        <v>0</v>
      </c>
      <c r="O351" s="54" t="str">
        <f t="shared" si="25"/>
        <v/>
      </c>
      <c r="P351" s="47"/>
      <c r="Q351" s="661"/>
      <c r="R351" s="47"/>
      <c r="S351" s="659"/>
      <c r="T351" s="659">
        <f t="shared" si="29"/>
        <v>0</v>
      </c>
    </row>
    <row r="352" customHeight="1" spans="1:20">
      <c r="A352" s="646"/>
      <c r="B352" s="647"/>
      <c r="C352" s="647"/>
      <c r="D352" s="47"/>
      <c r="E352" s="648"/>
      <c r="F352" s="649"/>
      <c r="G352" s="649"/>
      <c r="H352" s="598"/>
      <c r="I352" s="648"/>
      <c r="J352" s="655"/>
      <c r="K352" s="656"/>
      <c r="L352" s="654">
        <f t="shared" si="26"/>
        <v>0</v>
      </c>
      <c r="M352" s="25">
        <f t="shared" si="27"/>
        <v>0</v>
      </c>
      <c r="N352" s="576">
        <f t="shared" si="28"/>
        <v>0</v>
      </c>
      <c r="O352" s="54" t="str">
        <f t="shared" si="25"/>
        <v/>
      </c>
      <c r="P352" s="47"/>
      <c r="Q352" s="661"/>
      <c r="R352" s="47"/>
      <c r="S352" s="659"/>
      <c r="T352" s="659">
        <f t="shared" si="29"/>
        <v>0</v>
      </c>
    </row>
    <row r="353" customHeight="1" spans="1:20">
      <c r="A353" s="646"/>
      <c r="B353" s="647"/>
      <c r="C353" s="647"/>
      <c r="D353" s="47"/>
      <c r="E353" s="648"/>
      <c r="F353" s="649"/>
      <c r="G353" s="649"/>
      <c r="H353" s="598"/>
      <c r="I353" s="648"/>
      <c r="J353" s="655"/>
      <c r="K353" s="656"/>
      <c r="L353" s="654">
        <f t="shared" si="26"/>
        <v>0</v>
      </c>
      <c r="M353" s="25">
        <f t="shared" si="27"/>
        <v>0</v>
      </c>
      <c r="N353" s="576">
        <f t="shared" si="28"/>
        <v>0</v>
      </c>
      <c r="O353" s="54" t="str">
        <f t="shared" si="25"/>
        <v/>
      </c>
      <c r="P353" s="47"/>
      <c r="Q353" s="661"/>
      <c r="R353" s="47"/>
      <c r="S353" s="659"/>
      <c r="T353" s="659">
        <f t="shared" si="29"/>
        <v>0</v>
      </c>
    </row>
    <row r="354" customHeight="1" spans="1:20">
      <c r="A354" s="646"/>
      <c r="B354" s="647"/>
      <c r="C354" s="647"/>
      <c r="D354" s="47"/>
      <c r="E354" s="648"/>
      <c r="F354" s="649"/>
      <c r="G354" s="649"/>
      <c r="H354" s="598"/>
      <c r="I354" s="648"/>
      <c r="J354" s="655"/>
      <c r="K354" s="656"/>
      <c r="L354" s="654">
        <f t="shared" si="26"/>
        <v>0</v>
      </c>
      <c r="M354" s="25">
        <f t="shared" si="27"/>
        <v>0</v>
      </c>
      <c r="N354" s="576">
        <f t="shared" si="28"/>
        <v>0</v>
      </c>
      <c r="O354" s="54" t="str">
        <f t="shared" si="25"/>
        <v/>
      </c>
      <c r="P354" s="47"/>
      <c r="Q354" s="661"/>
      <c r="R354" s="47"/>
      <c r="S354" s="659"/>
      <c r="T354" s="659">
        <f t="shared" si="29"/>
        <v>0</v>
      </c>
    </row>
    <row r="355" customHeight="1" spans="1:20">
      <c r="A355" s="646"/>
      <c r="B355" s="647"/>
      <c r="C355" s="647"/>
      <c r="D355" s="47"/>
      <c r="E355" s="648"/>
      <c r="F355" s="649"/>
      <c r="G355" s="649"/>
      <c r="H355" s="598"/>
      <c r="I355" s="648"/>
      <c r="J355" s="655"/>
      <c r="K355" s="656"/>
      <c r="L355" s="654">
        <f t="shared" si="26"/>
        <v>0</v>
      </c>
      <c r="M355" s="25">
        <f t="shared" si="27"/>
        <v>0</v>
      </c>
      <c r="N355" s="576">
        <f t="shared" si="28"/>
        <v>0</v>
      </c>
      <c r="O355" s="54" t="str">
        <f t="shared" si="25"/>
        <v/>
      </c>
      <c r="P355" s="47"/>
      <c r="Q355" s="661"/>
      <c r="R355" s="47"/>
      <c r="S355" s="659"/>
      <c r="T355" s="659">
        <f t="shared" si="29"/>
        <v>0</v>
      </c>
    </row>
    <row r="356" customHeight="1" spans="1:20">
      <c r="A356" s="646"/>
      <c r="B356" s="647"/>
      <c r="C356" s="647"/>
      <c r="D356" s="47"/>
      <c r="E356" s="648"/>
      <c r="F356" s="649"/>
      <c r="G356" s="649"/>
      <c r="H356" s="598"/>
      <c r="I356" s="648"/>
      <c r="J356" s="655"/>
      <c r="K356" s="656"/>
      <c r="L356" s="654">
        <f t="shared" si="26"/>
        <v>0</v>
      </c>
      <c r="M356" s="25">
        <f t="shared" si="27"/>
        <v>0</v>
      </c>
      <c r="N356" s="576">
        <f t="shared" si="28"/>
        <v>0</v>
      </c>
      <c r="O356" s="54" t="str">
        <f t="shared" si="25"/>
        <v/>
      </c>
      <c r="P356" s="47"/>
      <c r="Q356" s="661"/>
      <c r="R356" s="47"/>
      <c r="S356" s="659"/>
      <c r="T356" s="659">
        <f t="shared" si="29"/>
        <v>0</v>
      </c>
    </row>
    <row r="357" customHeight="1" spans="1:20">
      <c r="A357" s="646"/>
      <c r="B357" s="647"/>
      <c r="C357" s="647"/>
      <c r="D357" s="47"/>
      <c r="E357" s="648"/>
      <c r="F357" s="649"/>
      <c r="G357" s="649"/>
      <c r="H357" s="598"/>
      <c r="I357" s="648"/>
      <c r="J357" s="655"/>
      <c r="K357" s="656"/>
      <c r="L357" s="654">
        <f t="shared" si="26"/>
        <v>0</v>
      </c>
      <c r="M357" s="25">
        <f t="shared" si="27"/>
        <v>0</v>
      </c>
      <c r="N357" s="576">
        <f t="shared" si="28"/>
        <v>0</v>
      </c>
      <c r="O357" s="54" t="str">
        <f t="shared" si="25"/>
        <v/>
      </c>
      <c r="P357" s="47"/>
      <c r="Q357" s="661"/>
      <c r="R357" s="47"/>
      <c r="S357" s="659"/>
      <c r="T357" s="659">
        <f t="shared" si="29"/>
        <v>0</v>
      </c>
    </row>
    <row r="358" customHeight="1" spans="1:20">
      <c r="A358" s="646"/>
      <c r="B358" s="647"/>
      <c r="C358" s="647"/>
      <c r="D358" s="47"/>
      <c r="E358" s="648"/>
      <c r="F358" s="649"/>
      <c r="G358" s="649"/>
      <c r="H358" s="598"/>
      <c r="I358" s="648"/>
      <c r="J358" s="655"/>
      <c r="K358" s="656"/>
      <c r="L358" s="654">
        <f t="shared" si="26"/>
        <v>0</v>
      </c>
      <c r="M358" s="25">
        <f t="shared" si="27"/>
        <v>0</v>
      </c>
      <c r="N358" s="576">
        <f t="shared" si="28"/>
        <v>0</v>
      </c>
      <c r="O358" s="54" t="str">
        <f t="shared" si="25"/>
        <v/>
      </c>
      <c r="P358" s="47"/>
      <c r="Q358" s="661"/>
      <c r="R358" s="47"/>
      <c r="S358" s="659"/>
      <c r="T358" s="659">
        <f t="shared" si="29"/>
        <v>0</v>
      </c>
    </row>
    <row r="359" customHeight="1" spans="1:20">
      <c r="A359" s="646"/>
      <c r="B359" s="647"/>
      <c r="C359" s="647"/>
      <c r="D359" s="47"/>
      <c r="E359" s="648"/>
      <c r="F359" s="649"/>
      <c r="G359" s="649"/>
      <c r="H359" s="598"/>
      <c r="I359" s="648"/>
      <c r="J359" s="655"/>
      <c r="K359" s="656"/>
      <c r="L359" s="654">
        <f t="shared" si="26"/>
        <v>0</v>
      </c>
      <c r="M359" s="25">
        <f t="shared" si="27"/>
        <v>0</v>
      </c>
      <c r="N359" s="576">
        <f t="shared" si="28"/>
        <v>0</v>
      </c>
      <c r="O359" s="54" t="str">
        <f t="shared" si="25"/>
        <v/>
      </c>
      <c r="P359" s="47"/>
      <c r="Q359" s="661"/>
      <c r="R359" s="47"/>
      <c r="S359" s="659"/>
      <c r="T359" s="659">
        <f t="shared" si="29"/>
        <v>0</v>
      </c>
    </row>
    <row r="360" customHeight="1" spans="1:20">
      <c r="A360" s="646"/>
      <c r="B360" s="647"/>
      <c r="C360" s="647"/>
      <c r="D360" s="47"/>
      <c r="E360" s="648"/>
      <c r="F360" s="649"/>
      <c r="G360" s="649"/>
      <c r="H360" s="598"/>
      <c r="I360" s="648"/>
      <c r="J360" s="655"/>
      <c r="K360" s="656"/>
      <c r="L360" s="654">
        <f t="shared" si="26"/>
        <v>0</v>
      </c>
      <c r="M360" s="25">
        <f t="shared" si="27"/>
        <v>0</v>
      </c>
      <c r="N360" s="576">
        <f t="shared" si="28"/>
        <v>0</v>
      </c>
      <c r="O360" s="54" t="str">
        <f t="shared" si="25"/>
        <v/>
      </c>
      <c r="P360" s="47"/>
      <c r="Q360" s="661"/>
      <c r="R360" s="47"/>
      <c r="S360" s="659"/>
      <c r="T360" s="659">
        <f t="shared" si="29"/>
        <v>0</v>
      </c>
    </row>
    <row r="361" customHeight="1" spans="1:20">
      <c r="A361" s="646"/>
      <c r="B361" s="647"/>
      <c r="C361" s="647"/>
      <c r="D361" s="47"/>
      <c r="E361" s="648"/>
      <c r="F361" s="649"/>
      <c r="G361" s="649"/>
      <c r="H361" s="598"/>
      <c r="I361" s="648"/>
      <c r="J361" s="655"/>
      <c r="K361" s="656"/>
      <c r="L361" s="654">
        <f t="shared" si="26"/>
        <v>0</v>
      </c>
      <c r="M361" s="25">
        <f t="shared" si="27"/>
        <v>0</v>
      </c>
      <c r="N361" s="576">
        <f t="shared" si="28"/>
        <v>0</v>
      </c>
      <c r="O361" s="54" t="str">
        <f t="shared" si="25"/>
        <v/>
      </c>
      <c r="P361" s="47"/>
      <c r="Q361" s="661"/>
      <c r="R361" s="47"/>
      <c r="S361" s="659"/>
      <c r="T361" s="659">
        <f t="shared" si="29"/>
        <v>0</v>
      </c>
    </row>
    <row r="362" customHeight="1" spans="1:20">
      <c r="A362" s="646"/>
      <c r="B362" s="647"/>
      <c r="C362" s="647"/>
      <c r="D362" s="47"/>
      <c r="E362" s="648"/>
      <c r="F362" s="649"/>
      <c r="G362" s="649"/>
      <c r="H362" s="598"/>
      <c r="I362" s="648"/>
      <c r="J362" s="655"/>
      <c r="K362" s="656"/>
      <c r="L362" s="654">
        <f t="shared" si="26"/>
        <v>0</v>
      </c>
      <c r="M362" s="25">
        <f t="shared" si="27"/>
        <v>0</v>
      </c>
      <c r="N362" s="576">
        <f t="shared" si="28"/>
        <v>0</v>
      </c>
      <c r="O362" s="54" t="str">
        <f t="shared" si="25"/>
        <v/>
      </c>
      <c r="P362" s="47"/>
      <c r="Q362" s="661"/>
      <c r="R362" s="47"/>
      <c r="S362" s="659"/>
      <c r="T362" s="659">
        <f t="shared" si="29"/>
        <v>0</v>
      </c>
    </row>
    <row r="363" customHeight="1" spans="1:20">
      <c r="A363" s="646"/>
      <c r="B363" s="647"/>
      <c r="C363" s="647"/>
      <c r="D363" s="47"/>
      <c r="E363" s="648"/>
      <c r="F363" s="649"/>
      <c r="G363" s="649"/>
      <c r="H363" s="598"/>
      <c r="I363" s="648"/>
      <c r="J363" s="655"/>
      <c r="K363" s="656"/>
      <c r="L363" s="654">
        <f t="shared" si="26"/>
        <v>0</v>
      </c>
      <c r="M363" s="25">
        <f t="shared" si="27"/>
        <v>0</v>
      </c>
      <c r="N363" s="576">
        <f t="shared" si="28"/>
        <v>0</v>
      </c>
      <c r="O363" s="54" t="str">
        <f t="shared" si="25"/>
        <v/>
      </c>
      <c r="P363" s="47"/>
      <c r="Q363" s="661"/>
      <c r="R363" s="47"/>
      <c r="S363" s="659"/>
      <c r="T363" s="659">
        <f t="shared" si="29"/>
        <v>0</v>
      </c>
    </row>
    <row r="364" customHeight="1" spans="1:20">
      <c r="A364" s="646"/>
      <c r="B364" s="647"/>
      <c r="C364" s="647"/>
      <c r="D364" s="47"/>
      <c r="E364" s="648"/>
      <c r="F364" s="649"/>
      <c r="G364" s="649"/>
      <c r="H364" s="598"/>
      <c r="I364" s="648"/>
      <c r="J364" s="655"/>
      <c r="K364" s="656"/>
      <c r="L364" s="654">
        <f t="shared" si="26"/>
        <v>0</v>
      </c>
      <c r="M364" s="25">
        <f t="shared" si="27"/>
        <v>0</v>
      </c>
      <c r="N364" s="576">
        <f t="shared" si="28"/>
        <v>0</v>
      </c>
      <c r="O364" s="54" t="str">
        <f t="shared" si="25"/>
        <v/>
      </c>
      <c r="P364" s="47"/>
      <c r="Q364" s="661"/>
      <c r="R364" s="47"/>
      <c r="S364" s="659"/>
      <c r="T364" s="659">
        <f t="shared" si="29"/>
        <v>0</v>
      </c>
    </row>
    <row r="365" customHeight="1" spans="1:20">
      <c r="A365" s="646"/>
      <c r="B365" s="647"/>
      <c r="C365" s="647"/>
      <c r="D365" s="47"/>
      <c r="E365" s="648"/>
      <c r="F365" s="649"/>
      <c r="G365" s="649"/>
      <c r="H365" s="598"/>
      <c r="I365" s="648"/>
      <c r="J365" s="655"/>
      <c r="K365" s="656"/>
      <c r="L365" s="654">
        <f t="shared" si="26"/>
        <v>0</v>
      </c>
      <c r="M365" s="25">
        <f t="shared" si="27"/>
        <v>0</v>
      </c>
      <c r="N365" s="576">
        <f t="shared" si="28"/>
        <v>0</v>
      </c>
      <c r="O365" s="54" t="str">
        <f t="shared" si="25"/>
        <v/>
      </c>
      <c r="P365" s="47"/>
      <c r="Q365" s="661"/>
      <c r="R365" s="47"/>
      <c r="S365" s="659"/>
      <c r="T365" s="659">
        <f t="shared" si="29"/>
        <v>0</v>
      </c>
    </row>
    <row r="366" customHeight="1" spans="1:20">
      <c r="A366" s="646"/>
      <c r="B366" s="647"/>
      <c r="C366" s="647"/>
      <c r="D366" s="47"/>
      <c r="E366" s="648"/>
      <c r="F366" s="649"/>
      <c r="G366" s="649"/>
      <c r="H366" s="598"/>
      <c r="I366" s="648"/>
      <c r="J366" s="655"/>
      <c r="K366" s="656"/>
      <c r="L366" s="654">
        <f t="shared" si="26"/>
        <v>0</v>
      </c>
      <c r="M366" s="25">
        <f t="shared" si="27"/>
        <v>0</v>
      </c>
      <c r="N366" s="576">
        <f t="shared" si="28"/>
        <v>0</v>
      </c>
      <c r="O366" s="54" t="str">
        <f t="shared" si="25"/>
        <v/>
      </c>
      <c r="P366" s="47"/>
      <c r="Q366" s="661"/>
      <c r="R366" s="47"/>
      <c r="S366" s="659"/>
      <c r="T366" s="659">
        <f t="shared" si="29"/>
        <v>0</v>
      </c>
    </row>
    <row r="367" customHeight="1" spans="1:20">
      <c r="A367" s="646"/>
      <c r="B367" s="647"/>
      <c r="C367" s="647"/>
      <c r="D367" s="47"/>
      <c r="E367" s="648"/>
      <c r="F367" s="649"/>
      <c r="G367" s="649"/>
      <c r="H367" s="598"/>
      <c r="I367" s="648"/>
      <c r="J367" s="655"/>
      <c r="K367" s="656"/>
      <c r="L367" s="654">
        <f t="shared" si="26"/>
        <v>0</v>
      </c>
      <c r="M367" s="25">
        <f t="shared" si="27"/>
        <v>0</v>
      </c>
      <c r="N367" s="576">
        <f t="shared" si="28"/>
        <v>0</v>
      </c>
      <c r="O367" s="54" t="str">
        <f t="shared" si="25"/>
        <v/>
      </c>
      <c r="P367" s="47"/>
      <c r="Q367" s="661"/>
      <c r="R367" s="47"/>
      <c r="S367" s="659"/>
      <c r="T367" s="659">
        <f t="shared" si="29"/>
        <v>0</v>
      </c>
    </row>
    <row r="368" customHeight="1" spans="1:20">
      <c r="A368" s="646"/>
      <c r="B368" s="647"/>
      <c r="C368" s="647"/>
      <c r="D368" s="47"/>
      <c r="E368" s="648"/>
      <c r="F368" s="649"/>
      <c r="G368" s="649"/>
      <c r="H368" s="598"/>
      <c r="I368" s="648"/>
      <c r="J368" s="655"/>
      <c r="K368" s="656"/>
      <c r="L368" s="654">
        <f t="shared" si="26"/>
        <v>0</v>
      </c>
      <c r="M368" s="25">
        <f t="shared" si="27"/>
        <v>0</v>
      </c>
      <c r="N368" s="576">
        <f t="shared" si="28"/>
        <v>0</v>
      </c>
      <c r="O368" s="54" t="str">
        <f t="shared" si="25"/>
        <v/>
      </c>
      <c r="P368" s="47"/>
      <c r="Q368" s="661"/>
      <c r="R368" s="47"/>
      <c r="S368" s="659"/>
      <c r="T368" s="659">
        <f t="shared" si="29"/>
        <v>0</v>
      </c>
    </row>
    <row r="369" customHeight="1" spans="1:20">
      <c r="A369" s="646"/>
      <c r="B369" s="647"/>
      <c r="C369" s="647"/>
      <c r="D369" s="47"/>
      <c r="E369" s="648"/>
      <c r="F369" s="649"/>
      <c r="G369" s="649"/>
      <c r="H369" s="598"/>
      <c r="I369" s="648"/>
      <c r="J369" s="655"/>
      <c r="K369" s="656"/>
      <c r="L369" s="654">
        <f t="shared" si="26"/>
        <v>0</v>
      </c>
      <c r="M369" s="25">
        <f t="shared" si="27"/>
        <v>0</v>
      </c>
      <c r="N369" s="576">
        <f t="shared" si="28"/>
        <v>0</v>
      </c>
      <c r="O369" s="54" t="str">
        <f t="shared" si="25"/>
        <v/>
      </c>
      <c r="P369" s="47"/>
      <c r="Q369" s="661"/>
      <c r="R369" s="47"/>
      <c r="S369" s="659"/>
      <c r="T369" s="659">
        <f t="shared" si="29"/>
        <v>0</v>
      </c>
    </row>
    <row r="370" customHeight="1" spans="1:20">
      <c r="A370" s="646"/>
      <c r="B370" s="647"/>
      <c r="C370" s="647"/>
      <c r="D370" s="47"/>
      <c r="E370" s="648"/>
      <c r="F370" s="649"/>
      <c r="G370" s="649"/>
      <c r="H370" s="598"/>
      <c r="I370" s="648"/>
      <c r="J370" s="655"/>
      <c r="K370" s="656"/>
      <c r="L370" s="654">
        <f t="shared" si="26"/>
        <v>0</v>
      </c>
      <c r="M370" s="25">
        <f t="shared" si="27"/>
        <v>0</v>
      </c>
      <c r="N370" s="576">
        <f t="shared" si="28"/>
        <v>0</v>
      </c>
      <c r="O370" s="54" t="str">
        <f t="shared" si="25"/>
        <v/>
      </c>
      <c r="P370" s="47"/>
      <c r="Q370" s="661"/>
      <c r="R370" s="47"/>
      <c r="S370" s="659"/>
      <c r="T370" s="659">
        <f t="shared" si="29"/>
        <v>0</v>
      </c>
    </row>
    <row r="371" customHeight="1" spans="1:20">
      <c r="A371" s="646"/>
      <c r="B371" s="647"/>
      <c r="C371" s="647"/>
      <c r="D371" s="47"/>
      <c r="E371" s="648"/>
      <c r="F371" s="649"/>
      <c r="G371" s="649"/>
      <c r="H371" s="598"/>
      <c r="I371" s="648"/>
      <c r="J371" s="655"/>
      <c r="K371" s="656"/>
      <c r="L371" s="654">
        <f t="shared" si="26"/>
        <v>0</v>
      </c>
      <c r="M371" s="25">
        <f t="shared" si="27"/>
        <v>0</v>
      </c>
      <c r="N371" s="576">
        <f t="shared" si="28"/>
        <v>0</v>
      </c>
      <c r="O371" s="54" t="str">
        <f t="shared" si="25"/>
        <v/>
      </c>
      <c r="P371" s="47"/>
      <c r="Q371" s="661"/>
      <c r="R371" s="47"/>
      <c r="S371" s="659"/>
      <c r="T371" s="659">
        <f t="shared" si="29"/>
        <v>0</v>
      </c>
    </row>
    <row r="372" customHeight="1" spans="1:20">
      <c r="A372" s="646"/>
      <c r="B372" s="647"/>
      <c r="C372" s="647"/>
      <c r="D372" s="47"/>
      <c r="E372" s="648"/>
      <c r="F372" s="649"/>
      <c r="G372" s="649"/>
      <c r="H372" s="598"/>
      <c r="I372" s="648"/>
      <c r="J372" s="655"/>
      <c r="K372" s="656"/>
      <c r="L372" s="654">
        <f t="shared" si="26"/>
        <v>0</v>
      </c>
      <c r="M372" s="25">
        <f t="shared" si="27"/>
        <v>0</v>
      </c>
      <c r="N372" s="576">
        <f t="shared" si="28"/>
        <v>0</v>
      </c>
      <c r="O372" s="54" t="str">
        <f t="shared" si="25"/>
        <v/>
      </c>
      <c r="P372" s="47"/>
      <c r="Q372" s="661"/>
      <c r="R372" s="47"/>
      <c r="S372" s="659"/>
      <c r="T372" s="659">
        <f t="shared" si="29"/>
        <v>0</v>
      </c>
    </row>
    <row r="373" customHeight="1" spans="1:20">
      <c r="A373" s="646"/>
      <c r="B373" s="647"/>
      <c r="C373" s="647"/>
      <c r="D373" s="47"/>
      <c r="E373" s="648"/>
      <c r="F373" s="649"/>
      <c r="G373" s="649"/>
      <c r="H373" s="598"/>
      <c r="I373" s="648"/>
      <c r="J373" s="655"/>
      <c r="K373" s="656"/>
      <c r="L373" s="654">
        <f t="shared" si="26"/>
        <v>0</v>
      </c>
      <c r="M373" s="25">
        <f t="shared" si="27"/>
        <v>0</v>
      </c>
      <c r="N373" s="576">
        <f t="shared" si="28"/>
        <v>0</v>
      </c>
      <c r="O373" s="54" t="str">
        <f t="shared" si="25"/>
        <v/>
      </c>
      <c r="P373" s="47"/>
      <c r="Q373" s="661"/>
      <c r="R373" s="47"/>
      <c r="S373" s="659"/>
      <c r="T373" s="659">
        <f t="shared" si="29"/>
        <v>0</v>
      </c>
    </row>
    <row r="374" customHeight="1" spans="1:20">
      <c r="A374" s="646"/>
      <c r="B374" s="647"/>
      <c r="C374" s="647"/>
      <c r="D374" s="47"/>
      <c r="E374" s="648"/>
      <c r="F374" s="649"/>
      <c r="G374" s="649"/>
      <c r="H374" s="598"/>
      <c r="I374" s="648"/>
      <c r="J374" s="655"/>
      <c r="K374" s="656"/>
      <c r="L374" s="654">
        <f t="shared" si="26"/>
        <v>0</v>
      </c>
      <c r="M374" s="25">
        <f t="shared" si="27"/>
        <v>0</v>
      </c>
      <c r="N374" s="576">
        <f t="shared" si="28"/>
        <v>0</v>
      </c>
      <c r="O374" s="54" t="str">
        <f t="shared" si="25"/>
        <v/>
      </c>
      <c r="P374" s="47"/>
      <c r="Q374" s="661"/>
      <c r="R374" s="47"/>
      <c r="S374" s="659"/>
      <c r="T374" s="659">
        <f t="shared" si="29"/>
        <v>0</v>
      </c>
    </row>
    <row r="375" customHeight="1" spans="1:20">
      <c r="A375" s="646"/>
      <c r="B375" s="647"/>
      <c r="C375" s="647"/>
      <c r="D375" s="47"/>
      <c r="E375" s="648"/>
      <c r="F375" s="649"/>
      <c r="G375" s="649"/>
      <c r="H375" s="598"/>
      <c r="I375" s="648"/>
      <c r="J375" s="655"/>
      <c r="K375" s="656"/>
      <c r="L375" s="654">
        <f t="shared" si="26"/>
        <v>0</v>
      </c>
      <c r="M375" s="25">
        <f t="shared" si="27"/>
        <v>0</v>
      </c>
      <c r="N375" s="576">
        <f t="shared" si="28"/>
        <v>0</v>
      </c>
      <c r="O375" s="54" t="str">
        <f t="shared" si="25"/>
        <v/>
      </c>
      <c r="P375" s="47"/>
      <c r="Q375" s="661"/>
      <c r="R375" s="47"/>
      <c r="S375" s="659"/>
      <c r="T375" s="659">
        <f t="shared" si="29"/>
        <v>0</v>
      </c>
    </row>
    <row r="376" customHeight="1" spans="1:20">
      <c r="A376" s="646"/>
      <c r="B376" s="647"/>
      <c r="C376" s="647"/>
      <c r="D376" s="47"/>
      <c r="E376" s="648"/>
      <c r="F376" s="649"/>
      <c r="G376" s="649"/>
      <c r="H376" s="598"/>
      <c r="I376" s="648"/>
      <c r="J376" s="655"/>
      <c r="K376" s="656"/>
      <c r="L376" s="654">
        <f t="shared" si="26"/>
        <v>0</v>
      </c>
      <c r="M376" s="25">
        <f t="shared" si="27"/>
        <v>0</v>
      </c>
      <c r="N376" s="576">
        <f t="shared" si="28"/>
        <v>0</v>
      </c>
      <c r="O376" s="54" t="str">
        <f t="shared" si="25"/>
        <v/>
      </c>
      <c r="P376" s="47"/>
      <c r="Q376" s="661"/>
      <c r="R376" s="47"/>
      <c r="S376" s="659"/>
      <c r="T376" s="659">
        <f t="shared" si="29"/>
        <v>0</v>
      </c>
    </row>
    <row r="377" customHeight="1" spans="1:20">
      <c r="A377" s="646"/>
      <c r="B377" s="647"/>
      <c r="C377" s="647"/>
      <c r="D377" s="47"/>
      <c r="E377" s="648"/>
      <c r="F377" s="649"/>
      <c r="G377" s="649"/>
      <c r="H377" s="598"/>
      <c r="I377" s="648"/>
      <c r="J377" s="655"/>
      <c r="K377" s="656"/>
      <c r="L377" s="654">
        <f t="shared" si="26"/>
        <v>0</v>
      </c>
      <c r="M377" s="25">
        <f t="shared" si="27"/>
        <v>0</v>
      </c>
      <c r="N377" s="576">
        <f t="shared" si="28"/>
        <v>0</v>
      </c>
      <c r="O377" s="54" t="str">
        <f t="shared" si="25"/>
        <v/>
      </c>
      <c r="P377" s="47"/>
      <c r="Q377" s="661"/>
      <c r="R377" s="47"/>
      <c r="S377" s="659"/>
      <c r="T377" s="659">
        <f t="shared" si="29"/>
        <v>0</v>
      </c>
    </row>
    <row r="378" customHeight="1" spans="1:20">
      <c r="A378" s="646"/>
      <c r="B378" s="647"/>
      <c r="C378" s="647"/>
      <c r="D378" s="47"/>
      <c r="E378" s="648"/>
      <c r="F378" s="649"/>
      <c r="G378" s="649"/>
      <c r="H378" s="598"/>
      <c r="I378" s="648"/>
      <c r="J378" s="655"/>
      <c r="K378" s="656"/>
      <c r="L378" s="654">
        <f t="shared" si="26"/>
        <v>0</v>
      </c>
      <c r="M378" s="25">
        <f t="shared" si="27"/>
        <v>0</v>
      </c>
      <c r="N378" s="576">
        <f t="shared" si="28"/>
        <v>0</v>
      </c>
      <c r="O378" s="54" t="str">
        <f t="shared" si="25"/>
        <v/>
      </c>
      <c r="P378" s="47"/>
      <c r="Q378" s="661"/>
      <c r="R378" s="47"/>
      <c r="S378" s="659"/>
      <c r="T378" s="659">
        <f t="shared" si="29"/>
        <v>0</v>
      </c>
    </row>
    <row r="379" customHeight="1" spans="1:20">
      <c r="A379" s="646"/>
      <c r="B379" s="647"/>
      <c r="C379" s="647"/>
      <c r="D379" s="47"/>
      <c r="E379" s="648"/>
      <c r="F379" s="649"/>
      <c r="G379" s="649"/>
      <c r="H379" s="598"/>
      <c r="I379" s="648"/>
      <c r="J379" s="655"/>
      <c r="K379" s="656"/>
      <c r="L379" s="654">
        <f t="shared" si="26"/>
        <v>0</v>
      </c>
      <c r="M379" s="25">
        <f t="shared" si="27"/>
        <v>0</v>
      </c>
      <c r="N379" s="576">
        <f t="shared" si="28"/>
        <v>0</v>
      </c>
      <c r="O379" s="54" t="str">
        <f t="shared" si="25"/>
        <v/>
      </c>
      <c r="P379" s="47"/>
      <c r="Q379" s="661"/>
      <c r="R379" s="47"/>
      <c r="S379" s="659"/>
      <c r="T379" s="659">
        <f t="shared" si="29"/>
        <v>0</v>
      </c>
    </row>
    <row r="380" customHeight="1" spans="1:20">
      <c r="A380" s="646"/>
      <c r="B380" s="647"/>
      <c r="C380" s="647"/>
      <c r="D380" s="47"/>
      <c r="E380" s="648"/>
      <c r="F380" s="649"/>
      <c r="G380" s="649"/>
      <c r="H380" s="598"/>
      <c r="I380" s="648"/>
      <c r="J380" s="655"/>
      <c r="K380" s="656"/>
      <c r="L380" s="654">
        <f t="shared" si="26"/>
        <v>0</v>
      </c>
      <c r="M380" s="25">
        <f t="shared" si="27"/>
        <v>0</v>
      </c>
      <c r="N380" s="576">
        <f t="shared" si="28"/>
        <v>0</v>
      </c>
      <c r="O380" s="54" t="str">
        <f t="shared" si="25"/>
        <v/>
      </c>
      <c r="P380" s="47"/>
      <c r="Q380" s="661"/>
      <c r="R380" s="47"/>
      <c r="S380" s="659"/>
      <c r="T380" s="659">
        <f t="shared" si="29"/>
        <v>0</v>
      </c>
    </row>
    <row r="381" customHeight="1" spans="1:20">
      <c r="A381" s="646"/>
      <c r="B381" s="647"/>
      <c r="C381" s="647"/>
      <c r="D381" s="47"/>
      <c r="E381" s="648"/>
      <c r="F381" s="649"/>
      <c r="G381" s="649"/>
      <c r="H381" s="598"/>
      <c r="I381" s="648"/>
      <c r="J381" s="655"/>
      <c r="K381" s="656"/>
      <c r="L381" s="654">
        <f t="shared" si="26"/>
        <v>0</v>
      </c>
      <c r="M381" s="25">
        <f t="shared" si="27"/>
        <v>0</v>
      </c>
      <c r="N381" s="576">
        <f t="shared" si="28"/>
        <v>0</v>
      </c>
      <c r="O381" s="54" t="str">
        <f t="shared" si="25"/>
        <v/>
      </c>
      <c r="P381" s="47"/>
      <c r="Q381" s="661"/>
      <c r="R381" s="47"/>
      <c r="S381" s="659"/>
      <c r="T381" s="659">
        <f t="shared" si="29"/>
        <v>0</v>
      </c>
    </row>
    <row r="382" customHeight="1" spans="1:20">
      <c r="A382" s="646"/>
      <c r="B382" s="647"/>
      <c r="C382" s="647"/>
      <c r="D382" s="47"/>
      <c r="E382" s="648"/>
      <c r="F382" s="649"/>
      <c r="G382" s="649"/>
      <c r="H382" s="598"/>
      <c r="I382" s="648"/>
      <c r="J382" s="655"/>
      <c r="K382" s="656"/>
      <c r="L382" s="654">
        <f t="shared" si="26"/>
        <v>0</v>
      </c>
      <c r="M382" s="25">
        <f t="shared" si="27"/>
        <v>0</v>
      </c>
      <c r="N382" s="576">
        <f t="shared" si="28"/>
        <v>0</v>
      </c>
      <c r="O382" s="54" t="str">
        <f t="shared" si="25"/>
        <v/>
      </c>
      <c r="P382" s="47"/>
      <c r="Q382" s="661"/>
      <c r="R382" s="47"/>
      <c r="S382" s="659"/>
      <c r="T382" s="659">
        <f t="shared" si="29"/>
        <v>0</v>
      </c>
    </row>
    <row r="383" customHeight="1" spans="1:20">
      <c r="A383" s="646"/>
      <c r="B383" s="647"/>
      <c r="C383" s="647"/>
      <c r="D383" s="47"/>
      <c r="E383" s="648"/>
      <c r="F383" s="649"/>
      <c r="G383" s="649"/>
      <c r="H383" s="598"/>
      <c r="I383" s="648"/>
      <c r="J383" s="655"/>
      <c r="K383" s="656"/>
      <c r="L383" s="654">
        <f t="shared" si="26"/>
        <v>0</v>
      </c>
      <c r="M383" s="25">
        <f t="shared" si="27"/>
        <v>0</v>
      </c>
      <c r="N383" s="576">
        <f t="shared" si="28"/>
        <v>0</v>
      </c>
      <c r="O383" s="54" t="str">
        <f t="shared" si="25"/>
        <v/>
      </c>
      <c r="P383" s="47"/>
      <c r="Q383" s="661"/>
      <c r="R383" s="47"/>
      <c r="S383" s="659"/>
      <c r="T383" s="659">
        <f t="shared" si="29"/>
        <v>0</v>
      </c>
    </row>
    <row r="384" customHeight="1" spans="1:20">
      <c r="A384" s="646"/>
      <c r="B384" s="647"/>
      <c r="C384" s="647"/>
      <c r="D384" s="47"/>
      <c r="E384" s="648"/>
      <c r="F384" s="649"/>
      <c r="G384" s="649"/>
      <c r="H384" s="598"/>
      <c r="I384" s="648"/>
      <c r="J384" s="655"/>
      <c r="K384" s="656"/>
      <c r="L384" s="654">
        <f t="shared" si="26"/>
        <v>0</v>
      </c>
      <c r="M384" s="25">
        <f t="shared" si="27"/>
        <v>0</v>
      </c>
      <c r="N384" s="576">
        <f t="shared" si="28"/>
        <v>0</v>
      </c>
      <c r="O384" s="54" t="str">
        <f t="shared" si="25"/>
        <v/>
      </c>
      <c r="P384" s="47"/>
      <c r="Q384" s="661"/>
      <c r="R384" s="47"/>
      <c r="S384" s="659"/>
      <c r="T384" s="659">
        <f t="shared" si="29"/>
        <v>0</v>
      </c>
    </row>
    <row r="385" customHeight="1" spans="1:20">
      <c r="A385" s="646"/>
      <c r="B385" s="647"/>
      <c r="C385" s="647"/>
      <c r="D385" s="47"/>
      <c r="E385" s="648"/>
      <c r="F385" s="649"/>
      <c r="G385" s="649"/>
      <c r="H385" s="598"/>
      <c r="I385" s="648"/>
      <c r="J385" s="655"/>
      <c r="K385" s="656"/>
      <c r="L385" s="654">
        <f t="shared" si="26"/>
        <v>0</v>
      </c>
      <c r="M385" s="25">
        <f t="shared" si="27"/>
        <v>0</v>
      </c>
      <c r="N385" s="576">
        <f t="shared" si="28"/>
        <v>0</v>
      </c>
      <c r="O385" s="54" t="str">
        <f t="shared" si="25"/>
        <v/>
      </c>
      <c r="P385" s="47"/>
      <c r="Q385" s="661"/>
      <c r="R385" s="47"/>
      <c r="S385" s="659"/>
      <c r="T385" s="659">
        <f t="shared" si="29"/>
        <v>0</v>
      </c>
    </row>
    <row r="386" customHeight="1" spans="1:20">
      <c r="A386" s="646"/>
      <c r="B386" s="647"/>
      <c r="C386" s="647"/>
      <c r="D386" s="47"/>
      <c r="E386" s="648"/>
      <c r="F386" s="649"/>
      <c r="G386" s="649"/>
      <c r="H386" s="598"/>
      <c r="I386" s="648"/>
      <c r="J386" s="655"/>
      <c r="K386" s="656"/>
      <c r="L386" s="654">
        <f t="shared" si="26"/>
        <v>0</v>
      </c>
      <c r="M386" s="25">
        <f t="shared" si="27"/>
        <v>0</v>
      </c>
      <c r="N386" s="576">
        <f t="shared" si="28"/>
        <v>0</v>
      </c>
      <c r="O386" s="54" t="str">
        <f t="shared" si="25"/>
        <v/>
      </c>
      <c r="P386" s="47"/>
      <c r="Q386" s="661"/>
      <c r="R386" s="47"/>
      <c r="S386" s="659"/>
      <c r="T386" s="659">
        <f t="shared" si="29"/>
        <v>0</v>
      </c>
    </row>
    <row r="387" customHeight="1" spans="1:20">
      <c r="A387" s="646"/>
      <c r="B387" s="647"/>
      <c r="C387" s="647"/>
      <c r="D387" s="47"/>
      <c r="E387" s="648"/>
      <c r="F387" s="649"/>
      <c r="G387" s="649"/>
      <c r="H387" s="598"/>
      <c r="I387" s="648"/>
      <c r="J387" s="655"/>
      <c r="K387" s="656"/>
      <c r="L387" s="654">
        <f t="shared" si="26"/>
        <v>0</v>
      </c>
      <c r="M387" s="25">
        <f t="shared" si="27"/>
        <v>0</v>
      </c>
      <c r="N387" s="576">
        <f t="shared" si="28"/>
        <v>0</v>
      </c>
      <c r="O387" s="54" t="str">
        <f t="shared" si="25"/>
        <v/>
      </c>
      <c r="P387" s="47"/>
      <c r="Q387" s="661"/>
      <c r="R387" s="47"/>
      <c r="S387" s="659"/>
      <c r="T387" s="659">
        <f t="shared" si="29"/>
        <v>0</v>
      </c>
    </row>
    <row r="388" customHeight="1" spans="1:20">
      <c r="A388" s="646"/>
      <c r="B388" s="647"/>
      <c r="C388" s="647"/>
      <c r="D388" s="47"/>
      <c r="E388" s="648"/>
      <c r="F388" s="649"/>
      <c r="G388" s="649"/>
      <c r="H388" s="598"/>
      <c r="I388" s="648"/>
      <c r="J388" s="655"/>
      <c r="K388" s="656"/>
      <c r="L388" s="654">
        <f t="shared" si="26"/>
        <v>0</v>
      </c>
      <c r="M388" s="25">
        <f t="shared" si="27"/>
        <v>0</v>
      </c>
      <c r="N388" s="576">
        <f t="shared" si="28"/>
        <v>0</v>
      </c>
      <c r="O388" s="54" t="str">
        <f t="shared" si="25"/>
        <v/>
      </c>
      <c r="P388" s="47"/>
      <c r="Q388" s="661"/>
      <c r="R388" s="47"/>
      <c r="S388" s="659"/>
      <c r="T388" s="659">
        <f t="shared" si="29"/>
        <v>0</v>
      </c>
    </row>
    <row r="389" customHeight="1" spans="1:20">
      <c r="A389" s="646"/>
      <c r="B389" s="647"/>
      <c r="C389" s="647"/>
      <c r="D389" s="47"/>
      <c r="E389" s="648"/>
      <c r="F389" s="649"/>
      <c r="G389" s="649"/>
      <c r="H389" s="598"/>
      <c r="I389" s="648"/>
      <c r="J389" s="655"/>
      <c r="K389" s="656"/>
      <c r="L389" s="654">
        <f t="shared" si="26"/>
        <v>0</v>
      </c>
      <c r="M389" s="25">
        <f t="shared" si="27"/>
        <v>0</v>
      </c>
      <c r="N389" s="576">
        <f t="shared" si="28"/>
        <v>0</v>
      </c>
      <c r="O389" s="54" t="str">
        <f t="shared" si="25"/>
        <v/>
      </c>
      <c r="P389" s="47"/>
      <c r="Q389" s="661"/>
      <c r="R389" s="47"/>
      <c r="S389" s="659"/>
      <c r="T389" s="659">
        <f t="shared" si="29"/>
        <v>0</v>
      </c>
    </row>
    <row r="390" customHeight="1" spans="1:20">
      <c r="A390" s="646"/>
      <c r="B390" s="647"/>
      <c r="C390" s="647"/>
      <c r="D390" s="47"/>
      <c r="E390" s="648"/>
      <c r="F390" s="649"/>
      <c r="G390" s="649"/>
      <c r="H390" s="598"/>
      <c r="I390" s="648"/>
      <c r="J390" s="655"/>
      <c r="K390" s="656"/>
      <c r="L390" s="654">
        <f t="shared" si="26"/>
        <v>0</v>
      </c>
      <c r="M390" s="25">
        <f t="shared" si="27"/>
        <v>0</v>
      </c>
      <c r="N390" s="576">
        <f t="shared" si="28"/>
        <v>0</v>
      </c>
      <c r="O390" s="54" t="str">
        <f t="shared" si="25"/>
        <v/>
      </c>
      <c r="P390" s="47"/>
      <c r="Q390" s="661"/>
      <c r="R390" s="47"/>
      <c r="S390" s="659"/>
      <c r="T390" s="659">
        <f t="shared" si="29"/>
        <v>0</v>
      </c>
    </row>
    <row r="391" customHeight="1" spans="1:20">
      <c r="A391" s="646"/>
      <c r="B391" s="647"/>
      <c r="C391" s="647"/>
      <c r="D391" s="47"/>
      <c r="E391" s="648"/>
      <c r="F391" s="649"/>
      <c r="G391" s="649"/>
      <c r="H391" s="598"/>
      <c r="I391" s="648"/>
      <c r="J391" s="655"/>
      <c r="K391" s="656"/>
      <c r="L391" s="654">
        <f t="shared" si="26"/>
        <v>0</v>
      </c>
      <c r="M391" s="25">
        <f t="shared" si="27"/>
        <v>0</v>
      </c>
      <c r="N391" s="576">
        <f t="shared" si="28"/>
        <v>0</v>
      </c>
      <c r="O391" s="54" t="str">
        <f t="shared" ref="O391:O454" si="30">IF(K391=0,"",(N391-K391)/K391*100)</f>
        <v/>
      </c>
      <c r="P391" s="47"/>
      <c r="Q391" s="661"/>
      <c r="R391" s="47"/>
      <c r="S391" s="659"/>
      <c r="T391" s="659">
        <f t="shared" si="29"/>
        <v>0</v>
      </c>
    </row>
    <row r="392" customHeight="1" spans="1:20">
      <c r="A392" s="646"/>
      <c r="B392" s="647"/>
      <c r="C392" s="647"/>
      <c r="D392" s="47"/>
      <c r="E392" s="648"/>
      <c r="F392" s="649"/>
      <c r="G392" s="649"/>
      <c r="H392" s="598"/>
      <c r="I392" s="648"/>
      <c r="J392" s="655"/>
      <c r="K392" s="656"/>
      <c r="L392" s="654">
        <f t="shared" ref="L392:L455" si="31">T392</f>
        <v>0</v>
      </c>
      <c r="M392" s="25">
        <f t="shared" ref="M392:M455" si="32">S392</f>
        <v>0</v>
      </c>
      <c r="N392" s="576">
        <f t="shared" ref="N392:N455" si="33">ROUND(M392*L392,2)</f>
        <v>0</v>
      </c>
      <c r="O392" s="54" t="str">
        <f t="shared" si="30"/>
        <v/>
      </c>
      <c r="P392" s="47"/>
      <c r="Q392" s="661"/>
      <c r="R392" s="47"/>
      <c r="S392" s="659"/>
      <c r="T392" s="659">
        <f t="shared" ref="T392:T455" si="34">I392</f>
        <v>0</v>
      </c>
    </row>
    <row r="393" customHeight="1" spans="1:20">
      <c r="A393" s="646"/>
      <c r="B393" s="647"/>
      <c r="C393" s="647"/>
      <c r="D393" s="47"/>
      <c r="E393" s="648"/>
      <c r="F393" s="649"/>
      <c r="G393" s="649"/>
      <c r="H393" s="598"/>
      <c r="I393" s="648"/>
      <c r="J393" s="655"/>
      <c r="K393" s="656"/>
      <c r="L393" s="654">
        <f t="shared" si="31"/>
        <v>0</v>
      </c>
      <c r="M393" s="25">
        <f t="shared" si="32"/>
        <v>0</v>
      </c>
      <c r="N393" s="576">
        <f t="shared" si="33"/>
        <v>0</v>
      </c>
      <c r="O393" s="54" t="str">
        <f t="shared" si="30"/>
        <v/>
      </c>
      <c r="P393" s="47"/>
      <c r="Q393" s="661"/>
      <c r="R393" s="47"/>
      <c r="S393" s="659"/>
      <c r="T393" s="659">
        <f t="shared" si="34"/>
        <v>0</v>
      </c>
    </row>
    <row r="394" customHeight="1" spans="1:20">
      <c r="A394" s="646"/>
      <c r="B394" s="647"/>
      <c r="C394" s="647"/>
      <c r="D394" s="47"/>
      <c r="E394" s="648"/>
      <c r="F394" s="649"/>
      <c r="G394" s="649"/>
      <c r="H394" s="598"/>
      <c r="I394" s="648"/>
      <c r="J394" s="655"/>
      <c r="K394" s="656"/>
      <c r="L394" s="654">
        <f t="shared" si="31"/>
        <v>0</v>
      </c>
      <c r="M394" s="25">
        <f t="shared" si="32"/>
        <v>0</v>
      </c>
      <c r="N394" s="576">
        <f t="shared" si="33"/>
        <v>0</v>
      </c>
      <c r="O394" s="54" t="str">
        <f t="shared" si="30"/>
        <v/>
      </c>
      <c r="P394" s="47"/>
      <c r="Q394" s="661"/>
      <c r="R394" s="47"/>
      <c r="S394" s="659"/>
      <c r="T394" s="659">
        <f t="shared" si="34"/>
        <v>0</v>
      </c>
    </row>
    <row r="395" customHeight="1" spans="1:20">
      <c r="A395" s="646"/>
      <c r="B395" s="647"/>
      <c r="C395" s="647"/>
      <c r="D395" s="47"/>
      <c r="E395" s="648"/>
      <c r="F395" s="649"/>
      <c r="G395" s="649"/>
      <c r="H395" s="598"/>
      <c r="I395" s="648"/>
      <c r="J395" s="655"/>
      <c r="K395" s="656"/>
      <c r="L395" s="654">
        <f t="shared" si="31"/>
        <v>0</v>
      </c>
      <c r="M395" s="25">
        <f t="shared" si="32"/>
        <v>0</v>
      </c>
      <c r="N395" s="576">
        <f t="shared" si="33"/>
        <v>0</v>
      </c>
      <c r="O395" s="54" t="str">
        <f t="shared" si="30"/>
        <v/>
      </c>
      <c r="P395" s="47"/>
      <c r="Q395" s="661"/>
      <c r="R395" s="47"/>
      <c r="S395" s="659"/>
      <c r="T395" s="659">
        <f t="shared" si="34"/>
        <v>0</v>
      </c>
    </row>
    <row r="396" customHeight="1" spans="1:20">
      <c r="A396" s="646"/>
      <c r="B396" s="647"/>
      <c r="C396" s="647"/>
      <c r="D396" s="47"/>
      <c r="E396" s="648"/>
      <c r="F396" s="649"/>
      <c r="G396" s="649"/>
      <c r="H396" s="598"/>
      <c r="I396" s="648"/>
      <c r="J396" s="655"/>
      <c r="K396" s="656"/>
      <c r="L396" s="654">
        <f t="shared" si="31"/>
        <v>0</v>
      </c>
      <c r="M396" s="25">
        <f t="shared" si="32"/>
        <v>0</v>
      </c>
      <c r="N396" s="576">
        <f t="shared" si="33"/>
        <v>0</v>
      </c>
      <c r="O396" s="54" t="str">
        <f t="shared" si="30"/>
        <v/>
      </c>
      <c r="P396" s="47"/>
      <c r="Q396" s="661"/>
      <c r="R396" s="47"/>
      <c r="S396" s="659"/>
      <c r="T396" s="659">
        <f t="shared" si="34"/>
        <v>0</v>
      </c>
    </row>
    <row r="397" customHeight="1" spans="1:20">
      <c r="A397" s="646"/>
      <c r="B397" s="647"/>
      <c r="C397" s="647"/>
      <c r="D397" s="47"/>
      <c r="E397" s="648"/>
      <c r="F397" s="649"/>
      <c r="G397" s="649"/>
      <c r="H397" s="598"/>
      <c r="I397" s="648"/>
      <c r="J397" s="655"/>
      <c r="K397" s="656"/>
      <c r="L397" s="654">
        <f t="shared" si="31"/>
        <v>0</v>
      </c>
      <c r="M397" s="25">
        <f t="shared" si="32"/>
        <v>0</v>
      </c>
      <c r="N397" s="576">
        <f t="shared" si="33"/>
        <v>0</v>
      </c>
      <c r="O397" s="54" t="str">
        <f t="shared" si="30"/>
        <v/>
      </c>
      <c r="P397" s="47"/>
      <c r="Q397" s="661"/>
      <c r="R397" s="47"/>
      <c r="S397" s="659"/>
      <c r="T397" s="659">
        <f t="shared" si="34"/>
        <v>0</v>
      </c>
    </row>
    <row r="398" customHeight="1" spans="1:20">
      <c r="A398" s="646"/>
      <c r="B398" s="647"/>
      <c r="C398" s="647"/>
      <c r="D398" s="47"/>
      <c r="E398" s="648"/>
      <c r="F398" s="649"/>
      <c r="G398" s="649"/>
      <c r="H398" s="598"/>
      <c r="I398" s="648"/>
      <c r="J398" s="655"/>
      <c r="K398" s="656"/>
      <c r="L398" s="654">
        <f t="shared" si="31"/>
        <v>0</v>
      </c>
      <c r="M398" s="25">
        <f t="shared" si="32"/>
        <v>0</v>
      </c>
      <c r="N398" s="576">
        <f t="shared" si="33"/>
        <v>0</v>
      </c>
      <c r="O398" s="54" t="str">
        <f t="shared" si="30"/>
        <v/>
      </c>
      <c r="P398" s="47"/>
      <c r="Q398" s="661"/>
      <c r="R398" s="47"/>
      <c r="S398" s="659"/>
      <c r="T398" s="659">
        <f t="shared" si="34"/>
        <v>0</v>
      </c>
    </row>
    <row r="399" customHeight="1" spans="1:20">
      <c r="A399" s="646"/>
      <c r="B399" s="647"/>
      <c r="C399" s="647"/>
      <c r="D399" s="47"/>
      <c r="E399" s="648"/>
      <c r="F399" s="649"/>
      <c r="G399" s="649"/>
      <c r="H399" s="598"/>
      <c r="I399" s="648"/>
      <c r="J399" s="655"/>
      <c r="K399" s="656"/>
      <c r="L399" s="654">
        <f t="shared" si="31"/>
        <v>0</v>
      </c>
      <c r="M399" s="25">
        <f t="shared" si="32"/>
        <v>0</v>
      </c>
      <c r="N399" s="576">
        <f t="shared" si="33"/>
        <v>0</v>
      </c>
      <c r="O399" s="54" t="str">
        <f t="shared" si="30"/>
        <v/>
      </c>
      <c r="P399" s="47"/>
      <c r="Q399" s="661"/>
      <c r="R399" s="47"/>
      <c r="S399" s="659"/>
      <c r="T399" s="659">
        <f t="shared" si="34"/>
        <v>0</v>
      </c>
    </row>
    <row r="400" customHeight="1" spans="1:20">
      <c r="A400" s="646"/>
      <c r="B400" s="647"/>
      <c r="C400" s="647"/>
      <c r="D400" s="47"/>
      <c r="E400" s="648"/>
      <c r="F400" s="649"/>
      <c r="G400" s="649"/>
      <c r="H400" s="598"/>
      <c r="I400" s="648"/>
      <c r="J400" s="655"/>
      <c r="K400" s="656"/>
      <c r="L400" s="654">
        <f t="shared" si="31"/>
        <v>0</v>
      </c>
      <c r="M400" s="25">
        <f t="shared" si="32"/>
        <v>0</v>
      </c>
      <c r="N400" s="576">
        <f t="shared" si="33"/>
        <v>0</v>
      </c>
      <c r="O400" s="54" t="str">
        <f t="shared" si="30"/>
        <v/>
      </c>
      <c r="P400" s="47"/>
      <c r="Q400" s="661"/>
      <c r="R400" s="47"/>
      <c r="S400" s="659"/>
      <c r="T400" s="659">
        <f t="shared" si="34"/>
        <v>0</v>
      </c>
    </row>
    <row r="401" customHeight="1" spans="1:20">
      <c r="A401" s="646"/>
      <c r="B401" s="647"/>
      <c r="C401" s="647"/>
      <c r="D401" s="47"/>
      <c r="E401" s="648"/>
      <c r="F401" s="649"/>
      <c r="G401" s="649"/>
      <c r="H401" s="598"/>
      <c r="I401" s="648"/>
      <c r="J401" s="655"/>
      <c r="K401" s="656"/>
      <c r="L401" s="654">
        <f t="shared" si="31"/>
        <v>0</v>
      </c>
      <c r="M401" s="25">
        <f t="shared" si="32"/>
        <v>0</v>
      </c>
      <c r="N401" s="576">
        <f t="shared" si="33"/>
        <v>0</v>
      </c>
      <c r="O401" s="54" t="str">
        <f t="shared" si="30"/>
        <v/>
      </c>
      <c r="P401" s="47"/>
      <c r="Q401" s="661"/>
      <c r="R401" s="47"/>
      <c r="S401" s="659"/>
      <c r="T401" s="659">
        <f t="shared" si="34"/>
        <v>0</v>
      </c>
    </row>
    <row r="402" customHeight="1" spans="1:20">
      <c r="A402" s="646"/>
      <c r="B402" s="647"/>
      <c r="C402" s="647"/>
      <c r="D402" s="47"/>
      <c r="E402" s="648"/>
      <c r="F402" s="649"/>
      <c r="G402" s="649"/>
      <c r="H402" s="598"/>
      <c r="I402" s="648"/>
      <c r="J402" s="655"/>
      <c r="K402" s="656"/>
      <c r="L402" s="654">
        <f t="shared" si="31"/>
        <v>0</v>
      </c>
      <c r="M402" s="25">
        <f t="shared" si="32"/>
        <v>0</v>
      </c>
      <c r="N402" s="576">
        <f t="shared" si="33"/>
        <v>0</v>
      </c>
      <c r="O402" s="54" t="str">
        <f t="shared" si="30"/>
        <v/>
      </c>
      <c r="P402" s="47"/>
      <c r="Q402" s="661"/>
      <c r="R402" s="47"/>
      <c r="S402" s="659"/>
      <c r="T402" s="659">
        <f t="shared" si="34"/>
        <v>0</v>
      </c>
    </row>
    <row r="403" customHeight="1" spans="1:20">
      <c r="A403" s="646"/>
      <c r="B403" s="647"/>
      <c r="C403" s="647"/>
      <c r="D403" s="47"/>
      <c r="E403" s="648"/>
      <c r="F403" s="649"/>
      <c r="G403" s="649"/>
      <c r="H403" s="598"/>
      <c r="I403" s="648"/>
      <c r="J403" s="655"/>
      <c r="K403" s="656"/>
      <c r="L403" s="654">
        <f t="shared" si="31"/>
        <v>0</v>
      </c>
      <c r="M403" s="25">
        <f t="shared" si="32"/>
        <v>0</v>
      </c>
      <c r="N403" s="576">
        <f t="shared" si="33"/>
        <v>0</v>
      </c>
      <c r="O403" s="54" t="str">
        <f t="shared" si="30"/>
        <v/>
      </c>
      <c r="P403" s="47"/>
      <c r="Q403" s="661"/>
      <c r="R403" s="47"/>
      <c r="S403" s="659"/>
      <c r="T403" s="659">
        <f t="shared" si="34"/>
        <v>0</v>
      </c>
    </row>
    <row r="404" customHeight="1" spans="1:20">
      <c r="A404" s="646"/>
      <c r="B404" s="647"/>
      <c r="C404" s="647"/>
      <c r="D404" s="47"/>
      <c r="E404" s="648"/>
      <c r="F404" s="649"/>
      <c r="G404" s="649"/>
      <c r="H404" s="598"/>
      <c r="I404" s="648"/>
      <c r="J404" s="655"/>
      <c r="K404" s="656"/>
      <c r="L404" s="654">
        <f t="shared" si="31"/>
        <v>0</v>
      </c>
      <c r="M404" s="25">
        <f t="shared" si="32"/>
        <v>0</v>
      </c>
      <c r="N404" s="576">
        <f t="shared" si="33"/>
        <v>0</v>
      </c>
      <c r="O404" s="54" t="str">
        <f t="shared" si="30"/>
        <v/>
      </c>
      <c r="P404" s="47"/>
      <c r="Q404" s="661"/>
      <c r="R404" s="47"/>
      <c r="S404" s="659"/>
      <c r="T404" s="659">
        <f t="shared" si="34"/>
        <v>0</v>
      </c>
    </row>
    <row r="405" customHeight="1" spans="1:20">
      <c r="A405" s="646"/>
      <c r="B405" s="647"/>
      <c r="C405" s="647"/>
      <c r="D405" s="47"/>
      <c r="E405" s="648"/>
      <c r="F405" s="649"/>
      <c r="G405" s="649"/>
      <c r="H405" s="598"/>
      <c r="I405" s="648"/>
      <c r="J405" s="655"/>
      <c r="K405" s="656"/>
      <c r="L405" s="654">
        <f t="shared" si="31"/>
        <v>0</v>
      </c>
      <c r="M405" s="25">
        <f t="shared" si="32"/>
        <v>0</v>
      </c>
      <c r="N405" s="576">
        <f t="shared" si="33"/>
        <v>0</v>
      </c>
      <c r="O405" s="54" t="str">
        <f t="shared" si="30"/>
        <v/>
      </c>
      <c r="P405" s="47"/>
      <c r="Q405" s="661"/>
      <c r="R405" s="47"/>
      <c r="S405" s="659"/>
      <c r="T405" s="659">
        <f t="shared" si="34"/>
        <v>0</v>
      </c>
    </row>
    <row r="406" customHeight="1" spans="1:20">
      <c r="A406" s="646"/>
      <c r="B406" s="647"/>
      <c r="C406" s="647"/>
      <c r="D406" s="47"/>
      <c r="E406" s="648"/>
      <c r="F406" s="649"/>
      <c r="G406" s="649"/>
      <c r="H406" s="598"/>
      <c r="I406" s="648"/>
      <c r="J406" s="655"/>
      <c r="K406" s="656"/>
      <c r="L406" s="654">
        <f t="shared" si="31"/>
        <v>0</v>
      </c>
      <c r="M406" s="25">
        <f t="shared" si="32"/>
        <v>0</v>
      </c>
      <c r="N406" s="576">
        <f t="shared" si="33"/>
        <v>0</v>
      </c>
      <c r="O406" s="54" t="str">
        <f t="shared" si="30"/>
        <v/>
      </c>
      <c r="P406" s="47"/>
      <c r="Q406" s="661"/>
      <c r="R406" s="47"/>
      <c r="S406" s="659"/>
      <c r="T406" s="659">
        <f t="shared" si="34"/>
        <v>0</v>
      </c>
    </row>
    <row r="407" customHeight="1" spans="1:20">
      <c r="A407" s="646"/>
      <c r="B407" s="647"/>
      <c r="C407" s="647"/>
      <c r="D407" s="47"/>
      <c r="E407" s="648"/>
      <c r="F407" s="649"/>
      <c r="G407" s="649"/>
      <c r="H407" s="598"/>
      <c r="I407" s="648"/>
      <c r="J407" s="655"/>
      <c r="K407" s="656"/>
      <c r="L407" s="654">
        <f t="shared" si="31"/>
        <v>0</v>
      </c>
      <c r="M407" s="25">
        <f t="shared" si="32"/>
        <v>0</v>
      </c>
      <c r="N407" s="576">
        <f t="shared" si="33"/>
        <v>0</v>
      </c>
      <c r="O407" s="54" t="str">
        <f t="shared" si="30"/>
        <v/>
      </c>
      <c r="P407" s="47"/>
      <c r="Q407" s="661"/>
      <c r="R407" s="47"/>
      <c r="S407" s="659"/>
      <c r="T407" s="659">
        <f t="shared" si="34"/>
        <v>0</v>
      </c>
    </row>
    <row r="408" customHeight="1" spans="1:20">
      <c r="A408" s="646"/>
      <c r="B408" s="647"/>
      <c r="C408" s="647"/>
      <c r="D408" s="47"/>
      <c r="E408" s="648"/>
      <c r="F408" s="649"/>
      <c r="G408" s="649"/>
      <c r="H408" s="598"/>
      <c r="I408" s="648"/>
      <c r="J408" s="655"/>
      <c r="K408" s="656"/>
      <c r="L408" s="654">
        <f t="shared" si="31"/>
        <v>0</v>
      </c>
      <c r="M408" s="25">
        <f t="shared" si="32"/>
        <v>0</v>
      </c>
      <c r="N408" s="576">
        <f t="shared" si="33"/>
        <v>0</v>
      </c>
      <c r="O408" s="54" t="str">
        <f t="shared" si="30"/>
        <v/>
      </c>
      <c r="P408" s="47"/>
      <c r="Q408" s="661"/>
      <c r="R408" s="47"/>
      <c r="S408" s="659"/>
      <c r="T408" s="659">
        <f t="shared" si="34"/>
        <v>0</v>
      </c>
    </row>
    <row r="409" customHeight="1" spans="1:20">
      <c r="A409" s="646"/>
      <c r="B409" s="647"/>
      <c r="C409" s="647"/>
      <c r="D409" s="47"/>
      <c r="E409" s="648"/>
      <c r="F409" s="649"/>
      <c r="G409" s="649"/>
      <c r="H409" s="598"/>
      <c r="I409" s="648"/>
      <c r="J409" s="655"/>
      <c r="K409" s="656"/>
      <c r="L409" s="654">
        <f t="shared" si="31"/>
        <v>0</v>
      </c>
      <c r="M409" s="25">
        <f t="shared" si="32"/>
        <v>0</v>
      </c>
      <c r="N409" s="576">
        <f t="shared" si="33"/>
        <v>0</v>
      </c>
      <c r="O409" s="54" t="str">
        <f t="shared" si="30"/>
        <v/>
      </c>
      <c r="P409" s="47"/>
      <c r="Q409" s="661"/>
      <c r="R409" s="47"/>
      <c r="S409" s="659"/>
      <c r="T409" s="659">
        <f t="shared" si="34"/>
        <v>0</v>
      </c>
    </row>
    <row r="410" customHeight="1" spans="1:20">
      <c r="A410" s="646"/>
      <c r="B410" s="647"/>
      <c r="C410" s="647"/>
      <c r="D410" s="47"/>
      <c r="E410" s="648"/>
      <c r="F410" s="649"/>
      <c r="G410" s="649"/>
      <c r="H410" s="598"/>
      <c r="I410" s="648"/>
      <c r="J410" s="655"/>
      <c r="K410" s="656"/>
      <c r="L410" s="654">
        <f t="shared" si="31"/>
        <v>0</v>
      </c>
      <c r="M410" s="25">
        <f t="shared" si="32"/>
        <v>0</v>
      </c>
      <c r="N410" s="576">
        <f t="shared" si="33"/>
        <v>0</v>
      </c>
      <c r="O410" s="54" t="str">
        <f t="shared" si="30"/>
        <v/>
      </c>
      <c r="P410" s="47"/>
      <c r="Q410" s="661"/>
      <c r="R410" s="47"/>
      <c r="S410" s="659"/>
      <c r="T410" s="659">
        <f t="shared" si="34"/>
        <v>0</v>
      </c>
    </row>
    <row r="411" customHeight="1" spans="1:20">
      <c r="A411" s="646"/>
      <c r="B411" s="647"/>
      <c r="C411" s="647"/>
      <c r="D411" s="47"/>
      <c r="E411" s="648"/>
      <c r="F411" s="649"/>
      <c r="G411" s="649"/>
      <c r="H411" s="598"/>
      <c r="I411" s="648"/>
      <c r="J411" s="655"/>
      <c r="K411" s="656"/>
      <c r="L411" s="654">
        <f t="shared" si="31"/>
        <v>0</v>
      </c>
      <c r="M411" s="25">
        <f t="shared" si="32"/>
        <v>0</v>
      </c>
      <c r="N411" s="576">
        <f t="shared" si="33"/>
        <v>0</v>
      </c>
      <c r="O411" s="54" t="str">
        <f t="shared" si="30"/>
        <v/>
      </c>
      <c r="P411" s="47"/>
      <c r="Q411" s="661"/>
      <c r="R411" s="47"/>
      <c r="S411" s="659"/>
      <c r="T411" s="659">
        <f t="shared" si="34"/>
        <v>0</v>
      </c>
    </row>
    <row r="412" customHeight="1" spans="1:20">
      <c r="A412" s="646"/>
      <c r="B412" s="647"/>
      <c r="C412" s="647"/>
      <c r="D412" s="47"/>
      <c r="E412" s="648"/>
      <c r="F412" s="649"/>
      <c r="G412" s="649"/>
      <c r="H412" s="598"/>
      <c r="I412" s="648"/>
      <c r="J412" s="655"/>
      <c r="K412" s="656"/>
      <c r="L412" s="654">
        <f t="shared" si="31"/>
        <v>0</v>
      </c>
      <c r="M412" s="25">
        <f t="shared" si="32"/>
        <v>0</v>
      </c>
      <c r="N412" s="576">
        <f t="shared" si="33"/>
        <v>0</v>
      </c>
      <c r="O412" s="54" t="str">
        <f t="shared" si="30"/>
        <v/>
      </c>
      <c r="P412" s="47"/>
      <c r="Q412" s="661"/>
      <c r="R412" s="47"/>
      <c r="S412" s="659"/>
      <c r="T412" s="659">
        <f t="shared" si="34"/>
        <v>0</v>
      </c>
    </row>
    <row r="413" customHeight="1" spans="1:20">
      <c r="A413" s="646"/>
      <c r="B413" s="647"/>
      <c r="C413" s="647"/>
      <c r="D413" s="47"/>
      <c r="E413" s="648"/>
      <c r="F413" s="649"/>
      <c r="G413" s="649"/>
      <c r="H413" s="598"/>
      <c r="I413" s="648"/>
      <c r="J413" s="655"/>
      <c r="K413" s="656"/>
      <c r="L413" s="654">
        <f t="shared" si="31"/>
        <v>0</v>
      </c>
      <c r="M413" s="25">
        <f t="shared" si="32"/>
        <v>0</v>
      </c>
      <c r="N413" s="576">
        <f t="shared" si="33"/>
        <v>0</v>
      </c>
      <c r="O413" s="54" t="str">
        <f t="shared" si="30"/>
        <v/>
      </c>
      <c r="P413" s="47"/>
      <c r="Q413" s="661"/>
      <c r="R413" s="47"/>
      <c r="S413" s="659"/>
      <c r="T413" s="659">
        <f t="shared" si="34"/>
        <v>0</v>
      </c>
    </row>
    <row r="414" customHeight="1" spans="1:20">
      <c r="A414" s="646"/>
      <c r="B414" s="647"/>
      <c r="C414" s="647"/>
      <c r="D414" s="47"/>
      <c r="E414" s="648"/>
      <c r="F414" s="649"/>
      <c r="G414" s="649"/>
      <c r="H414" s="598"/>
      <c r="I414" s="648"/>
      <c r="J414" s="655"/>
      <c r="K414" s="656"/>
      <c r="L414" s="654">
        <f t="shared" si="31"/>
        <v>0</v>
      </c>
      <c r="M414" s="25">
        <f t="shared" si="32"/>
        <v>0</v>
      </c>
      <c r="N414" s="576">
        <f t="shared" si="33"/>
        <v>0</v>
      </c>
      <c r="O414" s="54" t="str">
        <f t="shared" si="30"/>
        <v/>
      </c>
      <c r="P414" s="47"/>
      <c r="Q414" s="661"/>
      <c r="R414" s="47"/>
      <c r="S414" s="659"/>
      <c r="T414" s="659">
        <f t="shared" si="34"/>
        <v>0</v>
      </c>
    </row>
    <row r="415" customHeight="1" spans="1:20">
      <c r="A415" s="646"/>
      <c r="B415" s="647"/>
      <c r="C415" s="647"/>
      <c r="D415" s="47"/>
      <c r="E415" s="648"/>
      <c r="F415" s="649"/>
      <c r="G415" s="649"/>
      <c r="H415" s="598"/>
      <c r="I415" s="648"/>
      <c r="J415" s="655"/>
      <c r="K415" s="656"/>
      <c r="L415" s="654">
        <f t="shared" si="31"/>
        <v>0</v>
      </c>
      <c r="M415" s="25">
        <f t="shared" si="32"/>
        <v>0</v>
      </c>
      <c r="N415" s="576">
        <f t="shared" si="33"/>
        <v>0</v>
      </c>
      <c r="O415" s="54" t="str">
        <f t="shared" si="30"/>
        <v/>
      </c>
      <c r="P415" s="47"/>
      <c r="Q415" s="661"/>
      <c r="R415" s="47"/>
      <c r="S415" s="659"/>
      <c r="T415" s="659">
        <f t="shared" si="34"/>
        <v>0</v>
      </c>
    </row>
    <row r="416" customHeight="1" spans="1:20">
      <c r="A416" s="646"/>
      <c r="B416" s="647"/>
      <c r="C416" s="647"/>
      <c r="D416" s="47"/>
      <c r="E416" s="648"/>
      <c r="F416" s="649"/>
      <c r="G416" s="649"/>
      <c r="H416" s="598"/>
      <c r="I416" s="648"/>
      <c r="J416" s="655"/>
      <c r="K416" s="656"/>
      <c r="L416" s="654">
        <f t="shared" si="31"/>
        <v>0</v>
      </c>
      <c r="M416" s="25">
        <f t="shared" si="32"/>
        <v>0</v>
      </c>
      <c r="N416" s="576">
        <f t="shared" si="33"/>
        <v>0</v>
      </c>
      <c r="O416" s="54" t="str">
        <f t="shared" si="30"/>
        <v/>
      </c>
      <c r="P416" s="47"/>
      <c r="Q416" s="661"/>
      <c r="R416" s="47"/>
      <c r="S416" s="659"/>
      <c r="T416" s="659">
        <f t="shared" si="34"/>
        <v>0</v>
      </c>
    </row>
    <row r="417" customHeight="1" spans="1:20">
      <c r="A417" s="646"/>
      <c r="B417" s="647"/>
      <c r="C417" s="647"/>
      <c r="D417" s="47"/>
      <c r="E417" s="648"/>
      <c r="F417" s="649"/>
      <c r="G417" s="649"/>
      <c r="H417" s="598"/>
      <c r="I417" s="648"/>
      <c r="J417" s="655"/>
      <c r="K417" s="656"/>
      <c r="L417" s="654">
        <f t="shared" si="31"/>
        <v>0</v>
      </c>
      <c r="M417" s="25">
        <f t="shared" si="32"/>
        <v>0</v>
      </c>
      <c r="N417" s="576">
        <f t="shared" si="33"/>
        <v>0</v>
      </c>
      <c r="O417" s="54" t="str">
        <f t="shared" si="30"/>
        <v/>
      </c>
      <c r="P417" s="47"/>
      <c r="Q417" s="661"/>
      <c r="R417" s="47"/>
      <c r="S417" s="659"/>
      <c r="T417" s="659">
        <f t="shared" si="34"/>
        <v>0</v>
      </c>
    </row>
    <row r="418" customHeight="1" spans="1:20">
      <c r="A418" s="646"/>
      <c r="B418" s="647"/>
      <c r="C418" s="647"/>
      <c r="D418" s="47"/>
      <c r="E418" s="648"/>
      <c r="F418" s="649"/>
      <c r="G418" s="649"/>
      <c r="H418" s="598"/>
      <c r="I418" s="648"/>
      <c r="J418" s="655"/>
      <c r="K418" s="656"/>
      <c r="L418" s="654">
        <f t="shared" si="31"/>
        <v>0</v>
      </c>
      <c r="M418" s="25">
        <f t="shared" si="32"/>
        <v>0</v>
      </c>
      <c r="N418" s="576">
        <f t="shared" si="33"/>
        <v>0</v>
      </c>
      <c r="O418" s="54" t="str">
        <f t="shared" si="30"/>
        <v/>
      </c>
      <c r="P418" s="47"/>
      <c r="Q418" s="661"/>
      <c r="R418" s="47"/>
      <c r="S418" s="659"/>
      <c r="T418" s="659">
        <f t="shared" si="34"/>
        <v>0</v>
      </c>
    </row>
    <row r="419" customHeight="1" spans="1:20">
      <c r="A419" s="646"/>
      <c r="B419" s="647"/>
      <c r="C419" s="647"/>
      <c r="D419" s="47"/>
      <c r="E419" s="648"/>
      <c r="F419" s="649"/>
      <c r="G419" s="649"/>
      <c r="H419" s="598"/>
      <c r="I419" s="648"/>
      <c r="J419" s="655"/>
      <c r="K419" s="656"/>
      <c r="L419" s="654">
        <f t="shared" si="31"/>
        <v>0</v>
      </c>
      <c r="M419" s="25">
        <f t="shared" si="32"/>
        <v>0</v>
      </c>
      <c r="N419" s="576">
        <f t="shared" si="33"/>
        <v>0</v>
      </c>
      <c r="O419" s="54" t="str">
        <f t="shared" si="30"/>
        <v/>
      </c>
      <c r="P419" s="47"/>
      <c r="Q419" s="661"/>
      <c r="R419" s="47"/>
      <c r="S419" s="659"/>
      <c r="T419" s="659">
        <f t="shared" si="34"/>
        <v>0</v>
      </c>
    </row>
    <row r="420" customHeight="1" spans="1:20">
      <c r="A420" s="646"/>
      <c r="B420" s="647"/>
      <c r="C420" s="647"/>
      <c r="D420" s="47"/>
      <c r="E420" s="648"/>
      <c r="F420" s="649"/>
      <c r="G420" s="649"/>
      <c r="H420" s="598"/>
      <c r="I420" s="648"/>
      <c r="J420" s="655"/>
      <c r="K420" s="656"/>
      <c r="L420" s="654">
        <f t="shared" si="31"/>
        <v>0</v>
      </c>
      <c r="M420" s="25">
        <f t="shared" si="32"/>
        <v>0</v>
      </c>
      <c r="N420" s="576">
        <f t="shared" si="33"/>
        <v>0</v>
      </c>
      <c r="O420" s="54" t="str">
        <f t="shared" si="30"/>
        <v/>
      </c>
      <c r="P420" s="47"/>
      <c r="Q420" s="661"/>
      <c r="R420" s="47"/>
      <c r="S420" s="659"/>
      <c r="T420" s="659">
        <f t="shared" si="34"/>
        <v>0</v>
      </c>
    </row>
    <row r="421" customHeight="1" spans="1:20">
      <c r="A421" s="646"/>
      <c r="B421" s="647"/>
      <c r="C421" s="647"/>
      <c r="D421" s="47"/>
      <c r="E421" s="648"/>
      <c r="F421" s="649"/>
      <c r="G421" s="649"/>
      <c r="H421" s="598"/>
      <c r="I421" s="648"/>
      <c r="J421" s="655"/>
      <c r="K421" s="656"/>
      <c r="L421" s="654">
        <f t="shared" si="31"/>
        <v>0</v>
      </c>
      <c r="M421" s="25">
        <f t="shared" si="32"/>
        <v>0</v>
      </c>
      <c r="N421" s="576">
        <f t="shared" si="33"/>
        <v>0</v>
      </c>
      <c r="O421" s="54" t="str">
        <f t="shared" si="30"/>
        <v/>
      </c>
      <c r="P421" s="47"/>
      <c r="Q421" s="661"/>
      <c r="R421" s="47"/>
      <c r="S421" s="659"/>
      <c r="T421" s="659">
        <f t="shared" si="34"/>
        <v>0</v>
      </c>
    </row>
    <row r="422" customHeight="1" spans="1:20">
      <c r="A422" s="646"/>
      <c r="B422" s="647"/>
      <c r="C422" s="647"/>
      <c r="D422" s="47"/>
      <c r="E422" s="648"/>
      <c r="F422" s="649"/>
      <c r="G422" s="649"/>
      <c r="H422" s="598"/>
      <c r="I422" s="648"/>
      <c r="J422" s="655"/>
      <c r="K422" s="656"/>
      <c r="L422" s="654">
        <f t="shared" si="31"/>
        <v>0</v>
      </c>
      <c r="M422" s="25">
        <f t="shared" si="32"/>
        <v>0</v>
      </c>
      <c r="N422" s="576">
        <f t="shared" si="33"/>
        <v>0</v>
      </c>
      <c r="O422" s="54" t="str">
        <f t="shared" si="30"/>
        <v/>
      </c>
      <c r="P422" s="47"/>
      <c r="Q422" s="661"/>
      <c r="R422" s="47"/>
      <c r="S422" s="659"/>
      <c r="T422" s="659">
        <f t="shared" si="34"/>
        <v>0</v>
      </c>
    </row>
    <row r="423" customHeight="1" spans="1:20">
      <c r="A423" s="646"/>
      <c r="B423" s="647"/>
      <c r="C423" s="647"/>
      <c r="D423" s="47"/>
      <c r="E423" s="648"/>
      <c r="F423" s="649"/>
      <c r="G423" s="649"/>
      <c r="H423" s="598"/>
      <c r="I423" s="648"/>
      <c r="J423" s="655"/>
      <c r="K423" s="656"/>
      <c r="L423" s="654">
        <f t="shared" si="31"/>
        <v>0</v>
      </c>
      <c r="M423" s="25">
        <f t="shared" si="32"/>
        <v>0</v>
      </c>
      <c r="N423" s="576">
        <f t="shared" si="33"/>
        <v>0</v>
      </c>
      <c r="O423" s="54" t="str">
        <f t="shared" si="30"/>
        <v/>
      </c>
      <c r="P423" s="47"/>
      <c r="Q423" s="661"/>
      <c r="R423" s="47"/>
      <c r="S423" s="659"/>
      <c r="T423" s="659">
        <f t="shared" si="34"/>
        <v>0</v>
      </c>
    </row>
    <row r="424" customHeight="1" spans="1:20">
      <c r="A424" s="646"/>
      <c r="B424" s="647"/>
      <c r="C424" s="647"/>
      <c r="D424" s="47"/>
      <c r="E424" s="648"/>
      <c r="F424" s="649"/>
      <c r="G424" s="649"/>
      <c r="H424" s="598"/>
      <c r="I424" s="648"/>
      <c r="J424" s="655"/>
      <c r="K424" s="656"/>
      <c r="L424" s="654">
        <f t="shared" si="31"/>
        <v>0</v>
      </c>
      <c r="M424" s="25">
        <f t="shared" si="32"/>
        <v>0</v>
      </c>
      <c r="N424" s="576">
        <f t="shared" si="33"/>
        <v>0</v>
      </c>
      <c r="O424" s="54" t="str">
        <f t="shared" si="30"/>
        <v/>
      </c>
      <c r="P424" s="47"/>
      <c r="Q424" s="661"/>
      <c r="R424" s="47"/>
      <c r="S424" s="659"/>
      <c r="T424" s="659">
        <f t="shared" si="34"/>
        <v>0</v>
      </c>
    </row>
    <row r="425" customHeight="1" spans="1:20">
      <c r="A425" s="646"/>
      <c r="B425" s="647"/>
      <c r="C425" s="647"/>
      <c r="D425" s="47"/>
      <c r="E425" s="648"/>
      <c r="F425" s="649"/>
      <c r="G425" s="649"/>
      <c r="H425" s="598"/>
      <c r="I425" s="648"/>
      <c r="J425" s="655"/>
      <c r="K425" s="656"/>
      <c r="L425" s="654">
        <f t="shared" si="31"/>
        <v>0</v>
      </c>
      <c r="M425" s="25">
        <f t="shared" si="32"/>
        <v>0</v>
      </c>
      <c r="N425" s="576">
        <f t="shared" si="33"/>
        <v>0</v>
      </c>
      <c r="O425" s="54" t="str">
        <f t="shared" si="30"/>
        <v/>
      </c>
      <c r="P425" s="47"/>
      <c r="Q425" s="661"/>
      <c r="R425" s="47"/>
      <c r="S425" s="659"/>
      <c r="T425" s="659">
        <f t="shared" si="34"/>
        <v>0</v>
      </c>
    </row>
    <row r="426" customHeight="1" spans="1:20">
      <c r="A426" s="646"/>
      <c r="B426" s="647"/>
      <c r="C426" s="647"/>
      <c r="D426" s="47"/>
      <c r="E426" s="648"/>
      <c r="F426" s="649"/>
      <c r="G426" s="649"/>
      <c r="H426" s="598"/>
      <c r="I426" s="648"/>
      <c r="J426" s="655"/>
      <c r="K426" s="656"/>
      <c r="L426" s="654">
        <f t="shared" si="31"/>
        <v>0</v>
      </c>
      <c r="M426" s="25">
        <f t="shared" si="32"/>
        <v>0</v>
      </c>
      <c r="N426" s="576">
        <f t="shared" si="33"/>
        <v>0</v>
      </c>
      <c r="O426" s="54" t="str">
        <f t="shared" si="30"/>
        <v/>
      </c>
      <c r="P426" s="47"/>
      <c r="Q426" s="661"/>
      <c r="R426" s="47"/>
      <c r="S426" s="659"/>
      <c r="T426" s="659">
        <f t="shared" si="34"/>
        <v>0</v>
      </c>
    </row>
    <row r="427" customHeight="1" spans="1:20">
      <c r="A427" s="646"/>
      <c r="B427" s="647"/>
      <c r="C427" s="647"/>
      <c r="D427" s="47"/>
      <c r="E427" s="648"/>
      <c r="F427" s="649"/>
      <c r="G427" s="649"/>
      <c r="H427" s="598"/>
      <c r="I427" s="648"/>
      <c r="J427" s="655"/>
      <c r="K427" s="656"/>
      <c r="L427" s="654">
        <f t="shared" si="31"/>
        <v>0</v>
      </c>
      <c r="M427" s="25">
        <f t="shared" si="32"/>
        <v>0</v>
      </c>
      <c r="N427" s="576">
        <f t="shared" si="33"/>
        <v>0</v>
      </c>
      <c r="O427" s="54" t="str">
        <f t="shared" si="30"/>
        <v/>
      </c>
      <c r="P427" s="47"/>
      <c r="Q427" s="661"/>
      <c r="R427" s="47"/>
      <c r="S427" s="659"/>
      <c r="T427" s="659">
        <f t="shared" si="34"/>
        <v>0</v>
      </c>
    </row>
    <row r="428" customHeight="1" spans="1:20">
      <c r="A428" s="646"/>
      <c r="B428" s="647"/>
      <c r="C428" s="647"/>
      <c r="D428" s="47"/>
      <c r="E428" s="648"/>
      <c r="F428" s="649"/>
      <c r="G428" s="649"/>
      <c r="H428" s="598"/>
      <c r="I428" s="648"/>
      <c r="J428" s="655"/>
      <c r="K428" s="656"/>
      <c r="L428" s="654">
        <f t="shared" si="31"/>
        <v>0</v>
      </c>
      <c r="M428" s="25">
        <f t="shared" si="32"/>
        <v>0</v>
      </c>
      <c r="N428" s="576">
        <f t="shared" si="33"/>
        <v>0</v>
      </c>
      <c r="O428" s="54" t="str">
        <f t="shared" si="30"/>
        <v/>
      </c>
      <c r="P428" s="47"/>
      <c r="Q428" s="661"/>
      <c r="R428" s="47"/>
      <c r="S428" s="659"/>
      <c r="T428" s="659">
        <f t="shared" si="34"/>
        <v>0</v>
      </c>
    </row>
    <row r="429" customHeight="1" spans="1:20">
      <c r="A429" s="646"/>
      <c r="B429" s="647"/>
      <c r="C429" s="647"/>
      <c r="D429" s="47"/>
      <c r="E429" s="648"/>
      <c r="F429" s="649"/>
      <c r="G429" s="649"/>
      <c r="H429" s="598"/>
      <c r="I429" s="648"/>
      <c r="J429" s="655"/>
      <c r="K429" s="656"/>
      <c r="L429" s="654">
        <f t="shared" si="31"/>
        <v>0</v>
      </c>
      <c r="M429" s="25">
        <f t="shared" si="32"/>
        <v>0</v>
      </c>
      <c r="N429" s="576">
        <f t="shared" si="33"/>
        <v>0</v>
      </c>
      <c r="O429" s="54" t="str">
        <f t="shared" si="30"/>
        <v/>
      </c>
      <c r="P429" s="47"/>
      <c r="Q429" s="661"/>
      <c r="R429" s="47"/>
      <c r="S429" s="659"/>
      <c r="T429" s="659">
        <f t="shared" si="34"/>
        <v>0</v>
      </c>
    </row>
    <row r="430" customHeight="1" spans="1:20">
      <c r="A430" s="646"/>
      <c r="B430" s="647"/>
      <c r="C430" s="647"/>
      <c r="D430" s="47"/>
      <c r="E430" s="648"/>
      <c r="F430" s="649"/>
      <c r="G430" s="649"/>
      <c r="H430" s="598"/>
      <c r="I430" s="648"/>
      <c r="J430" s="655"/>
      <c r="K430" s="656"/>
      <c r="L430" s="654">
        <f t="shared" si="31"/>
        <v>0</v>
      </c>
      <c r="M430" s="25">
        <f t="shared" si="32"/>
        <v>0</v>
      </c>
      <c r="N430" s="576">
        <f t="shared" si="33"/>
        <v>0</v>
      </c>
      <c r="O430" s="54" t="str">
        <f t="shared" si="30"/>
        <v/>
      </c>
      <c r="P430" s="47"/>
      <c r="Q430" s="661"/>
      <c r="R430" s="47"/>
      <c r="S430" s="659"/>
      <c r="T430" s="659">
        <f t="shared" si="34"/>
        <v>0</v>
      </c>
    </row>
    <row r="431" customHeight="1" spans="1:20">
      <c r="A431" s="646"/>
      <c r="B431" s="647"/>
      <c r="C431" s="647"/>
      <c r="D431" s="47"/>
      <c r="E431" s="648"/>
      <c r="F431" s="649"/>
      <c r="G431" s="649"/>
      <c r="H431" s="598"/>
      <c r="I431" s="648"/>
      <c r="J431" s="655"/>
      <c r="K431" s="656"/>
      <c r="L431" s="654">
        <f t="shared" si="31"/>
        <v>0</v>
      </c>
      <c r="M431" s="25">
        <f t="shared" si="32"/>
        <v>0</v>
      </c>
      <c r="N431" s="576">
        <f t="shared" si="33"/>
        <v>0</v>
      </c>
      <c r="O431" s="54" t="str">
        <f t="shared" si="30"/>
        <v/>
      </c>
      <c r="P431" s="47"/>
      <c r="Q431" s="661"/>
      <c r="R431" s="47"/>
      <c r="S431" s="659"/>
      <c r="T431" s="659">
        <f t="shared" si="34"/>
        <v>0</v>
      </c>
    </row>
    <row r="432" customHeight="1" spans="1:20">
      <c r="A432" s="646"/>
      <c r="B432" s="647"/>
      <c r="C432" s="647"/>
      <c r="D432" s="47"/>
      <c r="E432" s="648"/>
      <c r="F432" s="649"/>
      <c r="G432" s="649"/>
      <c r="H432" s="598"/>
      <c r="I432" s="648"/>
      <c r="J432" s="655"/>
      <c r="K432" s="656"/>
      <c r="L432" s="654">
        <f t="shared" si="31"/>
        <v>0</v>
      </c>
      <c r="M432" s="25">
        <f t="shared" si="32"/>
        <v>0</v>
      </c>
      <c r="N432" s="576">
        <f t="shared" si="33"/>
        <v>0</v>
      </c>
      <c r="O432" s="54" t="str">
        <f t="shared" si="30"/>
        <v/>
      </c>
      <c r="P432" s="47"/>
      <c r="Q432" s="661"/>
      <c r="R432" s="47"/>
      <c r="S432" s="659"/>
      <c r="T432" s="659">
        <f t="shared" si="34"/>
        <v>0</v>
      </c>
    </row>
    <row r="433" customHeight="1" spans="1:20">
      <c r="A433" s="646"/>
      <c r="B433" s="647"/>
      <c r="C433" s="647"/>
      <c r="D433" s="47"/>
      <c r="E433" s="648"/>
      <c r="F433" s="649"/>
      <c r="G433" s="649"/>
      <c r="H433" s="598"/>
      <c r="I433" s="648"/>
      <c r="J433" s="655"/>
      <c r="K433" s="656"/>
      <c r="L433" s="654">
        <f t="shared" si="31"/>
        <v>0</v>
      </c>
      <c r="M433" s="25">
        <f t="shared" si="32"/>
        <v>0</v>
      </c>
      <c r="N433" s="576">
        <f t="shared" si="33"/>
        <v>0</v>
      </c>
      <c r="O433" s="54" t="str">
        <f t="shared" si="30"/>
        <v/>
      </c>
      <c r="P433" s="47"/>
      <c r="Q433" s="661"/>
      <c r="R433" s="47"/>
      <c r="S433" s="659"/>
      <c r="T433" s="659">
        <f t="shared" si="34"/>
        <v>0</v>
      </c>
    </row>
    <row r="434" customHeight="1" spans="1:20">
      <c r="A434" s="646"/>
      <c r="B434" s="647"/>
      <c r="C434" s="647"/>
      <c r="D434" s="47"/>
      <c r="E434" s="648"/>
      <c r="F434" s="649"/>
      <c r="G434" s="649"/>
      <c r="H434" s="598"/>
      <c r="I434" s="648"/>
      <c r="J434" s="655"/>
      <c r="K434" s="656"/>
      <c r="L434" s="654">
        <f t="shared" si="31"/>
        <v>0</v>
      </c>
      <c r="M434" s="25">
        <f t="shared" si="32"/>
        <v>0</v>
      </c>
      <c r="N434" s="576">
        <f t="shared" si="33"/>
        <v>0</v>
      </c>
      <c r="O434" s="54" t="str">
        <f t="shared" si="30"/>
        <v/>
      </c>
      <c r="P434" s="47"/>
      <c r="Q434" s="661"/>
      <c r="R434" s="47"/>
      <c r="S434" s="659"/>
      <c r="T434" s="659">
        <f t="shared" si="34"/>
        <v>0</v>
      </c>
    </row>
    <row r="435" customHeight="1" spans="1:20">
      <c r="A435" s="646"/>
      <c r="B435" s="647"/>
      <c r="C435" s="647"/>
      <c r="D435" s="47"/>
      <c r="E435" s="648"/>
      <c r="F435" s="649"/>
      <c r="G435" s="649"/>
      <c r="H435" s="598"/>
      <c r="I435" s="648"/>
      <c r="J435" s="655"/>
      <c r="K435" s="656"/>
      <c r="L435" s="654">
        <f t="shared" si="31"/>
        <v>0</v>
      </c>
      <c r="M435" s="25">
        <f t="shared" si="32"/>
        <v>0</v>
      </c>
      <c r="N435" s="576">
        <f t="shared" si="33"/>
        <v>0</v>
      </c>
      <c r="O435" s="54" t="str">
        <f t="shared" si="30"/>
        <v/>
      </c>
      <c r="P435" s="47"/>
      <c r="Q435" s="661"/>
      <c r="R435" s="47"/>
      <c r="S435" s="659"/>
      <c r="T435" s="659">
        <f t="shared" si="34"/>
        <v>0</v>
      </c>
    </row>
    <row r="436" customHeight="1" spans="1:20">
      <c r="A436" s="646"/>
      <c r="B436" s="647"/>
      <c r="C436" s="647"/>
      <c r="D436" s="47"/>
      <c r="E436" s="648"/>
      <c r="F436" s="649"/>
      <c r="G436" s="649"/>
      <c r="H436" s="598"/>
      <c r="I436" s="648"/>
      <c r="J436" s="655"/>
      <c r="K436" s="656"/>
      <c r="L436" s="654">
        <f t="shared" si="31"/>
        <v>0</v>
      </c>
      <c r="M436" s="25">
        <f t="shared" si="32"/>
        <v>0</v>
      </c>
      <c r="N436" s="576">
        <f t="shared" si="33"/>
        <v>0</v>
      </c>
      <c r="O436" s="54" t="str">
        <f t="shared" si="30"/>
        <v/>
      </c>
      <c r="P436" s="47"/>
      <c r="Q436" s="661"/>
      <c r="R436" s="47"/>
      <c r="S436" s="659"/>
      <c r="T436" s="659">
        <f t="shared" si="34"/>
        <v>0</v>
      </c>
    </row>
    <row r="437" customHeight="1" spans="1:20">
      <c r="A437" s="646"/>
      <c r="B437" s="647"/>
      <c r="C437" s="647"/>
      <c r="D437" s="47"/>
      <c r="E437" s="648"/>
      <c r="F437" s="649"/>
      <c r="G437" s="649"/>
      <c r="H437" s="598"/>
      <c r="I437" s="648"/>
      <c r="J437" s="655"/>
      <c r="K437" s="656"/>
      <c r="L437" s="654">
        <f t="shared" si="31"/>
        <v>0</v>
      </c>
      <c r="M437" s="25">
        <f t="shared" si="32"/>
        <v>0</v>
      </c>
      <c r="N437" s="576">
        <f t="shared" si="33"/>
        <v>0</v>
      </c>
      <c r="O437" s="54" t="str">
        <f t="shared" si="30"/>
        <v/>
      </c>
      <c r="P437" s="47"/>
      <c r="Q437" s="661"/>
      <c r="R437" s="47"/>
      <c r="S437" s="659"/>
      <c r="T437" s="659">
        <f t="shared" si="34"/>
        <v>0</v>
      </c>
    </row>
    <row r="438" customHeight="1" spans="1:20">
      <c r="A438" s="646"/>
      <c r="B438" s="647"/>
      <c r="C438" s="647"/>
      <c r="D438" s="47"/>
      <c r="E438" s="648"/>
      <c r="F438" s="649"/>
      <c r="G438" s="649"/>
      <c r="H438" s="598"/>
      <c r="I438" s="648"/>
      <c r="J438" s="655"/>
      <c r="K438" s="656"/>
      <c r="L438" s="654">
        <f t="shared" si="31"/>
        <v>0</v>
      </c>
      <c r="M438" s="25">
        <f t="shared" si="32"/>
        <v>0</v>
      </c>
      <c r="N438" s="576">
        <f t="shared" si="33"/>
        <v>0</v>
      </c>
      <c r="O438" s="54" t="str">
        <f t="shared" si="30"/>
        <v/>
      </c>
      <c r="P438" s="47"/>
      <c r="Q438" s="661"/>
      <c r="R438" s="47"/>
      <c r="S438" s="659"/>
      <c r="T438" s="659">
        <f t="shared" si="34"/>
        <v>0</v>
      </c>
    </row>
    <row r="439" customHeight="1" spans="1:20">
      <c r="A439" s="646"/>
      <c r="B439" s="647"/>
      <c r="C439" s="647"/>
      <c r="D439" s="47"/>
      <c r="E439" s="648"/>
      <c r="F439" s="649"/>
      <c r="G439" s="649"/>
      <c r="H439" s="598"/>
      <c r="I439" s="648"/>
      <c r="J439" s="655"/>
      <c r="K439" s="656"/>
      <c r="L439" s="654">
        <f t="shared" si="31"/>
        <v>0</v>
      </c>
      <c r="M439" s="25">
        <f t="shared" si="32"/>
        <v>0</v>
      </c>
      <c r="N439" s="576">
        <f t="shared" si="33"/>
        <v>0</v>
      </c>
      <c r="O439" s="54" t="str">
        <f t="shared" si="30"/>
        <v/>
      </c>
      <c r="P439" s="47"/>
      <c r="Q439" s="661"/>
      <c r="R439" s="47"/>
      <c r="S439" s="659"/>
      <c r="T439" s="659">
        <f t="shared" si="34"/>
        <v>0</v>
      </c>
    </row>
    <row r="440" customHeight="1" spans="1:20">
      <c r="A440" s="646"/>
      <c r="B440" s="647"/>
      <c r="C440" s="647"/>
      <c r="D440" s="47"/>
      <c r="E440" s="648"/>
      <c r="F440" s="649"/>
      <c r="G440" s="649"/>
      <c r="H440" s="598"/>
      <c r="I440" s="648"/>
      <c r="J440" s="655"/>
      <c r="K440" s="656"/>
      <c r="L440" s="654">
        <f t="shared" si="31"/>
        <v>0</v>
      </c>
      <c r="M440" s="25">
        <f t="shared" si="32"/>
        <v>0</v>
      </c>
      <c r="N440" s="576">
        <f t="shared" si="33"/>
        <v>0</v>
      </c>
      <c r="O440" s="54" t="str">
        <f t="shared" si="30"/>
        <v/>
      </c>
      <c r="P440" s="47"/>
      <c r="Q440" s="661"/>
      <c r="R440" s="47"/>
      <c r="S440" s="659"/>
      <c r="T440" s="659">
        <f t="shared" si="34"/>
        <v>0</v>
      </c>
    </row>
    <row r="441" customHeight="1" spans="1:20">
      <c r="A441" s="646"/>
      <c r="B441" s="647"/>
      <c r="C441" s="647"/>
      <c r="D441" s="47"/>
      <c r="E441" s="648"/>
      <c r="F441" s="649"/>
      <c r="G441" s="649"/>
      <c r="H441" s="598"/>
      <c r="I441" s="648"/>
      <c r="J441" s="655"/>
      <c r="K441" s="656"/>
      <c r="L441" s="654">
        <f t="shared" si="31"/>
        <v>0</v>
      </c>
      <c r="M441" s="25">
        <f t="shared" si="32"/>
        <v>0</v>
      </c>
      <c r="N441" s="576">
        <f t="shared" si="33"/>
        <v>0</v>
      </c>
      <c r="O441" s="54" t="str">
        <f t="shared" si="30"/>
        <v/>
      </c>
      <c r="P441" s="47"/>
      <c r="Q441" s="661"/>
      <c r="R441" s="47"/>
      <c r="S441" s="659"/>
      <c r="T441" s="659">
        <f t="shared" si="34"/>
        <v>0</v>
      </c>
    </row>
    <row r="442" customHeight="1" spans="1:20">
      <c r="A442" s="646"/>
      <c r="B442" s="647"/>
      <c r="C442" s="647"/>
      <c r="D442" s="47"/>
      <c r="E442" s="648"/>
      <c r="F442" s="649"/>
      <c r="G442" s="649"/>
      <c r="H442" s="598"/>
      <c r="I442" s="648"/>
      <c r="J442" s="655"/>
      <c r="K442" s="656"/>
      <c r="L442" s="654">
        <f t="shared" si="31"/>
        <v>0</v>
      </c>
      <c r="M442" s="25">
        <f t="shared" si="32"/>
        <v>0</v>
      </c>
      <c r="N442" s="576">
        <f t="shared" si="33"/>
        <v>0</v>
      </c>
      <c r="O442" s="54" t="str">
        <f t="shared" si="30"/>
        <v/>
      </c>
      <c r="P442" s="47"/>
      <c r="Q442" s="661"/>
      <c r="R442" s="47"/>
      <c r="S442" s="659"/>
      <c r="T442" s="659">
        <f t="shared" si="34"/>
        <v>0</v>
      </c>
    </row>
    <row r="443" customHeight="1" spans="1:20">
      <c r="A443" s="646"/>
      <c r="B443" s="647"/>
      <c r="C443" s="647"/>
      <c r="D443" s="47"/>
      <c r="E443" s="648"/>
      <c r="F443" s="649"/>
      <c r="G443" s="649"/>
      <c r="H443" s="598"/>
      <c r="I443" s="648"/>
      <c r="J443" s="655"/>
      <c r="K443" s="656"/>
      <c r="L443" s="654">
        <f t="shared" si="31"/>
        <v>0</v>
      </c>
      <c r="M443" s="25">
        <f t="shared" si="32"/>
        <v>0</v>
      </c>
      <c r="N443" s="576">
        <f t="shared" si="33"/>
        <v>0</v>
      </c>
      <c r="O443" s="54" t="str">
        <f t="shared" si="30"/>
        <v/>
      </c>
      <c r="P443" s="47"/>
      <c r="Q443" s="661"/>
      <c r="R443" s="47"/>
      <c r="S443" s="659"/>
      <c r="T443" s="659">
        <f t="shared" si="34"/>
        <v>0</v>
      </c>
    </row>
    <row r="444" customHeight="1" spans="1:20">
      <c r="A444" s="646"/>
      <c r="B444" s="647"/>
      <c r="C444" s="647"/>
      <c r="D444" s="47"/>
      <c r="E444" s="648"/>
      <c r="F444" s="649"/>
      <c r="G444" s="649"/>
      <c r="H444" s="598"/>
      <c r="I444" s="648"/>
      <c r="J444" s="655"/>
      <c r="K444" s="656"/>
      <c r="L444" s="654">
        <f t="shared" si="31"/>
        <v>0</v>
      </c>
      <c r="M444" s="25">
        <f t="shared" si="32"/>
        <v>0</v>
      </c>
      <c r="N444" s="576">
        <f t="shared" si="33"/>
        <v>0</v>
      </c>
      <c r="O444" s="54" t="str">
        <f t="shared" si="30"/>
        <v/>
      </c>
      <c r="P444" s="47"/>
      <c r="Q444" s="661"/>
      <c r="R444" s="47"/>
      <c r="S444" s="659"/>
      <c r="T444" s="659">
        <f t="shared" si="34"/>
        <v>0</v>
      </c>
    </row>
    <row r="445" customHeight="1" spans="1:20">
      <c r="A445" s="646"/>
      <c r="B445" s="647"/>
      <c r="C445" s="647"/>
      <c r="D445" s="47"/>
      <c r="E445" s="648"/>
      <c r="F445" s="649"/>
      <c r="G445" s="649"/>
      <c r="H445" s="598"/>
      <c r="I445" s="648"/>
      <c r="J445" s="655"/>
      <c r="K445" s="656"/>
      <c r="L445" s="654">
        <f t="shared" si="31"/>
        <v>0</v>
      </c>
      <c r="M445" s="25">
        <f t="shared" si="32"/>
        <v>0</v>
      </c>
      <c r="N445" s="576">
        <f t="shared" si="33"/>
        <v>0</v>
      </c>
      <c r="O445" s="54" t="str">
        <f t="shared" si="30"/>
        <v/>
      </c>
      <c r="P445" s="47"/>
      <c r="Q445" s="661"/>
      <c r="R445" s="47"/>
      <c r="S445" s="659"/>
      <c r="T445" s="659">
        <f t="shared" si="34"/>
        <v>0</v>
      </c>
    </row>
    <row r="446" customHeight="1" spans="1:20">
      <c r="A446" s="646"/>
      <c r="B446" s="647"/>
      <c r="C446" s="647"/>
      <c r="D446" s="47"/>
      <c r="E446" s="648"/>
      <c r="F446" s="649"/>
      <c r="G446" s="649"/>
      <c r="H446" s="598"/>
      <c r="I446" s="648"/>
      <c r="J446" s="655"/>
      <c r="K446" s="656"/>
      <c r="L446" s="654">
        <f t="shared" si="31"/>
        <v>0</v>
      </c>
      <c r="M446" s="25">
        <f t="shared" si="32"/>
        <v>0</v>
      </c>
      <c r="N446" s="576">
        <f t="shared" si="33"/>
        <v>0</v>
      </c>
      <c r="O446" s="54" t="str">
        <f t="shared" si="30"/>
        <v/>
      </c>
      <c r="P446" s="47"/>
      <c r="Q446" s="661"/>
      <c r="R446" s="47"/>
      <c r="S446" s="659"/>
      <c r="T446" s="659">
        <f t="shared" si="34"/>
        <v>0</v>
      </c>
    </row>
    <row r="447" customHeight="1" spans="1:20">
      <c r="A447" s="646"/>
      <c r="B447" s="647"/>
      <c r="C447" s="647"/>
      <c r="D447" s="47"/>
      <c r="E447" s="648"/>
      <c r="F447" s="649"/>
      <c r="G447" s="649"/>
      <c r="H447" s="598"/>
      <c r="I447" s="648"/>
      <c r="J447" s="655"/>
      <c r="K447" s="656"/>
      <c r="L447" s="654">
        <f t="shared" si="31"/>
        <v>0</v>
      </c>
      <c r="M447" s="25">
        <f t="shared" si="32"/>
        <v>0</v>
      </c>
      <c r="N447" s="576">
        <f t="shared" si="33"/>
        <v>0</v>
      </c>
      <c r="O447" s="54" t="str">
        <f t="shared" si="30"/>
        <v/>
      </c>
      <c r="P447" s="47"/>
      <c r="Q447" s="661"/>
      <c r="R447" s="47"/>
      <c r="S447" s="659"/>
      <c r="T447" s="659">
        <f t="shared" si="34"/>
        <v>0</v>
      </c>
    </row>
    <row r="448" customHeight="1" spans="1:20">
      <c r="A448" s="646"/>
      <c r="B448" s="647"/>
      <c r="C448" s="647"/>
      <c r="D448" s="47"/>
      <c r="E448" s="648"/>
      <c r="F448" s="649"/>
      <c r="G448" s="649"/>
      <c r="H448" s="598"/>
      <c r="I448" s="648"/>
      <c r="J448" s="655"/>
      <c r="K448" s="656"/>
      <c r="L448" s="654">
        <f t="shared" si="31"/>
        <v>0</v>
      </c>
      <c r="M448" s="25">
        <f t="shared" si="32"/>
        <v>0</v>
      </c>
      <c r="N448" s="576">
        <f t="shared" si="33"/>
        <v>0</v>
      </c>
      <c r="O448" s="54" t="str">
        <f t="shared" si="30"/>
        <v/>
      </c>
      <c r="P448" s="47"/>
      <c r="Q448" s="661"/>
      <c r="R448" s="47"/>
      <c r="S448" s="659"/>
      <c r="T448" s="659">
        <f t="shared" si="34"/>
        <v>0</v>
      </c>
    </row>
    <row r="449" customHeight="1" spans="1:20">
      <c r="A449" s="646"/>
      <c r="B449" s="647"/>
      <c r="C449" s="647"/>
      <c r="D449" s="47"/>
      <c r="E449" s="648"/>
      <c r="F449" s="649"/>
      <c r="G449" s="649"/>
      <c r="H449" s="598"/>
      <c r="I449" s="648"/>
      <c r="J449" s="655"/>
      <c r="K449" s="656"/>
      <c r="L449" s="654">
        <f t="shared" si="31"/>
        <v>0</v>
      </c>
      <c r="M449" s="25">
        <f t="shared" si="32"/>
        <v>0</v>
      </c>
      <c r="N449" s="576">
        <f t="shared" si="33"/>
        <v>0</v>
      </c>
      <c r="O449" s="54" t="str">
        <f t="shared" si="30"/>
        <v/>
      </c>
      <c r="P449" s="47"/>
      <c r="Q449" s="661"/>
      <c r="R449" s="47"/>
      <c r="S449" s="659"/>
      <c r="T449" s="659">
        <f t="shared" si="34"/>
        <v>0</v>
      </c>
    </row>
    <row r="450" customHeight="1" spans="1:20">
      <c r="A450" s="646"/>
      <c r="B450" s="647"/>
      <c r="C450" s="647"/>
      <c r="D450" s="47"/>
      <c r="E450" s="648"/>
      <c r="F450" s="649"/>
      <c r="G450" s="649"/>
      <c r="H450" s="598"/>
      <c r="I450" s="648"/>
      <c r="J450" s="655"/>
      <c r="K450" s="656"/>
      <c r="L450" s="654">
        <f t="shared" si="31"/>
        <v>0</v>
      </c>
      <c r="M450" s="25">
        <f t="shared" si="32"/>
        <v>0</v>
      </c>
      <c r="N450" s="576">
        <f t="shared" si="33"/>
        <v>0</v>
      </c>
      <c r="O450" s="54" t="str">
        <f t="shared" si="30"/>
        <v/>
      </c>
      <c r="P450" s="47"/>
      <c r="Q450" s="661"/>
      <c r="R450" s="47"/>
      <c r="S450" s="659"/>
      <c r="T450" s="659">
        <f t="shared" si="34"/>
        <v>0</v>
      </c>
    </row>
    <row r="451" customHeight="1" spans="1:20">
      <c r="A451" s="646"/>
      <c r="B451" s="647"/>
      <c r="C451" s="647"/>
      <c r="D451" s="47"/>
      <c r="E451" s="648"/>
      <c r="F451" s="649"/>
      <c r="G451" s="649"/>
      <c r="H451" s="598"/>
      <c r="I451" s="648"/>
      <c r="J451" s="655"/>
      <c r="K451" s="656"/>
      <c r="L451" s="654">
        <f t="shared" si="31"/>
        <v>0</v>
      </c>
      <c r="M451" s="25">
        <f t="shared" si="32"/>
        <v>0</v>
      </c>
      <c r="N451" s="576">
        <f t="shared" si="33"/>
        <v>0</v>
      </c>
      <c r="O451" s="54" t="str">
        <f t="shared" si="30"/>
        <v/>
      </c>
      <c r="P451" s="47"/>
      <c r="Q451" s="661"/>
      <c r="R451" s="47"/>
      <c r="S451" s="659"/>
      <c r="T451" s="659">
        <f t="shared" si="34"/>
        <v>0</v>
      </c>
    </row>
    <row r="452" customHeight="1" spans="1:20">
      <c r="A452" s="646"/>
      <c r="B452" s="647"/>
      <c r="C452" s="647"/>
      <c r="D452" s="47"/>
      <c r="E452" s="648"/>
      <c r="F452" s="649"/>
      <c r="G452" s="649"/>
      <c r="H452" s="598"/>
      <c r="I452" s="648"/>
      <c r="J452" s="655"/>
      <c r="K452" s="656"/>
      <c r="L452" s="654">
        <f t="shared" si="31"/>
        <v>0</v>
      </c>
      <c r="M452" s="25">
        <f t="shared" si="32"/>
        <v>0</v>
      </c>
      <c r="N452" s="576">
        <f t="shared" si="33"/>
        <v>0</v>
      </c>
      <c r="O452" s="54" t="str">
        <f t="shared" si="30"/>
        <v/>
      </c>
      <c r="P452" s="47"/>
      <c r="Q452" s="661"/>
      <c r="R452" s="47"/>
      <c r="S452" s="659"/>
      <c r="T452" s="659">
        <f t="shared" si="34"/>
        <v>0</v>
      </c>
    </row>
    <row r="453" customHeight="1" spans="1:20">
      <c r="A453" s="646"/>
      <c r="B453" s="647"/>
      <c r="C453" s="647"/>
      <c r="D453" s="47"/>
      <c r="E453" s="648"/>
      <c r="F453" s="649"/>
      <c r="G453" s="649"/>
      <c r="H453" s="598"/>
      <c r="I453" s="648"/>
      <c r="J453" s="655"/>
      <c r="K453" s="656"/>
      <c r="L453" s="654">
        <f t="shared" si="31"/>
        <v>0</v>
      </c>
      <c r="M453" s="25">
        <f t="shared" si="32"/>
        <v>0</v>
      </c>
      <c r="N453" s="576">
        <f t="shared" si="33"/>
        <v>0</v>
      </c>
      <c r="O453" s="54" t="str">
        <f t="shared" si="30"/>
        <v/>
      </c>
      <c r="P453" s="47"/>
      <c r="Q453" s="661"/>
      <c r="R453" s="47"/>
      <c r="S453" s="659"/>
      <c r="T453" s="659">
        <f t="shared" si="34"/>
        <v>0</v>
      </c>
    </row>
    <row r="454" customHeight="1" spans="1:20">
      <c r="A454" s="646"/>
      <c r="B454" s="647"/>
      <c r="C454" s="647"/>
      <c r="D454" s="47"/>
      <c r="E454" s="648"/>
      <c r="F454" s="649"/>
      <c r="G454" s="649"/>
      <c r="H454" s="598"/>
      <c r="I454" s="648"/>
      <c r="J454" s="655"/>
      <c r="K454" s="656"/>
      <c r="L454" s="654">
        <f t="shared" si="31"/>
        <v>0</v>
      </c>
      <c r="M454" s="25">
        <f t="shared" si="32"/>
        <v>0</v>
      </c>
      <c r="N454" s="576">
        <f t="shared" si="33"/>
        <v>0</v>
      </c>
      <c r="O454" s="54" t="str">
        <f t="shared" si="30"/>
        <v/>
      </c>
      <c r="P454" s="47"/>
      <c r="Q454" s="661"/>
      <c r="R454" s="47"/>
      <c r="S454" s="659"/>
      <c r="T454" s="659">
        <f t="shared" si="34"/>
        <v>0</v>
      </c>
    </row>
    <row r="455" customHeight="1" spans="1:20">
      <c r="A455" s="646"/>
      <c r="B455" s="647"/>
      <c r="C455" s="647"/>
      <c r="D455" s="47"/>
      <c r="E455" s="648"/>
      <c r="F455" s="649"/>
      <c r="G455" s="649"/>
      <c r="H455" s="598"/>
      <c r="I455" s="648"/>
      <c r="J455" s="655"/>
      <c r="K455" s="656"/>
      <c r="L455" s="654">
        <f t="shared" si="31"/>
        <v>0</v>
      </c>
      <c r="M455" s="25">
        <f t="shared" si="32"/>
        <v>0</v>
      </c>
      <c r="N455" s="576">
        <f t="shared" si="33"/>
        <v>0</v>
      </c>
      <c r="O455" s="54" t="str">
        <f t="shared" ref="O455:O518" si="35">IF(K455=0,"",(N455-K455)/K455*100)</f>
        <v/>
      </c>
      <c r="P455" s="47"/>
      <c r="Q455" s="661"/>
      <c r="R455" s="47"/>
      <c r="S455" s="659"/>
      <c r="T455" s="659">
        <f t="shared" si="34"/>
        <v>0</v>
      </c>
    </row>
    <row r="456" customHeight="1" spans="1:20">
      <c r="A456" s="646"/>
      <c r="B456" s="647"/>
      <c r="C456" s="647"/>
      <c r="D456" s="47"/>
      <c r="E456" s="648"/>
      <c r="F456" s="649"/>
      <c r="G456" s="649"/>
      <c r="H456" s="598"/>
      <c r="I456" s="648"/>
      <c r="J456" s="655"/>
      <c r="K456" s="656"/>
      <c r="L456" s="654">
        <f t="shared" ref="L456:L519" si="36">T456</f>
        <v>0</v>
      </c>
      <c r="M456" s="25">
        <f t="shared" ref="M456:M519" si="37">S456</f>
        <v>0</v>
      </c>
      <c r="N456" s="576">
        <f t="shared" ref="N456:N519" si="38">ROUND(M456*L456,2)</f>
        <v>0</v>
      </c>
      <c r="O456" s="54" t="str">
        <f t="shared" si="35"/>
        <v/>
      </c>
      <c r="P456" s="47"/>
      <c r="Q456" s="661"/>
      <c r="R456" s="47"/>
      <c r="S456" s="659"/>
      <c r="T456" s="659">
        <f t="shared" ref="T456:T519" si="39">I456</f>
        <v>0</v>
      </c>
    </row>
    <row r="457" customHeight="1" spans="1:20">
      <c r="A457" s="646"/>
      <c r="B457" s="647"/>
      <c r="C457" s="647"/>
      <c r="D457" s="47"/>
      <c r="E457" s="648"/>
      <c r="F457" s="649"/>
      <c r="G457" s="649"/>
      <c r="H457" s="598"/>
      <c r="I457" s="648"/>
      <c r="J457" s="655"/>
      <c r="K457" s="656"/>
      <c r="L457" s="654">
        <f t="shared" si="36"/>
        <v>0</v>
      </c>
      <c r="M457" s="25">
        <f t="shared" si="37"/>
        <v>0</v>
      </c>
      <c r="N457" s="576">
        <f t="shared" si="38"/>
        <v>0</v>
      </c>
      <c r="O457" s="54" t="str">
        <f t="shared" si="35"/>
        <v/>
      </c>
      <c r="P457" s="47"/>
      <c r="Q457" s="661"/>
      <c r="R457" s="47"/>
      <c r="S457" s="659"/>
      <c r="T457" s="659">
        <f t="shared" si="39"/>
        <v>0</v>
      </c>
    </row>
    <row r="458" customHeight="1" spans="1:20">
      <c r="A458" s="646"/>
      <c r="B458" s="647"/>
      <c r="C458" s="647"/>
      <c r="D458" s="47"/>
      <c r="E458" s="648"/>
      <c r="F458" s="649"/>
      <c r="G458" s="649"/>
      <c r="H458" s="598"/>
      <c r="I458" s="648"/>
      <c r="J458" s="655"/>
      <c r="K458" s="656"/>
      <c r="L458" s="654">
        <f t="shared" si="36"/>
        <v>0</v>
      </c>
      <c r="M458" s="25">
        <f t="shared" si="37"/>
        <v>0</v>
      </c>
      <c r="N458" s="576">
        <f t="shared" si="38"/>
        <v>0</v>
      </c>
      <c r="O458" s="54" t="str">
        <f t="shared" si="35"/>
        <v/>
      </c>
      <c r="P458" s="47"/>
      <c r="Q458" s="661"/>
      <c r="R458" s="47"/>
      <c r="S458" s="659"/>
      <c r="T458" s="659">
        <f t="shared" si="39"/>
        <v>0</v>
      </c>
    </row>
    <row r="459" customHeight="1" spans="1:20">
      <c r="A459" s="646"/>
      <c r="B459" s="647"/>
      <c r="C459" s="647"/>
      <c r="D459" s="47"/>
      <c r="E459" s="648"/>
      <c r="F459" s="649"/>
      <c r="G459" s="649"/>
      <c r="H459" s="598"/>
      <c r="I459" s="648"/>
      <c r="J459" s="655"/>
      <c r="K459" s="656"/>
      <c r="L459" s="654">
        <f t="shared" si="36"/>
        <v>0</v>
      </c>
      <c r="M459" s="25">
        <f t="shared" si="37"/>
        <v>0</v>
      </c>
      <c r="N459" s="576">
        <f t="shared" si="38"/>
        <v>0</v>
      </c>
      <c r="O459" s="54" t="str">
        <f t="shared" si="35"/>
        <v/>
      </c>
      <c r="P459" s="47"/>
      <c r="Q459" s="661"/>
      <c r="R459" s="47"/>
      <c r="S459" s="659"/>
      <c r="T459" s="659">
        <f t="shared" si="39"/>
        <v>0</v>
      </c>
    </row>
    <row r="460" customHeight="1" spans="1:20">
      <c r="A460" s="646"/>
      <c r="B460" s="647"/>
      <c r="C460" s="647"/>
      <c r="D460" s="47"/>
      <c r="E460" s="648"/>
      <c r="F460" s="649"/>
      <c r="G460" s="649"/>
      <c r="H460" s="598"/>
      <c r="I460" s="648"/>
      <c r="J460" s="655"/>
      <c r="K460" s="656"/>
      <c r="L460" s="654">
        <f t="shared" si="36"/>
        <v>0</v>
      </c>
      <c r="M460" s="25">
        <f t="shared" si="37"/>
        <v>0</v>
      </c>
      <c r="N460" s="576">
        <f t="shared" si="38"/>
        <v>0</v>
      </c>
      <c r="O460" s="54" t="str">
        <f t="shared" si="35"/>
        <v/>
      </c>
      <c r="P460" s="47"/>
      <c r="Q460" s="661"/>
      <c r="R460" s="47"/>
      <c r="S460" s="659"/>
      <c r="T460" s="659">
        <f t="shared" si="39"/>
        <v>0</v>
      </c>
    </row>
    <row r="461" customHeight="1" spans="1:20">
      <c r="A461" s="646"/>
      <c r="B461" s="647"/>
      <c r="C461" s="647"/>
      <c r="D461" s="47"/>
      <c r="E461" s="648"/>
      <c r="F461" s="649"/>
      <c r="G461" s="649"/>
      <c r="H461" s="598"/>
      <c r="I461" s="648"/>
      <c r="J461" s="655"/>
      <c r="K461" s="656"/>
      <c r="L461" s="654">
        <f t="shared" si="36"/>
        <v>0</v>
      </c>
      <c r="M461" s="25">
        <f t="shared" si="37"/>
        <v>0</v>
      </c>
      <c r="N461" s="576">
        <f t="shared" si="38"/>
        <v>0</v>
      </c>
      <c r="O461" s="54" t="str">
        <f t="shared" si="35"/>
        <v/>
      </c>
      <c r="P461" s="47"/>
      <c r="Q461" s="661"/>
      <c r="R461" s="47"/>
      <c r="S461" s="659"/>
      <c r="T461" s="659">
        <f t="shared" si="39"/>
        <v>0</v>
      </c>
    </row>
    <row r="462" customHeight="1" spans="1:20">
      <c r="A462" s="646"/>
      <c r="B462" s="647"/>
      <c r="C462" s="647"/>
      <c r="D462" s="47"/>
      <c r="E462" s="648"/>
      <c r="F462" s="649"/>
      <c r="G462" s="649"/>
      <c r="H462" s="598"/>
      <c r="I462" s="648"/>
      <c r="J462" s="655"/>
      <c r="K462" s="656"/>
      <c r="L462" s="654">
        <f t="shared" si="36"/>
        <v>0</v>
      </c>
      <c r="M462" s="25">
        <f t="shared" si="37"/>
        <v>0</v>
      </c>
      <c r="N462" s="576">
        <f t="shared" si="38"/>
        <v>0</v>
      </c>
      <c r="O462" s="54" t="str">
        <f t="shared" si="35"/>
        <v/>
      </c>
      <c r="P462" s="47"/>
      <c r="Q462" s="661"/>
      <c r="R462" s="47"/>
      <c r="S462" s="659"/>
      <c r="T462" s="659">
        <f t="shared" si="39"/>
        <v>0</v>
      </c>
    </row>
    <row r="463" customHeight="1" spans="1:20">
      <c r="A463" s="646"/>
      <c r="B463" s="647"/>
      <c r="C463" s="647"/>
      <c r="D463" s="47"/>
      <c r="E463" s="648"/>
      <c r="F463" s="649"/>
      <c r="G463" s="649"/>
      <c r="H463" s="598"/>
      <c r="I463" s="648"/>
      <c r="J463" s="655"/>
      <c r="K463" s="656"/>
      <c r="L463" s="654">
        <f t="shared" si="36"/>
        <v>0</v>
      </c>
      <c r="M463" s="25">
        <f t="shared" si="37"/>
        <v>0</v>
      </c>
      <c r="N463" s="576">
        <f t="shared" si="38"/>
        <v>0</v>
      </c>
      <c r="O463" s="54" t="str">
        <f t="shared" si="35"/>
        <v/>
      </c>
      <c r="P463" s="47"/>
      <c r="Q463" s="661"/>
      <c r="R463" s="47"/>
      <c r="S463" s="659"/>
      <c r="T463" s="659">
        <f t="shared" si="39"/>
        <v>0</v>
      </c>
    </row>
    <row r="464" customHeight="1" spans="1:20">
      <c r="A464" s="646"/>
      <c r="B464" s="647"/>
      <c r="C464" s="647"/>
      <c r="D464" s="47"/>
      <c r="E464" s="648"/>
      <c r="F464" s="649"/>
      <c r="G464" s="649"/>
      <c r="H464" s="598"/>
      <c r="I464" s="648"/>
      <c r="J464" s="655"/>
      <c r="K464" s="656"/>
      <c r="L464" s="654">
        <f t="shared" si="36"/>
        <v>0</v>
      </c>
      <c r="M464" s="25">
        <f t="shared" si="37"/>
        <v>0</v>
      </c>
      <c r="N464" s="576">
        <f t="shared" si="38"/>
        <v>0</v>
      </c>
      <c r="O464" s="54" t="str">
        <f t="shared" si="35"/>
        <v/>
      </c>
      <c r="P464" s="47"/>
      <c r="Q464" s="661"/>
      <c r="R464" s="47"/>
      <c r="S464" s="659"/>
      <c r="T464" s="659">
        <f t="shared" si="39"/>
        <v>0</v>
      </c>
    </row>
    <row r="465" customHeight="1" spans="1:20">
      <c r="A465" s="646"/>
      <c r="B465" s="647"/>
      <c r="C465" s="647"/>
      <c r="D465" s="47"/>
      <c r="E465" s="648"/>
      <c r="F465" s="649"/>
      <c r="G465" s="649"/>
      <c r="H465" s="598"/>
      <c r="I465" s="648"/>
      <c r="J465" s="655"/>
      <c r="K465" s="656"/>
      <c r="L465" s="654">
        <f t="shared" si="36"/>
        <v>0</v>
      </c>
      <c r="M465" s="25">
        <f t="shared" si="37"/>
        <v>0</v>
      </c>
      <c r="N465" s="576">
        <f t="shared" si="38"/>
        <v>0</v>
      </c>
      <c r="O465" s="54" t="str">
        <f t="shared" si="35"/>
        <v/>
      </c>
      <c r="P465" s="47"/>
      <c r="Q465" s="661"/>
      <c r="R465" s="47"/>
      <c r="S465" s="659"/>
      <c r="T465" s="659">
        <f t="shared" si="39"/>
        <v>0</v>
      </c>
    </row>
    <row r="466" customHeight="1" spans="1:20">
      <c r="A466" s="646"/>
      <c r="B466" s="647"/>
      <c r="C466" s="647"/>
      <c r="D466" s="47"/>
      <c r="E466" s="648"/>
      <c r="F466" s="649"/>
      <c r="G466" s="649"/>
      <c r="H466" s="598"/>
      <c r="I466" s="648"/>
      <c r="J466" s="655"/>
      <c r="K466" s="656"/>
      <c r="L466" s="654">
        <f t="shared" si="36"/>
        <v>0</v>
      </c>
      <c r="M466" s="25">
        <f t="shared" si="37"/>
        <v>0</v>
      </c>
      <c r="N466" s="576">
        <f t="shared" si="38"/>
        <v>0</v>
      </c>
      <c r="O466" s="54" t="str">
        <f t="shared" si="35"/>
        <v/>
      </c>
      <c r="P466" s="47"/>
      <c r="Q466" s="661"/>
      <c r="R466" s="47"/>
      <c r="S466" s="659"/>
      <c r="T466" s="659">
        <f t="shared" si="39"/>
        <v>0</v>
      </c>
    </row>
    <row r="467" customHeight="1" spans="1:20">
      <c r="A467" s="646"/>
      <c r="B467" s="647"/>
      <c r="C467" s="647"/>
      <c r="D467" s="47"/>
      <c r="E467" s="648"/>
      <c r="F467" s="649"/>
      <c r="G467" s="649"/>
      <c r="H467" s="598"/>
      <c r="I467" s="648"/>
      <c r="J467" s="655"/>
      <c r="K467" s="656"/>
      <c r="L467" s="654">
        <f t="shared" si="36"/>
        <v>0</v>
      </c>
      <c r="M467" s="25">
        <f t="shared" si="37"/>
        <v>0</v>
      </c>
      <c r="N467" s="576">
        <f t="shared" si="38"/>
        <v>0</v>
      </c>
      <c r="O467" s="54" t="str">
        <f t="shared" si="35"/>
        <v/>
      </c>
      <c r="P467" s="47"/>
      <c r="Q467" s="661"/>
      <c r="R467" s="47"/>
      <c r="S467" s="659"/>
      <c r="T467" s="659">
        <f t="shared" si="39"/>
        <v>0</v>
      </c>
    </row>
    <row r="468" customHeight="1" spans="1:20">
      <c r="A468" s="646"/>
      <c r="B468" s="647"/>
      <c r="C468" s="647"/>
      <c r="D468" s="47"/>
      <c r="E468" s="648"/>
      <c r="F468" s="649"/>
      <c r="G468" s="649"/>
      <c r="H468" s="598"/>
      <c r="I468" s="648"/>
      <c r="J468" s="655"/>
      <c r="K468" s="656"/>
      <c r="L468" s="654">
        <f t="shared" si="36"/>
        <v>0</v>
      </c>
      <c r="M468" s="25">
        <f t="shared" si="37"/>
        <v>0</v>
      </c>
      <c r="N468" s="576">
        <f t="shared" si="38"/>
        <v>0</v>
      </c>
      <c r="O468" s="54" t="str">
        <f t="shared" si="35"/>
        <v/>
      </c>
      <c r="P468" s="47"/>
      <c r="Q468" s="661"/>
      <c r="R468" s="47"/>
      <c r="S468" s="659"/>
      <c r="T468" s="659">
        <f t="shared" si="39"/>
        <v>0</v>
      </c>
    </row>
    <row r="469" customHeight="1" spans="1:20">
      <c r="A469" s="646"/>
      <c r="B469" s="647"/>
      <c r="C469" s="647"/>
      <c r="D469" s="47"/>
      <c r="E469" s="648"/>
      <c r="F469" s="649"/>
      <c r="G469" s="649"/>
      <c r="H469" s="598"/>
      <c r="I469" s="648"/>
      <c r="J469" s="655"/>
      <c r="K469" s="656"/>
      <c r="L469" s="654">
        <f t="shared" si="36"/>
        <v>0</v>
      </c>
      <c r="M469" s="25">
        <f t="shared" si="37"/>
        <v>0</v>
      </c>
      <c r="N469" s="576">
        <f t="shared" si="38"/>
        <v>0</v>
      </c>
      <c r="O469" s="54" t="str">
        <f t="shared" si="35"/>
        <v/>
      </c>
      <c r="P469" s="47"/>
      <c r="Q469" s="661"/>
      <c r="R469" s="47"/>
      <c r="S469" s="659"/>
      <c r="T469" s="659">
        <f t="shared" si="39"/>
        <v>0</v>
      </c>
    </row>
    <row r="470" customHeight="1" spans="1:20">
      <c r="A470" s="646"/>
      <c r="B470" s="647"/>
      <c r="C470" s="647"/>
      <c r="D470" s="47"/>
      <c r="E470" s="648"/>
      <c r="F470" s="649"/>
      <c r="G470" s="649"/>
      <c r="H470" s="598"/>
      <c r="I470" s="648"/>
      <c r="J470" s="655"/>
      <c r="K470" s="656"/>
      <c r="L470" s="654">
        <f t="shared" si="36"/>
        <v>0</v>
      </c>
      <c r="M470" s="25">
        <f t="shared" si="37"/>
        <v>0</v>
      </c>
      <c r="N470" s="576">
        <f t="shared" si="38"/>
        <v>0</v>
      </c>
      <c r="O470" s="54" t="str">
        <f t="shared" si="35"/>
        <v/>
      </c>
      <c r="P470" s="47"/>
      <c r="Q470" s="661"/>
      <c r="R470" s="47"/>
      <c r="S470" s="659"/>
      <c r="T470" s="659">
        <f t="shared" si="39"/>
        <v>0</v>
      </c>
    </row>
    <row r="471" customHeight="1" spans="1:20">
      <c r="A471" s="646"/>
      <c r="B471" s="647"/>
      <c r="C471" s="647"/>
      <c r="D471" s="47"/>
      <c r="E471" s="648"/>
      <c r="F471" s="649"/>
      <c r="G471" s="649"/>
      <c r="H471" s="598"/>
      <c r="I471" s="648"/>
      <c r="J471" s="655"/>
      <c r="K471" s="656"/>
      <c r="L471" s="654">
        <f t="shared" si="36"/>
        <v>0</v>
      </c>
      <c r="M471" s="25">
        <f t="shared" si="37"/>
        <v>0</v>
      </c>
      <c r="N471" s="576">
        <f t="shared" si="38"/>
        <v>0</v>
      </c>
      <c r="O471" s="54" t="str">
        <f t="shared" si="35"/>
        <v/>
      </c>
      <c r="P471" s="47"/>
      <c r="Q471" s="661"/>
      <c r="R471" s="47"/>
      <c r="S471" s="659"/>
      <c r="T471" s="659">
        <f t="shared" si="39"/>
        <v>0</v>
      </c>
    </row>
    <row r="472" customHeight="1" spans="1:20">
      <c r="A472" s="646"/>
      <c r="B472" s="647"/>
      <c r="C472" s="647"/>
      <c r="D472" s="47"/>
      <c r="E472" s="648"/>
      <c r="F472" s="649"/>
      <c r="G472" s="649"/>
      <c r="H472" s="598"/>
      <c r="I472" s="648"/>
      <c r="J472" s="655"/>
      <c r="K472" s="656"/>
      <c r="L472" s="654">
        <f t="shared" si="36"/>
        <v>0</v>
      </c>
      <c r="M472" s="25">
        <f t="shared" si="37"/>
        <v>0</v>
      </c>
      <c r="N472" s="576">
        <f t="shared" si="38"/>
        <v>0</v>
      </c>
      <c r="O472" s="54" t="str">
        <f t="shared" si="35"/>
        <v/>
      </c>
      <c r="P472" s="47"/>
      <c r="Q472" s="661"/>
      <c r="R472" s="47"/>
      <c r="S472" s="659"/>
      <c r="T472" s="659">
        <f t="shared" si="39"/>
        <v>0</v>
      </c>
    </row>
    <row r="473" customHeight="1" spans="1:20">
      <c r="A473" s="646"/>
      <c r="B473" s="647"/>
      <c r="C473" s="647"/>
      <c r="D473" s="47"/>
      <c r="E473" s="648"/>
      <c r="F473" s="649"/>
      <c r="G473" s="649"/>
      <c r="H473" s="598"/>
      <c r="I473" s="648"/>
      <c r="J473" s="655"/>
      <c r="K473" s="656"/>
      <c r="L473" s="654">
        <f t="shared" si="36"/>
        <v>0</v>
      </c>
      <c r="M473" s="25">
        <f t="shared" si="37"/>
        <v>0</v>
      </c>
      <c r="N473" s="576">
        <f t="shared" si="38"/>
        <v>0</v>
      </c>
      <c r="O473" s="54" t="str">
        <f t="shared" si="35"/>
        <v/>
      </c>
      <c r="P473" s="47"/>
      <c r="Q473" s="661"/>
      <c r="R473" s="47"/>
      <c r="S473" s="659"/>
      <c r="T473" s="659">
        <f t="shared" si="39"/>
        <v>0</v>
      </c>
    </row>
    <row r="474" customHeight="1" spans="1:20">
      <c r="A474" s="646"/>
      <c r="B474" s="647"/>
      <c r="C474" s="647"/>
      <c r="D474" s="47"/>
      <c r="E474" s="648"/>
      <c r="F474" s="649"/>
      <c r="G474" s="649"/>
      <c r="H474" s="598"/>
      <c r="I474" s="648"/>
      <c r="J474" s="655"/>
      <c r="K474" s="656"/>
      <c r="L474" s="654">
        <f t="shared" si="36"/>
        <v>0</v>
      </c>
      <c r="M474" s="25">
        <f t="shared" si="37"/>
        <v>0</v>
      </c>
      <c r="N474" s="576">
        <f t="shared" si="38"/>
        <v>0</v>
      </c>
      <c r="O474" s="54" t="str">
        <f t="shared" si="35"/>
        <v/>
      </c>
      <c r="P474" s="47"/>
      <c r="Q474" s="661"/>
      <c r="R474" s="47"/>
      <c r="S474" s="659"/>
      <c r="T474" s="659">
        <f t="shared" si="39"/>
        <v>0</v>
      </c>
    </row>
    <row r="475" customHeight="1" spans="1:20">
      <c r="A475" s="646"/>
      <c r="B475" s="647"/>
      <c r="C475" s="647"/>
      <c r="D475" s="47"/>
      <c r="E475" s="648"/>
      <c r="F475" s="649"/>
      <c r="G475" s="649"/>
      <c r="H475" s="598"/>
      <c r="I475" s="648"/>
      <c r="J475" s="655"/>
      <c r="K475" s="656"/>
      <c r="L475" s="654">
        <f t="shared" si="36"/>
        <v>0</v>
      </c>
      <c r="M475" s="25">
        <f t="shared" si="37"/>
        <v>0</v>
      </c>
      <c r="N475" s="576">
        <f t="shared" si="38"/>
        <v>0</v>
      </c>
      <c r="O475" s="54" t="str">
        <f t="shared" si="35"/>
        <v/>
      </c>
      <c r="P475" s="47"/>
      <c r="Q475" s="661"/>
      <c r="R475" s="47"/>
      <c r="S475" s="659"/>
      <c r="T475" s="659">
        <f t="shared" si="39"/>
        <v>0</v>
      </c>
    </row>
    <row r="476" customHeight="1" spans="1:20">
      <c r="A476" s="646"/>
      <c r="B476" s="647"/>
      <c r="C476" s="647"/>
      <c r="D476" s="47"/>
      <c r="E476" s="648"/>
      <c r="F476" s="649"/>
      <c r="G476" s="649"/>
      <c r="H476" s="598"/>
      <c r="I476" s="648"/>
      <c r="J476" s="655"/>
      <c r="K476" s="656"/>
      <c r="L476" s="654">
        <f t="shared" si="36"/>
        <v>0</v>
      </c>
      <c r="M476" s="25">
        <f t="shared" si="37"/>
        <v>0</v>
      </c>
      <c r="N476" s="576">
        <f t="shared" si="38"/>
        <v>0</v>
      </c>
      <c r="O476" s="54" t="str">
        <f t="shared" si="35"/>
        <v/>
      </c>
      <c r="P476" s="47"/>
      <c r="Q476" s="661"/>
      <c r="R476" s="47"/>
      <c r="S476" s="659"/>
      <c r="T476" s="659">
        <f t="shared" si="39"/>
        <v>0</v>
      </c>
    </row>
    <row r="477" customHeight="1" spans="1:20">
      <c r="A477" s="646"/>
      <c r="B477" s="647"/>
      <c r="C477" s="647"/>
      <c r="D477" s="47"/>
      <c r="E477" s="648"/>
      <c r="F477" s="649"/>
      <c r="G477" s="649"/>
      <c r="H477" s="598"/>
      <c r="I477" s="648"/>
      <c r="J477" s="655"/>
      <c r="K477" s="656"/>
      <c r="L477" s="654">
        <f t="shared" si="36"/>
        <v>0</v>
      </c>
      <c r="M477" s="25">
        <f t="shared" si="37"/>
        <v>0</v>
      </c>
      <c r="N477" s="576">
        <f t="shared" si="38"/>
        <v>0</v>
      </c>
      <c r="O477" s="54" t="str">
        <f t="shared" si="35"/>
        <v/>
      </c>
      <c r="P477" s="47"/>
      <c r="Q477" s="661"/>
      <c r="R477" s="47"/>
      <c r="S477" s="659"/>
      <c r="T477" s="659">
        <f t="shared" si="39"/>
        <v>0</v>
      </c>
    </row>
    <row r="478" customHeight="1" spans="1:20">
      <c r="A478" s="646"/>
      <c r="B478" s="647"/>
      <c r="C478" s="647"/>
      <c r="D478" s="47"/>
      <c r="E478" s="648"/>
      <c r="F478" s="649"/>
      <c r="G478" s="649"/>
      <c r="H478" s="598"/>
      <c r="I478" s="648"/>
      <c r="J478" s="655"/>
      <c r="K478" s="656"/>
      <c r="L478" s="654">
        <f t="shared" si="36"/>
        <v>0</v>
      </c>
      <c r="M478" s="25">
        <f t="shared" si="37"/>
        <v>0</v>
      </c>
      <c r="N478" s="576">
        <f t="shared" si="38"/>
        <v>0</v>
      </c>
      <c r="O478" s="54" t="str">
        <f t="shared" si="35"/>
        <v/>
      </c>
      <c r="P478" s="47"/>
      <c r="Q478" s="661"/>
      <c r="R478" s="47"/>
      <c r="S478" s="659"/>
      <c r="T478" s="659">
        <f t="shared" si="39"/>
        <v>0</v>
      </c>
    </row>
    <row r="479" customHeight="1" spans="1:20">
      <c r="A479" s="646"/>
      <c r="B479" s="647"/>
      <c r="C479" s="647"/>
      <c r="D479" s="47"/>
      <c r="E479" s="648"/>
      <c r="F479" s="649"/>
      <c r="G479" s="649"/>
      <c r="H479" s="598"/>
      <c r="I479" s="648"/>
      <c r="J479" s="655"/>
      <c r="K479" s="656"/>
      <c r="L479" s="654">
        <f t="shared" si="36"/>
        <v>0</v>
      </c>
      <c r="M479" s="25">
        <f t="shared" si="37"/>
        <v>0</v>
      </c>
      <c r="N479" s="576">
        <f t="shared" si="38"/>
        <v>0</v>
      </c>
      <c r="O479" s="54" t="str">
        <f t="shared" si="35"/>
        <v/>
      </c>
      <c r="P479" s="47"/>
      <c r="Q479" s="661"/>
      <c r="R479" s="47"/>
      <c r="S479" s="659"/>
      <c r="T479" s="659">
        <f t="shared" si="39"/>
        <v>0</v>
      </c>
    </row>
    <row r="480" customHeight="1" spans="1:20">
      <c r="A480" s="646"/>
      <c r="B480" s="647"/>
      <c r="C480" s="647"/>
      <c r="D480" s="47"/>
      <c r="E480" s="648"/>
      <c r="F480" s="649"/>
      <c r="G480" s="649"/>
      <c r="H480" s="598"/>
      <c r="I480" s="648"/>
      <c r="J480" s="655"/>
      <c r="K480" s="656"/>
      <c r="L480" s="654">
        <f t="shared" si="36"/>
        <v>0</v>
      </c>
      <c r="M480" s="25">
        <f t="shared" si="37"/>
        <v>0</v>
      </c>
      <c r="N480" s="576">
        <f t="shared" si="38"/>
        <v>0</v>
      </c>
      <c r="O480" s="54" t="str">
        <f t="shared" si="35"/>
        <v/>
      </c>
      <c r="P480" s="47"/>
      <c r="Q480" s="661"/>
      <c r="R480" s="47"/>
      <c r="S480" s="659"/>
      <c r="T480" s="659">
        <f t="shared" si="39"/>
        <v>0</v>
      </c>
    </row>
    <row r="481" customHeight="1" spans="1:20">
      <c r="A481" s="646"/>
      <c r="B481" s="647"/>
      <c r="C481" s="647"/>
      <c r="D481" s="47"/>
      <c r="E481" s="648"/>
      <c r="F481" s="649"/>
      <c r="G481" s="649"/>
      <c r="H481" s="598"/>
      <c r="I481" s="648"/>
      <c r="J481" s="655"/>
      <c r="K481" s="656"/>
      <c r="L481" s="654">
        <f t="shared" si="36"/>
        <v>0</v>
      </c>
      <c r="M481" s="25">
        <f t="shared" si="37"/>
        <v>0</v>
      </c>
      <c r="N481" s="576">
        <f t="shared" si="38"/>
        <v>0</v>
      </c>
      <c r="O481" s="54" t="str">
        <f t="shared" si="35"/>
        <v/>
      </c>
      <c r="P481" s="47"/>
      <c r="Q481" s="661"/>
      <c r="R481" s="47"/>
      <c r="S481" s="659"/>
      <c r="T481" s="659">
        <f t="shared" si="39"/>
        <v>0</v>
      </c>
    </row>
    <row r="482" customHeight="1" spans="1:20">
      <c r="A482" s="646"/>
      <c r="B482" s="647"/>
      <c r="C482" s="647"/>
      <c r="D482" s="47"/>
      <c r="E482" s="648"/>
      <c r="F482" s="649"/>
      <c r="G482" s="649"/>
      <c r="H482" s="598"/>
      <c r="I482" s="648"/>
      <c r="J482" s="655"/>
      <c r="K482" s="656"/>
      <c r="L482" s="654">
        <f t="shared" si="36"/>
        <v>0</v>
      </c>
      <c r="M482" s="25">
        <f t="shared" si="37"/>
        <v>0</v>
      </c>
      <c r="N482" s="576">
        <f t="shared" si="38"/>
        <v>0</v>
      </c>
      <c r="O482" s="54" t="str">
        <f t="shared" si="35"/>
        <v/>
      </c>
      <c r="P482" s="47"/>
      <c r="Q482" s="661"/>
      <c r="R482" s="47"/>
      <c r="S482" s="659"/>
      <c r="T482" s="659">
        <f t="shared" si="39"/>
        <v>0</v>
      </c>
    </row>
    <row r="483" customHeight="1" spans="1:20">
      <c r="A483" s="646"/>
      <c r="B483" s="647"/>
      <c r="C483" s="647"/>
      <c r="D483" s="47"/>
      <c r="E483" s="648"/>
      <c r="F483" s="649"/>
      <c r="G483" s="649"/>
      <c r="H483" s="598"/>
      <c r="I483" s="648"/>
      <c r="J483" s="655"/>
      <c r="K483" s="656"/>
      <c r="L483" s="654">
        <f t="shared" si="36"/>
        <v>0</v>
      </c>
      <c r="M483" s="25">
        <f t="shared" si="37"/>
        <v>0</v>
      </c>
      <c r="N483" s="576">
        <f t="shared" si="38"/>
        <v>0</v>
      </c>
      <c r="O483" s="54" t="str">
        <f t="shared" si="35"/>
        <v/>
      </c>
      <c r="P483" s="47"/>
      <c r="Q483" s="661"/>
      <c r="R483" s="47"/>
      <c r="S483" s="659"/>
      <c r="T483" s="659">
        <f t="shared" si="39"/>
        <v>0</v>
      </c>
    </row>
    <row r="484" customHeight="1" spans="1:20">
      <c r="A484" s="646"/>
      <c r="B484" s="647"/>
      <c r="C484" s="647"/>
      <c r="D484" s="47"/>
      <c r="E484" s="648"/>
      <c r="F484" s="649"/>
      <c r="G484" s="649"/>
      <c r="H484" s="598"/>
      <c r="I484" s="648"/>
      <c r="J484" s="655"/>
      <c r="K484" s="656"/>
      <c r="L484" s="654">
        <f t="shared" si="36"/>
        <v>0</v>
      </c>
      <c r="M484" s="25">
        <f t="shared" si="37"/>
        <v>0</v>
      </c>
      <c r="N484" s="576">
        <f t="shared" si="38"/>
        <v>0</v>
      </c>
      <c r="O484" s="54" t="str">
        <f t="shared" si="35"/>
        <v/>
      </c>
      <c r="P484" s="47"/>
      <c r="Q484" s="661"/>
      <c r="R484" s="47"/>
      <c r="S484" s="659"/>
      <c r="T484" s="659">
        <f t="shared" si="39"/>
        <v>0</v>
      </c>
    </row>
    <row r="485" customHeight="1" spans="1:20">
      <c r="A485" s="646"/>
      <c r="B485" s="647"/>
      <c r="C485" s="647"/>
      <c r="D485" s="47"/>
      <c r="E485" s="648"/>
      <c r="F485" s="649"/>
      <c r="G485" s="649"/>
      <c r="H485" s="598"/>
      <c r="I485" s="648"/>
      <c r="J485" s="655"/>
      <c r="K485" s="656"/>
      <c r="L485" s="654">
        <f t="shared" si="36"/>
        <v>0</v>
      </c>
      <c r="M485" s="25">
        <f t="shared" si="37"/>
        <v>0</v>
      </c>
      <c r="N485" s="576">
        <f t="shared" si="38"/>
        <v>0</v>
      </c>
      <c r="O485" s="54" t="str">
        <f t="shared" si="35"/>
        <v/>
      </c>
      <c r="P485" s="47"/>
      <c r="Q485" s="661"/>
      <c r="R485" s="47"/>
      <c r="S485" s="659"/>
      <c r="T485" s="659">
        <f t="shared" si="39"/>
        <v>0</v>
      </c>
    </row>
    <row r="486" customHeight="1" spans="1:20">
      <c r="A486" s="646"/>
      <c r="B486" s="647"/>
      <c r="C486" s="647"/>
      <c r="D486" s="47"/>
      <c r="E486" s="648"/>
      <c r="F486" s="649"/>
      <c r="G486" s="649"/>
      <c r="H486" s="598"/>
      <c r="I486" s="648"/>
      <c r="J486" s="655"/>
      <c r="K486" s="656"/>
      <c r="L486" s="654">
        <f t="shared" si="36"/>
        <v>0</v>
      </c>
      <c r="M486" s="25">
        <f t="shared" si="37"/>
        <v>0</v>
      </c>
      <c r="N486" s="576">
        <f t="shared" si="38"/>
        <v>0</v>
      </c>
      <c r="O486" s="54" t="str">
        <f t="shared" si="35"/>
        <v/>
      </c>
      <c r="P486" s="47"/>
      <c r="Q486" s="661"/>
      <c r="R486" s="47"/>
      <c r="S486" s="659"/>
      <c r="T486" s="659">
        <f t="shared" si="39"/>
        <v>0</v>
      </c>
    </row>
    <row r="487" customHeight="1" spans="1:20">
      <c r="A487" s="646"/>
      <c r="B487" s="647"/>
      <c r="C487" s="647"/>
      <c r="D487" s="47"/>
      <c r="E487" s="648"/>
      <c r="F487" s="649"/>
      <c r="G487" s="649"/>
      <c r="H487" s="598"/>
      <c r="I487" s="648"/>
      <c r="J487" s="655"/>
      <c r="K487" s="656"/>
      <c r="L487" s="654">
        <f t="shared" si="36"/>
        <v>0</v>
      </c>
      <c r="M487" s="25">
        <f t="shared" si="37"/>
        <v>0</v>
      </c>
      <c r="N487" s="576">
        <f t="shared" si="38"/>
        <v>0</v>
      </c>
      <c r="O487" s="54" t="str">
        <f t="shared" si="35"/>
        <v/>
      </c>
      <c r="P487" s="47"/>
      <c r="Q487" s="661"/>
      <c r="R487" s="47"/>
      <c r="S487" s="659"/>
      <c r="T487" s="659">
        <f t="shared" si="39"/>
        <v>0</v>
      </c>
    </row>
    <row r="488" customHeight="1" spans="1:20">
      <c r="A488" s="646"/>
      <c r="B488" s="647"/>
      <c r="C488" s="647"/>
      <c r="D488" s="47"/>
      <c r="E488" s="648"/>
      <c r="F488" s="649"/>
      <c r="G488" s="649"/>
      <c r="H488" s="598"/>
      <c r="I488" s="648"/>
      <c r="J488" s="655"/>
      <c r="K488" s="656"/>
      <c r="L488" s="654">
        <f t="shared" si="36"/>
        <v>0</v>
      </c>
      <c r="M488" s="25">
        <f t="shared" si="37"/>
        <v>0</v>
      </c>
      <c r="N488" s="576">
        <f t="shared" si="38"/>
        <v>0</v>
      </c>
      <c r="O488" s="54" t="str">
        <f t="shared" si="35"/>
        <v/>
      </c>
      <c r="P488" s="47"/>
      <c r="Q488" s="661"/>
      <c r="R488" s="47"/>
      <c r="S488" s="659"/>
      <c r="T488" s="659">
        <f t="shared" si="39"/>
        <v>0</v>
      </c>
    </row>
    <row r="489" customHeight="1" spans="1:20">
      <c r="A489" s="646"/>
      <c r="B489" s="647"/>
      <c r="C489" s="647"/>
      <c r="D489" s="47"/>
      <c r="E489" s="648"/>
      <c r="F489" s="649"/>
      <c r="G489" s="649"/>
      <c r="H489" s="598"/>
      <c r="I489" s="648"/>
      <c r="J489" s="655"/>
      <c r="K489" s="656"/>
      <c r="L489" s="654">
        <f t="shared" si="36"/>
        <v>0</v>
      </c>
      <c r="M489" s="25">
        <f t="shared" si="37"/>
        <v>0</v>
      </c>
      <c r="N489" s="576">
        <f t="shared" si="38"/>
        <v>0</v>
      </c>
      <c r="O489" s="54" t="str">
        <f t="shared" si="35"/>
        <v/>
      </c>
      <c r="P489" s="47"/>
      <c r="Q489" s="661"/>
      <c r="R489" s="47"/>
      <c r="S489" s="659"/>
      <c r="T489" s="659">
        <f t="shared" si="39"/>
        <v>0</v>
      </c>
    </row>
    <row r="490" customHeight="1" spans="1:20">
      <c r="A490" s="646"/>
      <c r="B490" s="647"/>
      <c r="C490" s="647"/>
      <c r="D490" s="47"/>
      <c r="E490" s="648"/>
      <c r="F490" s="649"/>
      <c r="G490" s="649"/>
      <c r="H490" s="598"/>
      <c r="I490" s="648"/>
      <c r="J490" s="655"/>
      <c r="K490" s="656"/>
      <c r="L490" s="654">
        <f t="shared" si="36"/>
        <v>0</v>
      </c>
      <c r="M490" s="25">
        <f t="shared" si="37"/>
        <v>0</v>
      </c>
      <c r="N490" s="576">
        <f t="shared" si="38"/>
        <v>0</v>
      </c>
      <c r="O490" s="54" t="str">
        <f t="shared" si="35"/>
        <v/>
      </c>
      <c r="P490" s="47"/>
      <c r="Q490" s="661"/>
      <c r="R490" s="47"/>
      <c r="S490" s="659"/>
      <c r="T490" s="659">
        <f t="shared" si="39"/>
        <v>0</v>
      </c>
    </row>
    <row r="491" customHeight="1" spans="1:20">
      <c r="A491" s="646"/>
      <c r="B491" s="647"/>
      <c r="C491" s="647"/>
      <c r="D491" s="47"/>
      <c r="E491" s="648"/>
      <c r="F491" s="649"/>
      <c r="G491" s="649"/>
      <c r="H491" s="598"/>
      <c r="I491" s="648"/>
      <c r="J491" s="655"/>
      <c r="K491" s="656"/>
      <c r="L491" s="654">
        <f t="shared" si="36"/>
        <v>0</v>
      </c>
      <c r="M491" s="25">
        <f t="shared" si="37"/>
        <v>0</v>
      </c>
      <c r="N491" s="576">
        <f t="shared" si="38"/>
        <v>0</v>
      </c>
      <c r="O491" s="54" t="str">
        <f t="shared" si="35"/>
        <v/>
      </c>
      <c r="P491" s="47"/>
      <c r="Q491" s="661"/>
      <c r="R491" s="47"/>
      <c r="S491" s="659"/>
      <c r="T491" s="659">
        <f t="shared" si="39"/>
        <v>0</v>
      </c>
    </row>
    <row r="492" customHeight="1" spans="1:20">
      <c r="A492" s="646"/>
      <c r="B492" s="647"/>
      <c r="C492" s="647"/>
      <c r="D492" s="47"/>
      <c r="E492" s="648"/>
      <c r="F492" s="649"/>
      <c r="G492" s="649"/>
      <c r="H492" s="598"/>
      <c r="I492" s="648"/>
      <c r="J492" s="655"/>
      <c r="K492" s="656"/>
      <c r="L492" s="654">
        <f t="shared" si="36"/>
        <v>0</v>
      </c>
      <c r="M492" s="25">
        <f t="shared" si="37"/>
        <v>0</v>
      </c>
      <c r="N492" s="576">
        <f t="shared" si="38"/>
        <v>0</v>
      </c>
      <c r="O492" s="54" t="str">
        <f t="shared" si="35"/>
        <v/>
      </c>
      <c r="P492" s="47"/>
      <c r="Q492" s="661"/>
      <c r="R492" s="47"/>
      <c r="S492" s="659"/>
      <c r="T492" s="659">
        <f t="shared" si="39"/>
        <v>0</v>
      </c>
    </row>
    <row r="493" customHeight="1" spans="1:20">
      <c r="A493" s="646"/>
      <c r="B493" s="647"/>
      <c r="C493" s="647"/>
      <c r="D493" s="47"/>
      <c r="E493" s="648"/>
      <c r="F493" s="649"/>
      <c r="G493" s="649"/>
      <c r="H493" s="598"/>
      <c r="I493" s="648"/>
      <c r="J493" s="655"/>
      <c r="K493" s="656"/>
      <c r="L493" s="654">
        <f t="shared" si="36"/>
        <v>0</v>
      </c>
      <c r="M493" s="25">
        <f t="shared" si="37"/>
        <v>0</v>
      </c>
      <c r="N493" s="576">
        <f t="shared" si="38"/>
        <v>0</v>
      </c>
      <c r="O493" s="54" t="str">
        <f t="shared" si="35"/>
        <v/>
      </c>
      <c r="P493" s="47"/>
      <c r="Q493" s="661"/>
      <c r="R493" s="47"/>
      <c r="S493" s="659"/>
      <c r="T493" s="659">
        <f t="shared" si="39"/>
        <v>0</v>
      </c>
    </row>
    <row r="494" customHeight="1" spans="1:20">
      <c r="A494" s="646"/>
      <c r="B494" s="647"/>
      <c r="C494" s="647"/>
      <c r="D494" s="47"/>
      <c r="E494" s="648"/>
      <c r="F494" s="649"/>
      <c r="G494" s="649"/>
      <c r="H494" s="598"/>
      <c r="I494" s="648"/>
      <c r="J494" s="655"/>
      <c r="K494" s="656"/>
      <c r="L494" s="654">
        <f t="shared" si="36"/>
        <v>0</v>
      </c>
      <c r="M494" s="25">
        <f t="shared" si="37"/>
        <v>0</v>
      </c>
      <c r="N494" s="576">
        <f t="shared" si="38"/>
        <v>0</v>
      </c>
      <c r="O494" s="54" t="str">
        <f t="shared" si="35"/>
        <v/>
      </c>
      <c r="P494" s="47"/>
      <c r="Q494" s="661"/>
      <c r="R494" s="47"/>
      <c r="S494" s="659"/>
      <c r="T494" s="659">
        <f t="shared" si="39"/>
        <v>0</v>
      </c>
    </row>
    <row r="495" customHeight="1" spans="1:20">
      <c r="A495" s="646"/>
      <c r="B495" s="647"/>
      <c r="C495" s="647"/>
      <c r="D495" s="47"/>
      <c r="E495" s="648"/>
      <c r="F495" s="649"/>
      <c r="G495" s="649"/>
      <c r="H495" s="598"/>
      <c r="I495" s="648"/>
      <c r="J495" s="655"/>
      <c r="K495" s="656"/>
      <c r="L495" s="654">
        <f t="shared" si="36"/>
        <v>0</v>
      </c>
      <c r="M495" s="25">
        <f t="shared" si="37"/>
        <v>0</v>
      </c>
      <c r="N495" s="576">
        <f t="shared" si="38"/>
        <v>0</v>
      </c>
      <c r="O495" s="54" t="str">
        <f t="shared" si="35"/>
        <v/>
      </c>
      <c r="P495" s="47"/>
      <c r="Q495" s="661"/>
      <c r="R495" s="47"/>
      <c r="S495" s="659"/>
      <c r="T495" s="659">
        <f t="shared" si="39"/>
        <v>0</v>
      </c>
    </row>
    <row r="496" customHeight="1" spans="1:20">
      <c r="A496" s="646"/>
      <c r="B496" s="647"/>
      <c r="C496" s="647"/>
      <c r="D496" s="47"/>
      <c r="E496" s="648"/>
      <c r="F496" s="649"/>
      <c r="G496" s="649"/>
      <c r="H496" s="598"/>
      <c r="I496" s="648"/>
      <c r="J496" s="655"/>
      <c r="K496" s="656"/>
      <c r="L496" s="654">
        <f t="shared" si="36"/>
        <v>0</v>
      </c>
      <c r="M496" s="25">
        <f t="shared" si="37"/>
        <v>0</v>
      </c>
      <c r="N496" s="576">
        <f t="shared" si="38"/>
        <v>0</v>
      </c>
      <c r="O496" s="54" t="str">
        <f t="shared" si="35"/>
        <v/>
      </c>
      <c r="P496" s="47"/>
      <c r="Q496" s="661"/>
      <c r="R496" s="47"/>
      <c r="S496" s="659"/>
      <c r="T496" s="659">
        <f t="shared" si="39"/>
        <v>0</v>
      </c>
    </row>
    <row r="497" customHeight="1" spans="1:20">
      <c r="A497" s="646"/>
      <c r="B497" s="647"/>
      <c r="C497" s="647"/>
      <c r="D497" s="47"/>
      <c r="E497" s="648"/>
      <c r="F497" s="649"/>
      <c r="G497" s="649"/>
      <c r="H497" s="598"/>
      <c r="I497" s="648"/>
      <c r="J497" s="655"/>
      <c r="K497" s="656"/>
      <c r="L497" s="654">
        <f t="shared" si="36"/>
        <v>0</v>
      </c>
      <c r="M497" s="25">
        <f t="shared" si="37"/>
        <v>0</v>
      </c>
      <c r="N497" s="576">
        <f t="shared" si="38"/>
        <v>0</v>
      </c>
      <c r="O497" s="54" t="str">
        <f t="shared" si="35"/>
        <v/>
      </c>
      <c r="P497" s="47"/>
      <c r="Q497" s="661"/>
      <c r="R497" s="47"/>
      <c r="S497" s="659"/>
      <c r="T497" s="659">
        <f t="shared" si="39"/>
        <v>0</v>
      </c>
    </row>
    <row r="498" customHeight="1" spans="1:20">
      <c r="A498" s="646"/>
      <c r="B498" s="647"/>
      <c r="C498" s="647"/>
      <c r="D498" s="47"/>
      <c r="E498" s="648"/>
      <c r="F498" s="649"/>
      <c r="G498" s="649"/>
      <c r="H498" s="598"/>
      <c r="I498" s="648"/>
      <c r="J498" s="655"/>
      <c r="K498" s="656"/>
      <c r="L498" s="654">
        <f t="shared" si="36"/>
        <v>0</v>
      </c>
      <c r="M498" s="25">
        <f t="shared" si="37"/>
        <v>0</v>
      </c>
      <c r="N498" s="576">
        <f t="shared" si="38"/>
        <v>0</v>
      </c>
      <c r="O498" s="54" t="str">
        <f t="shared" si="35"/>
        <v/>
      </c>
      <c r="P498" s="47"/>
      <c r="Q498" s="661"/>
      <c r="R498" s="47"/>
      <c r="S498" s="659"/>
      <c r="T498" s="659">
        <f t="shared" si="39"/>
        <v>0</v>
      </c>
    </row>
    <row r="499" customHeight="1" spans="1:20">
      <c r="A499" s="646"/>
      <c r="B499" s="647"/>
      <c r="C499" s="647"/>
      <c r="D499" s="47"/>
      <c r="E499" s="648"/>
      <c r="F499" s="649"/>
      <c r="G499" s="649"/>
      <c r="H499" s="598"/>
      <c r="I499" s="648"/>
      <c r="J499" s="655"/>
      <c r="K499" s="656"/>
      <c r="L499" s="654">
        <f t="shared" si="36"/>
        <v>0</v>
      </c>
      <c r="M499" s="25">
        <f t="shared" si="37"/>
        <v>0</v>
      </c>
      <c r="N499" s="576">
        <f t="shared" si="38"/>
        <v>0</v>
      </c>
      <c r="O499" s="54" t="str">
        <f t="shared" si="35"/>
        <v/>
      </c>
      <c r="P499" s="47"/>
      <c r="Q499" s="661"/>
      <c r="R499" s="47"/>
      <c r="S499" s="659"/>
      <c r="T499" s="659">
        <f t="shared" si="39"/>
        <v>0</v>
      </c>
    </row>
    <row r="500" customHeight="1" spans="1:20">
      <c r="A500" s="646"/>
      <c r="B500" s="647"/>
      <c r="C500" s="647"/>
      <c r="D500" s="47"/>
      <c r="E500" s="648"/>
      <c r="F500" s="649"/>
      <c r="G500" s="649"/>
      <c r="H500" s="598"/>
      <c r="I500" s="648"/>
      <c r="J500" s="655"/>
      <c r="K500" s="656"/>
      <c r="L500" s="654">
        <f t="shared" si="36"/>
        <v>0</v>
      </c>
      <c r="M500" s="25">
        <f t="shared" si="37"/>
        <v>0</v>
      </c>
      <c r="N500" s="576">
        <f t="shared" si="38"/>
        <v>0</v>
      </c>
      <c r="O500" s="54" t="str">
        <f t="shared" si="35"/>
        <v/>
      </c>
      <c r="P500" s="47"/>
      <c r="Q500" s="661"/>
      <c r="R500" s="47"/>
      <c r="S500" s="659"/>
      <c r="T500" s="659">
        <f t="shared" si="39"/>
        <v>0</v>
      </c>
    </row>
    <row r="501" customHeight="1" spans="1:20">
      <c r="A501" s="646"/>
      <c r="B501" s="647"/>
      <c r="C501" s="647"/>
      <c r="D501" s="47"/>
      <c r="E501" s="648"/>
      <c r="F501" s="649"/>
      <c r="G501" s="649"/>
      <c r="H501" s="598"/>
      <c r="I501" s="648"/>
      <c r="J501" s="655"/>
      <c r="K501" s="656"/>
      <c r="L501" s="654">
        <f t="shared" si="36"/>
        <v>0</v>
      </c>
      <c r="M501" s="25">
        <f t="shared" si="37"/>
        <v>0</v>
      </c>
      <c r="N501" s="576">
        <f t="shared" si="38"/>
        <v>0</v>
      </c>
      <c r="O501" s="54" t="str">
        <f t="shared" si="35"/>
        <v/>
      </c>
      <c r="P501" s="47"/>
      <c r="Q501" s="661"/>
      <c r="R501" s="47"/>
      <c r="S501" s="659"/>
      <c r="T501" s="659">
        <f t="shared" si="39"/>
        <v>0</v>
      </c>
    </row>
    <row r="502" customHeight="1" spans="1:20">
      <c r="A502" s="646"/>
      <c r="B502" s="647"/>
      <c r="C502" s="647"/>
      <c r="D502" s="47"/>
      <c r="E502" s="648"/>
      <c r="F502" s="649"/>
      <c r="G502" s="649"/>
      <c r="H502" s="598"/>
      <c r="I502" s="648"/>
      <c r="J502" s="655"/>
      <c r="K502" s="656"/>
      <c r="L502" s="654">
        <f t="shared" si="36"/>
        <v>0</v>
      </c>
      <c r="M502" s="25">
        <f t="shared" si="37"/>
        <v>0</v>
      </c>
      <c r="N502" s="576">
        <f t="shared" si="38"/>
        <v>0</v>
      </c>
      <c r="O502" s="54" t="str">
        <f t="shared" si="35"/>
        <v/>
      </c>
      <c r="P502" s="47"/>
      <c r="Q502" s="661"/>
      <c r="R502" s="47"/>
      <c r="S502" s="659"/>
      <c r="T502" s="659">
        <f t="shared" si="39"/>
        <v>0</v>
      </c>
    </row>
    <row r="503" customHeight="1" spans="1:20">
      <c r="A503" s="646"/>
      <c r="B503" s="647"/>
      <c r="C503" s="647"/>
      <c r="D503" s="47"/>
      <c r="E503" s="648"/>
      <c r="F503" s="649"/>
      <c r="G503" s="649"/>
      <c r="H503" s="598"/>
      <c r="I503" s="648"/>
      <c r="J503" s="655"/>
      <c r="K503" s="656"/>
      <c r="L503" s="654">
        <f t="shared" si="36"/>
        <v>0</v>
      </c>
      <c r="M503" s="25">
        <f t="shared" si="37"/>
        <v>0</v>
      </c>
      <c r="N503" s="576">
        <f t="shared" si="38"/>
        <v>0</v>
      </c>
      <c r="O503" s="54" t="str">
        <f t="shared" si="35"/>
        <v/>
      </c>
      <c r="P503" s="47"/>
      <c r="Q503" s="661"/>
      <c r="R503" s="47"/>
      <c r="S503" s="659"/>
      <c r="T503" s="659">
        <f t="shared" si="39"/>
        <v>0</v>
      </c>
    </row>
    <row r="504" customHeight="1" spans="1:20">
      <c r="A504" s="646"/>
      <c r="B504" s="647"/>
      <c r="C504" s="647"/>
      <c r="D504" s="47"/>
      <c r="E504" s="648"/>
      <c r="F504" s="649"/>
      <c r="G504" s="649"/>
      <c r="H504" s="598"/>
      <c r="I504" s="648"/>
      <c r="J504" s="655"/>
      <c r="K504" s="656"/>
      <c r="L504" s="654">
        <f t="shared" si="36"/>
        <v>0</v>
      </c>
      <c r="M504" s="25">
        <f t="shared" si="37"/>
        <v>0</v>
      </c>
      <c r="N504" s="576">
        <f t="shared" si="38"/>
        <v>0</v>
      </c>
      <c r="O504" s="54" t="str">
        <f t="shared" si="35"/>
        <v/>
      </c>
      <c r="P504" s="47"/>
      <c r="Q504" s="661"/>
      <c r="R504" s="47"/>
      <c r="S504" s="659"/>
      <c r="T504" s="659">
        <f t="shared" si="39"/>
        <v>0</v>
      </c>
    </row>
    <row r="505" customHeight="1" spans="1:20">
      <c r="A505" s="646"/>
      <c r="B505" s="647"/>
      <c r="C505" s="647"/>
      <c r="D505" s="47"/>
      <c r="E505" s="648"/>
      <c r="F505" s="649"/>
      <c r="G505" s="649"/>
      <c r="H505" s="598"/>
      <c r="I505" s="648"/>
      <c r="J505" s="655"/>
      <c r="K505" s="656"/>
      <c r="L505" s="654">
        <f t="shared" si="36"/>
        <v>0</v>
      </c>
      <c r="M505" s="25">
        <f t="shared" si="37"/>
        <v>0</v>
      </c>
      <c r="N505" s="576">
        <f t="shared" si="38"/>
        <v>0</v>
      </c>
      <c r="O505" s="54" t="str">
        <f t="shared" si="35"/>
        <v/>
      </c>
      <c r="P505" s="47"/>
      <c r="Q505" s="661"/>
      <c r="R505" s="47"/>
      <c r="S505" s="659"/>
      <c r="T505" s="659">
        <f t="shared" si="39"/>
        <v>0</v>
      </c>
    </row>
    <row r="506" customHeight="1" spans="1:20">
      <c r="A506" s="646"/>
      <c r="B506" s="647"/>
      <c r="C506" s="647"/>
      <c r="D506" s="47"/>
      <c r="E506" s="648"/>
      <c r="F506" s="649"/>
      <c r="G506" s="649"/>
      <c r="H506" s="598"/>
      <c r="I506" s="648"/>
      <c r="J506" s="655"/>
      <c r="K506" s="656"/>
      <c r="L506" s="654">
        <f t="shared" si="36"/>
        <v>0</v>
      </c>
      <c r="M506" s="25">
        <f t="shared" si="37"/>
        <v>0</v>
      </c>
      <c r="N506" s="576">
        <f t="shared" si="38"/>
        <v>0</v>
      </c>
      <c r="O506" s="54" t="str">
        <f t="shared" si="35"/>
        <v/>
      </c>
      <c r="P506" s="47"/>
      <c r="Q506" s="661"/>
      <c r="R506" s="47"/>
      <c r="S506" s="659"/>
      <c r="T506" s="659">
        <f t="shared" si="39"/>
        <v>0</v>
      </c>
    </row>
    <row r="507" customHeight="1" spans="1:20">
      <c r="A507" s="646"/>
      <c r="B507" s="647"/>
      <c r="C507" s="647"/>
      <c r="D507" s="47"/>
      <c r="E507" s="648"/>
      <c r="F507" s="649"/>
      <c r="G507" s="649"/>
      <c r="H507" s="598"/>
      <c r="I507" s="648"/>
      <c r="J507" s="655"/>
      <c r="K507" s="656"/>
      <c r="L507" s="654">
        <f t="shared" si="36"/>
        <v>0</v>
      </c>
      <c r="M507" s="25">
        <f t="shared" si="37"/>
        <v>0</v>
      </c>
      <c r="N507" s="576">
        <f t="shared" si="38"/>
        <v>0</v>
      </c>
      <c r="O507" s="54" t="str">
        <f t="shared" si="35"/>
        <v/>
      </c>
      <c r="P507" s="47"/>
      <c r="Q507" s="661"/>
      <c r="R507" s="47"/>
      <c r="S507" s="659"/>
      <c r="T507" s="659">
        <f t="shared" si="39"/>
        <v>0</v>
      </c>
    </row>
    <row r="508" customHeight="1" spans="1:20">
      <c r="A508" s="646"/>
      <c r="B508" s="647"/>
      <c r="C508" s="647"/>
      <c r="D508" s="47"/>
      <c r="E508" s="648"/>
      <c r="F508" s="649"/>
      <c r="G508" s="649"/>
      <c r="H508" s="598"/>
      <c r="I508" s="648"/>
      <c r="J508" s="655"/>
      <c r="K508" s="656"/>
      <c r="L508" s="654">
        <f t="shared" si="36"/>
        <v>0</v>
      </c>
      <c r="M508" s="25">
        <f t="shared" si="37"/>
        <v>0</v>
      </c>
      <c r="N508" s="576">
        <f t="shared" si="38"/>
        <v>0</v>
      </c>
      <c r="O508" s="54" t="str">
        <f t="shared" si="35"/>
        <v/>
      </c>
      <c r="P508" s="47"/>
      <c r="Q508" s="661"/>
      <c r="R508" s="47"/>
      <c r="S508" s="659"/>
      <c r="T508" s="659">
        <f t="shared" si="39"/>
        <v>0</v>
      </c>
    </row>
    <row r="509" customHeight="1" spans="1:20">
      <c r="A509" s="646"/>
      <c r="B509" s="647"/>
      <c r="C509" s="647"/>
      <c r="D509" s="47"/>
      <c r="E509" s="648"/>
      <c r="F509" s="649"/>
      <c r="G509" s="649"/>
      <c r="H509" s="598"/>
      <c r="I509" s="648"/>
      <c r="J509" s="655"/>
      <c r="K509" s="656"/>
      <c r="L509" s="654">
        <f t="shared" si="36"/>
        <v>0</v>
      </c>
      <c r="M509" s="25">
        <f t="shared" si="37"/>
        <v>0</v>
      </c>
      <c r="N509" s="576">
        <f t="shared" si="38"/>
        <v>0</v>
      </c>
      <c r="O509" s="54" t="str">
        <f t="shared" si="35"/>
        <v/>
      </c>
      <c r="P509" s="47"/>
      <c r="Q509" s="661"/>
      <c r="R509" s="47"/>
      <c r="S509" s="659"/>
      <c r="T509" s="659">
        <f t="shared" si="39"/>
        <v>0</v>
      </c>
    </row>
    <row r="510" customHeight="1" spans="1:20">
      <c r="A510" s="646"/>
      <c r="B510" s="647"/>
      <c r="C510" s="647"/>
      <c r="D510" s="47"/>
      <c r="E510" s="648"/>
      <c r="F510" s="649"/>
      <c r="G510" s="649"/>
      <c r="H510" s="598"/>
      <c r="I510" s="648"/>
      <c r="J510" s="655"/>
      <c r="K510" s="656"/>
      <c r="L510" s="654">
        <f t="shared" si="36"/>
        <v>0</v>
      </c>
      <c r="M510" s="25">
        <f t="shared" si="37"/>
        <v>0</v>
      </c>
      <c r="N510" s="576">
        <f t="shared" si="38"/>
        <v>0</v>
      </c>
      <c r="O510" s="54" t="str">
        <f t="shared" si="35"/>
        <v/>
      </c>
      <c r="P510" s="47"/>
      <c r="Q510" s="661"/>
      <c r="R510" s="47"/>
      <c r="S510" s="659"/>
      <c r="T510" s="659">
        <f t="shared" si="39"/>
        <v>0</v>
      </c>
    </row>
    <row r="511" customHeight="1" spans="1:20">
      <c r="A511" s="646"/>
      <c r="B511" s="647"/>
      <c r="C511" s="647"/>
      <c r="D511" s="47"/>
      <c r="E511" s="648"/>
      <c r="F511" s="649"/>
      <c r="G511" s="649"/>
      <c r="H511" s="598"/>
      <c r="I511" s="648"/>
      <c r="J511" s="655"/>
      <c r="K511" s="656"/>
      <c r="L511" s="654">
        <f t="shared" si="36"/>
        <v>0</v>
      </c>
      <c r="M511" s="25">
        <f t="shared" si="37"/>
        <v>0</v>
      </c>
      <c r="N511" s="576">
        <f t="shared" si="38"/>
        <v>0</v>
      </c>
      <c r="O511" s="54" t="str">
        <f t="shared" si="35"/>
        <v/>
      </c>
      <c r="P511" s="47"/>
      <c r="Q511" s="661"/>
      <c r="R511" s="47"/>
      <c r="S511" s="659"/>
      <c r="T511" s="659">
        <f t="shared" si="39"/>
        <v>0</v>
      </c>
    </row>
    <row r="512" customHeight="1" spans="1:20">
      <c r="A512" s="646"/>
      <c r="B512" s="647"/>
      <c r="C512" s="647"/>
      <c r="D512" s="47"/>
      <c r="E512" s="648"/>
      <c r="F512" s="649"/>
      <c r="G512" s="649"/>
      <c r="H512" s="598"/>
      <c r="I512" s="648"/>
      <c r="J512" s="655"/>
      <c r="K512" s="656"/>
      <c r="L512" s="654">
        <f t="shared" si="36"/>
        <v>0</v>
      </c>
      <c r="M512" s="25">
        <f t="shared" si="37"/>
        <v>0</v>
      </c>
      <c r="N512" s="576">
        <f t="shared" si="38"/>
        <v>0</v>
      </c>
      <c r="O512" s="54" t="str">
        <f t="shared" si="35"/>
        <v/>
      </c>
      <c r="P512" s="47"/>
      <c r="Q512" s="661"/>
      <c r="R512" s="47"/>
      <c r="S512" s="659"/>
      <c r="T512" s="659">
        <f t="shared" si="39"/>
        <v>0</v>
      </c>
    </row>
    <row r="513" customHeight="1" spans="1:20">
      <c r="A513" s="646"/>
      <c r="B513" s="647"/>
      <c r="C513" s="647"/>
      <c r="D513" s="47"/>
      <c r="E513" s="648"/>
      <c r="F513" s="649"/>
      <c r="G513" s="649"/>
      <c r="H513" s="598"/>
      <c r="I513" s="648"/>
      <c r="J513" s="655"/>
      <c r="K513" s="656"/>
      <c r="L513" s="654">
        <f t="shared" si="36"/>
        <v>0</v>
      </c>
      <c r="M513" s="25">
        <f t="shared" si="37"/>
        <v>0</v>
      </c>
      <c r="N513" s="576">
        <f t="shared" si="38"/>
        <v>0</v>
      </c>
      <c r="O513" s="54" t="str">
        <f t="shared" si="35"/>
        <v/>
      </c>
      <c r="P513" s="47"/>
      <c r="Q513" s="661"/>
      <c r="R513" s="47"/>
      <c r="S513" s="659"/>
      <c r="T513" s="659">
        <f t="shared" si="39"/>
        <v>0</v>
      </c>
    </row>
    <row r="514" customHeight="1" spans="1:20">
      <c r="A514" s="646"/>
      <c r="B514" s="647"/>
      <c r="C514" s="647"/>
      <c r="D514" s="47"/>
      <c r="E514" s="648"/>
      <c r="F514" s="649"/>
      <c r="G514" s="649"/>
      <c r="H514" s="598"/>
      <c r="I514" s="648"/>
      <c r="J514" s="655"/>
      <c r="K514" s="656"/>
      <c r="L514" s="654">
        <f t="shared" si="36"/>
        <v>0</v>
      </c>
      <c r="M514" s="25">
        <f t="shared" si="37"/>
        <v>0</v>
      </c>
      <c r="N514" s="576">
        <f t="shared" si="38"/>
        <v>0</v>
      </c>
      <c r="O514" s="54" t="str">
        <f t="shared" si="35"/>
        <v/>
      </c>
      <c r="P514" s="47"/>
      <c r="Q514" s="661"/>
      <c r="R514" s="47"/>
      <c r="S514" s="659"/>
      <c r="T514" s="659">
        <f t="shared" si="39"/>
        <v>0</v>
      </c>
    </row>
    <row r="515" customHeight="1" spans="1:20">
      <c r="A515" s="646"/>
      <c r="B515" s="647"/>
      <c r="C515" s="647"/>
      <c r="D515" s="47"/>
      <c r="E515" s="648"/>
      <c r="F515" s="649"/>
      <c r="G515" s="649"/>
      <c r="H515" s="598"/>
      <c r="I515" s="648"/>
      <c r="J515" s="655"/>
      <c r="K515" s="656"/>
      <c r="L515" s="654">
        <f t="shared" si="36"/>
        <v>0</v>
      </c>
      <c r="M515" s="25">
        <f t="shared" si="37"/>
        <v>0</v>
      </c>
      <c r="N515" s="576">
        <f t="shared" si="38"/>
        <v>0</v>
      </c>
      <c r="O515" s="54" t="str">
        <f t="shared" si="35"/>
        <v/>
      </c>
      <c r="P515" s="47"/>
      <c r="Q515" s="661"/>
      <c r="R515" s="47"/>
      <c r="S515" s="659"/>
      <c r="T515" s="659">
        <f t="shared" si="39"/>
        <v>0</v>
      </c>
    </row>
    <row r="516" customHeight="1" spans="1:20">
      <c r="A516" s="646"/>
      <c r="B516" s="647"/>
      <c r="C516" s="647"/>
      <c r="D516" s="47"/>
      <c r="E516" s="648"/>
      <c r="F516" s="649"/>
      <c r="G516" s="649"/>
      <c r="H516" s="598"/>
      <c r="I516" s="648"/>
      <c r="J516" s="655"/>
      <c r="K516" s="656"/>
      <c r="L516" s="654">
        <f t="shared" si="36"/>
        <v>0</v>
      </c>
      <c r="M516" s="25">
        <f t="shared" si="37"/>
        <v>0</v>
      </c>
      <c r="N516" s="576">
        <f t="shared" si="38"/>
        <v>0</v>
      </c>
      <c r="O516" s="54" t="str">
        <f t="shared" si="35"/>
        <v/>
      </c>
      <c r="P516" s="47"/>
      <c r="Q516" s="661"/>
      <c r="R516" s="47"/>
      <c r="S516" s="659"/>
      <c r="T516" s="659">
        <f t="shared" si="39"/>
        <v>0</v>
      </c>
    </row>
    <row r="517" customHeight="1" spans="1:20">
      <c r="A517" s="646"/>
      <c r="B517" s="647"/>
      <c r="C517" s="647"/>
      <c r="D517" s="47"/>
      <c r="E517" s="648"/>
      <c r="F517" s="649"/>
      <c r="G517" s="649"/>
      <c r="H517" s="598"/>
      <c r="I517" s="648"/>
      <c r="J517" s="655"/>
      <c r="K517" s="656"/>
      <c r="L517" s="654">
        <f t="shared" si="36"/>
        <v>0</v>
      </c>
      <c r="M517" s="25">
        <f t="shared" si="37"/>
        <v>0</v>
      </c>
      <c r="N517" s="576">
        <f t="shared" si="38"/>
        <v>0</v>
      </c>
      <c r="O517" s="54" t="str">
        <f t="shared" si="35"/>
        <v/>
      </c>
      <c r="P517" s="47"/>
      <c r="Q517" s="661"/>
      <c r="R517" s="47"/>
      <c r="S517" s="659"/>
      <c r="T517" s="659">
        <f t="shared" si="39"/>
        <v>0</v>
      </c>
    </row>
    <row r="518" customHeight="1" spans="1:20">
      <c r="A518" s="646"/>
      <c r="B518" s="647"/>
      <c r="C518" s="647"/>
      <c r="D518" s="47"/>
      <c r="E518" s="648"/>
      <c r="F518" s="649"/>
      <c r="G518" s="649"/>
      <c r="H518" s="598"/>
      <c r="I518" s="648"/>
      <c r="J518" s="655"/>
      <c r="K518" s="656"/>
      <c r="L518" s="654">
        <f t="shared" si="36"/>
        <v>0</v>
      </c>
      <c r="M518" s="25">
        <f t="shared" si="37"/>
        <v>0</v>
      </c>
      <c r="N518" s="576">
        <f t="shared" si="38"/>
        <v>0</v>
      </c>
      <c r="O518" s="54" t="str">
        <f t="shared" si="35"/>
        <v/>
      </c>
      <c r="P518" s="47"/>
      <c r="Q518" s="661"/>
      <c r="R518" s="47"/>
      <c r="S518" s="659"/>
      <c r="T518" s="659">
        <f t="shared" si="39"/>
        <v>0</v>
      </c>
    </row>
    <row r="519" customHeight="1" spans="1:20">
      <c r="A519" s="646"/>
      <c r="B519" s="647"/>
      <c r="C519" s="647"/>
      <c r="D519" s="47"/>
      <c r="E519" s="648"/>
      <c r="F519" s="649"/>
      <c r="G519" s="649"/>
      <c r="H519" s="598"/>
      <c r="I519" s="648"/>
      <c r="J519" s="655"/>
      <c r="K519" s="656"/>
      <c r="L519" s="654">
        <f t="shared" si="36"/>
        <v>0</v>
      </c>
      <c r="M519" s="25">
        <f t="shared" si="37"/>
        <v>0</v>
      </c>
      <c r="N519" s="576">
        <f t="shared" si="38"/>
        <v>0</v>
      </c>
      <c r="O519" s="54" t="str">
        <f t="shared" ref="O519:O582" si="40">IF(K519=0,"",(N519-K519)/K519*100)</f>
        <v/>
      </c>
      <c r="P519" s="47"/>
      <c r="Q519" s="661"/>
      <c r="R519" s="47"/>
      <c r="S519" s="659"/>
      <c r="T519" s="659">
        <f t="shared" si="39"/>
        <v>0</v>
      </c>
    </row>
    <row r="520" customHeight="1" spans="1:20">
      <c r="A520" s="646"/>
      <c r="B520" s="647"/>
      <c r="C520" s="647"/>
      <c r="D520" s="47"/>
      <c r="E520" s="648"/>
      <c r="F520" s="649"/>
      <c r="G520" s="649"/>
      <c r="H520" s="598"/>
      <c r="I520" s="648"/>
      <c r="J520" s="655"/>
      <c r="K520" s="656"/>
      <c r="L520" s="654">
        <f t="shared" ref="L520:L583" si="41">T520</f>
        <v>0</v>
      </c>
      <c r="M520" s="25">
        <f t="shared" ref="M520:M583" si="42">S520</f>
        <v>0</v>
      </c>
      <c r="N520" s="576">
        <f t="shared" ref="N520:N583" si="43">ROUND(M520*L520,2)</f>
        <v>0</v>
      </c>
      <c r="O520" s="54" t="str">
        <f t="shared" si="40"/>
        <v/>
      </c>
      <c r="P520" s="47"/>
      <c r="Q520" s="661"/>
      <c r="R520" s="47"/>
      <c r="S520" s="659"/>
      <c r="T520" s="659">
        <f t="shared" ref="T520:T583" si="44">I520</f>
        <v>0</v>
      </c>
    </row>
    <row r="521" customHeight="1" spans="1:20">
      <c r="A521" s="646"/>
      <c r="B521" s="647"/>
      <c r="C521" s="647"/>
      <c r="D521" s="47"/>
      <c r="E521" s="648"/>
      <c r="F521" s="649"/>
      <c r="G521" s="649"/>
      <c r="H521" s="598"/>
      <c r="I521" s="648"/>
      <c r="J521" s="655"/>
      <c r="K521" s="656"/>
      <c r="L521" s="654">
        <f t="shared" si="41"/>
        <v>0</v>
      </c>
      <c r="M521" s="25">
        <f t="shared" si="42"/>
        <v>0</v>
      </c>
      <c r="N521" s="576">
        <f t="shared" si="43"/>
        <v>0</v>
      </c>
      <c r="O521" s="54" t="str">
        <f t="shared" si="40"/>
        <v/>
      </c>
      <c r="P521" s="47"/>
      <c r="Q521" s="661"/>
      <c r="R521" s="47"/>
      <c r="S521" s="659"/>
      <c r="T521" s="659">
        <f t="shared" si="44"/>
        <v>0</v>
      </c>
    </row>
    <row r="522" customHeight="1" spans="1:20">
      <c r="A522" s="646"/>
      <c r="B522" s="647"/>
      <c r="C522" s="647"/>
      <c r="D522" s="47"/>
      <c r="E522" s="648"/>
      <c r="F522" s="649"/>
      <c r="G522" s="649"/>
      <c r="H522" s="598"/>
      <c r="I522" s="648"/>
      <c r="J522" s="655"/>
      <c r="K522" s="656"/>
      <c r="L522" s="654">
        <f t="shared" si="41"/>
        <v>0</v>
      </c>
      <c r="M522" s="25">
        <f t="shared" si="42"/>
        <v>0</v>
      </c>
      <c r="N522" s="576">
        <f t="shared" si="43"/>
        <v>0</v>
      </c>
      <c r="O522" s="54" t="str">
        <f t="shared" si="40"/>
        <v/>
      </c>
      <c r="P522" s="47"/>
      <c r="Q522" s="661"/>
      <c r="R522" s="47"/>
      <c r="S522" s="659"/>
      <c r="T522" s="659">
        <f t="shared" si="44"/>
        <v>0</v>
      </c>
    </row>
    <row r="523" customHeight="1" spans="1:20">
      <c r="A523" s="646"/>
      <c r="B523" s="647"/>
      <c r="C523" s="647"/>
      <c r="D523" s="47"/>
      <c r="E523" s="648"/>
      <c r="F523" s="649"/>
      <c r="G523" s="649"/>
      <c r="H523" s="598"/>
      <c r="I523" s="648"/>
      <c r="J523" s="655"/>
      <c r="K523" s="656"/>
      <c r="L523" s="654">
        <f t="shared" si="41"/>
        <v>0</v>
      </c>
      <c r="M523" s="25">
        <f t="shared" si="42"/>
        <v>0</v>
      </c>
      <c r="N523" s="576">
        <f t="shared" si="43"/>
        <v>0</v>
      </c>
      <c r="O523" s="54" t="str">
        <f t="shared" si="40"/>
        <v/>
      </c>
      <c r="P523" s="47"/>
      <c r="Q523" s="661"/>
      <c r="R523" s="47"/>
      <c r="S523" s="659"/>
      <c r="T523" s="659">
        <f t="shared" si="44"/>
        <v>0</v>
      </c>
    </row>
    <row r="524" customHeight="1" spans="1:20">
      <c r="A524" s="646"/>
      <c r="B524" s="647"/>
      <c r="C524" s="647"/>
      <c r="D524" s="47"/>
      <c r="E524" s="648"/>
      <c r="F524" s="649"/>
      <c r="G524" s="649"/>
      <c r="H524" s="598"/>
      <c r="I524" s="648"/>
      <c r="J524" s="655"/>
      <c r="K524" s="656"/>
      <c r="L524" s="654">
        <f t="shared" si="41"/>
        <v>0</v>
      </c>
      <c r="M524" s="25">
        <f t="shared" si="42"/>
        <v>0</v>
      </c>
      <c r="N524" s="576">
        <f t="shared" si="43"/>
        <v>0</v>
      </c>
      <c r="O524" s="54" t="str">
        <f t="shared" si="40"/>
        <v/>
      </c>
      <c r="P524" s="47"/>
      <c r="Q524" s="661"/>
      <c r="R524" s="47"/>
      <c r="S524" s="659"/>
      <c r="T524" s="659">
        <f t="shared" si="44"/>
        <v>0</v>
      </c>
    </row>
    <row r="525" customHeight="1" spans="1:20">
      <c r="A525" s="646"/>
      <c r="B525" s="647"/>
      <c r="C525" s="647"/>
      <c r="D525" s="47"/>
      <c r="E525" s="648"/>
      <c r="F525" s="649"/>
      <c r="G525" s="649"/>
      <c r="H525" s="598"/>
      <c r="I525" s="648"/>
      <c r="J525" s="655"/>
      <c r="K525" s="656"/>
      <c r="L525" s="654">
        <f t="shared" si="41"/>
        <v>0</v>
      </c>
      <c r="M525" s="25">
        <f t="shared" si="42"/>
        <v>0</v>
      </c>
      <c r="N525" s="576">
        <f t="shared" si="43"/>
        <v>0</v>
      </c>
      <c r="O525" s="54" t="str">
        <f t="shared" si="40"/>
        <v/>
      </c>
      <c r="P525" s="47"/>
      <c r="Q525" s="661"/>
      <c r="R525" s="47"/>
      <c r="S525" s="659"/>
      <c r="T525" s="659">
        <f t="shared" si="44"/>
        <v>0</v>
      </c>
    </row>
    <row r="526" customHeight="1" spans="1:20">
      <c r="A526" s="646"/>
      <c r="B526" s="647"/>
      <c r="C526" s="647"/>
      <c r="D526" s="47"/>
      <c r="E526" s="648"/>
      <c r="F526" s="649"/>
      <c r="G526" s="649"/>
      <c r="H526" s="598"/>
      <c r="I526" s="648"/>
      <c r="J526" s="655"/>
      <c r="K526" s="656"/>
      <c r="L526" s="654">
        <f t="shared" si="41"/>
        <v>0</v>
      </c>
      <c r="M526" s="25">
        <f t="shared" si="42"/>
        <v>0</v>
      </c>
      <c r="N526" s="576">
        <f t="shared" si="43"/>
        <v>0</v>
      </c>
      <c r="O526" s="54" t="str">
        <f t="shared" si="40"/>
        <v/>
      </c>
      <c r="P526" s="47"/>
      <c r="Q526" s="661"/>
      <c r="R526" s="47"/>
      <c r="S526" s="659"/>
      <c r="T526" s="659">
        <f t="shared" si="44"/>
        <v>0</v>
      </c>
    </row>
    <row r="527" customHeight="1" spans="1:20">
      <c r="A527" s="646"/>
      <c r="B527" s="647"/>
      <c r="C527" s="647"/>
      <c r="D527" s="47"/>
      <c r="E527" s="648"/>
      <c r="F527" s="649"/>
      <c r="G527" s="649"/>
      <c r="H527" s="598"/>
      <c r="I527" s="648"/>
      <c r="J527" s="655"/>
      <c r="K527" s="656"/>
      <c r="L527" s="654">
        <f t="shared" si="41"/>
        <v>0</v>
      </c>
      <c r="M527" s="25">
        <f t="shared" si="42"/>
        <v>0</v>
      </c>
      <c r="N527" s="576">
        <f t="shared" si="43"/>
        <v>0</v>
      </c>
      <c r="O527" s="54" t="str">
        <f t="shared" si="40"/>
        <v/>
      </c>
      <c r="P527" s="47"/>
      <c r="Q527" s="661"/>
      <c r="R527" s="47"/>
      <c r="S527" s="659"/>
      <c r="T527" s="659">
        <f t="shared" si="44"/>
        <v>0</v>
      </c>
    </row>
    <row r="528" customHeight="1" spans="1:20">
      <c r="A528" s="646"/>
      <c r="B528" s="647"/>
      <c r="C528" s="647"/>
      <c r="D528" s="47"/>
      <c r="E528" s="648"/>
      <c r="F528" s="649"/>
      <c r="G528" s="649"/>
      <c r="H528" s="598"/>
      <c r="I528" s="648"/>
      <c r="J528" s="655"/>
      <c r="K528" s="656"/>
      <c r="L528" s="654">
        <f t="shared" si="41"/>
        <v>0</v>
      </c>
      <c r="M528" s="25">
        <f t="shared" si="42"/>
        <v>0</v>
      </c>
      <c r="N528" s="576">
        <f t="shared" si="43"/>
        <v>0</v>
      </c>
      <c r="O528" s="54" t="str">
        <f t="shared" si="40"/>
        <v/>
      </c>
      <c r="P528" s="47"/>
      <c r="Q528" s="661"/>
      <c r="R528" s="47"/>
      <c r="S528" s="659"/>
      <c r="T528" s="659">
        <f t="shared" si="44"/>
        <v>0</v>
      </c>
    </row>
    <row r="529" customHeight="1" spans="1:20">
      <c r="A529" s="646"/>
      <c r="B529" s="647"/>
      <c r="C529" s="647"/>
      <c r="D529" s="47"/>
      <c r="E529" s="648"/>
      <c r="F529" s="649"/>
      <c r="G529" s="649"/>
      <c r="H529" s="598"/>
      <c r="I529" s="648"/>
      <c r="J529" s="655"/>
      <c r="K529" s="656"/>
      <c r="L529" s="654">
        <f t="shared" si="41"/>
        <v>0</v>
      </c>
      <c r="M529" s="25">
        <f t="shared" si="42"/>
        <v>0</v>
      </c>
      <c r="N529" s="576">
        <f t="shared" si="43"/>
        <v>0</v>
      </c>
      <c r="O529" s="54" t="str">
        <f t="shared" si="40"/>
        <v/>
      </c>
      <c r="P529" s="47"/>
      <c r="Q529" s="661"/>
      <c r="R529" s="47"/>
      <c r="S529" s="659"/>
      <c r="T529" s="659">
        <f t="shared" si="44"/>
        <v>0</v>
      </c>
    </row>
    <row r="530" customHeight="1" spans="1:20">
      <c r="A530" s="646"/>
      <c r="B530" s="647"/>
      <c r="C530" s="647"/>
      <c r="D530" s="47"/>
      <c r="E530" s="648"/>
      <c r="F530" s="649"/>
      <c r="G530" s="649"/>
      <c r="H530" s="598"/>
      <c r="I530" s="648"/>
      <c r="J530" s="655"/>
      <c r="K530" s="656"/>
      <c r="L530" s="654">
        <f t="shared" si="41"/>
        <v>0</v>
      </c>
      <c r="M530" s="25">
        <f t="shared" si="42"/>
        <v>0</v>
      </c>
      <c r="N530" s="576">
        <f t="shared" si="43"/>
        <v>0</v>
      </c>
      <c r="O530" s="54" t="str">
        <f t="shared" si="40"/>
        <v/>
      </c>
      <c r="P530" s="47"/>
      <c r="Q530" s="661"/>
      <c r="R530" s="47"/>
      <c r="S530" s="659"/>
      <c r="T530" s="659">
        <f t="shared" si="44"/>
        <v>0</v>
      </c>
    </row>
    <row r="531" customHeight="1" spans="1:20">
      <c r="A531" s="646"/>
      <c r="B531" s="647"/>
      <c r="C531" s="647"/>
      <c r="D531" s="47"/>
      <c r="E531" s="648"/>
      <c r="F531" s="649"/>
      <c r="G531" s="649"/>
      <c r="H531" s="598"/>
      <c r="I531" s="648"/>
      <c r="J531" s="655"/>
      <c r="K531" s="656"/>
      <c r="L531" s="654">
        <f t="shared" si="41"/>
        <v>0</v>
      </c>
      <c r="M531" s="25">
        <f t="shared" si="42"/>
        <v>0</v>
      </c>
      <c r="N531" s="576">
        <f t="shared" si="43"/>
        <v>0</v>
      </c>
      <c r="O531" s="54" t="str">
        <f t="shared" si="40"/>
        <v/>
      </c>
      <c r="P531" s="47"/>
      <c r="Q531" s="661"/>
      <c r="R531" s="47"/>
      <c r="S531" s="659"/>
      <c r="T531" s="659">
        <f t="shared" si="44"/>
        <v>0</v>
      </c>
    </row>
    <row r="532" customHeight="1" spans="1:20">
      <c r="A532" s="646"/>
      <c r="B532" s="647"/>
      <c r="C532" s="647"/>
      <c r="D532" s="47"/>
      <c r="E532" s="648"/>
      <c r="F532" s="649"/>
      <c r="G532" s="649"/>
      <c r="H532" s="598"/>
      <c r="I532" s="648"/>
      <c r="J532" s="655"/>
      <c r="K532" s="656"/>
      <c r="L532" s="654">
        <f t="shared" si="41"/>
        <v>0</v>
      </c>
      <c r="M532" s="25">
        <f t="shared" si="42"/>
        <v>0</v>
      </c>
      <c r="N532" s="576">
        <f t="shared" si="43"/>
        <v>0</v>
      </c>
      <c r="O532" s="54" t="str">
        <f t="shared" si="40"/>
        <v/>
      </c>
      <c r="P532" s="47"/>
      <c r="Q532" s="661"/>
      <c r="R532" s="47"/>
      <c r="S532" s="659"/>
      <c r="T532" s="659">
        <f t="shared" si="44"/>
        <v>0</v>
      </c>
    </row>
    <row r="533" customHeight="1" spans="1:20">
      <c r="A533" s="646"/>
      <c r="B533" s="647"/>
      <c r="C533" s="647"/>
      <c r="D533" s="47"/>
      <c r="E533" s="648"/>
      <c r="F533" s="649"/>
      <c r="G533" s="649"/>
      <c r="H533" s="598"/>
      <c r="I533" s="648"/>
      <c r="J533" s="655"/>
      <c r="K533" s="656"/>
      <c r="L533" s="654">
        <f t="shared" si="41"/>
        <v>0</v>
      </c>
      <c r="M533" s="25">
        <f t="shared" si="42"/>
        <v>0</v>
      </c>
      <c r="N533" s="576">
        <f t="shared" si="43"/>
        <v>0</v>
      </c>
      <c r="O533" s="54" t="str">
        <f t="shared" si="40"/>
        <v/>
      </c>
      <c r="P533" s="47"/>
      <c r="Q533" s="661"/>
      <c r="R533" s="47"/>
      <c r="S533" s="659"/>
      <c r="T533" s="659">
        <f t="shared" si="44"/>
        <v>0</v>
      </c>
    </row>
    <row r="534" customHeight="1" spans="1:20">
      <c r="A534" s="646"/>
      <c r="B534" s="647"/>
      <c r="C534" s="647"/>
      <c r="D534" s="47"/>
      <c r="E534" s="648"/>
      <c r="F534" s="649"/>
      <c r="G534" s="649"/>
      <c r="H534" s="598"/>
      <c r="I534" s="648"/>
      <c r="J534" s="655"/>
      <c r="K534" s="656"/>
      <c r="L534" s="654">
        <f t="shared" si="41"/>
        <v>0</v>
      </c>
      <c r="M534" s="25">
        <f t="shared" si="42"/>
        <v>0</v>
      </c>
      <c r="N534" s="576">
        <f t="shared" si="43"/>
        <v>0</v>
      </c>
      <c r="O534" s="54" t="str">
        <f t="shared" si="40"/>
        <v/>
      </c>
      <c r="P534" s="47"/>
      <c r="Q534" s="661"/>
      <c r="R534" s="47"/>
      <c r="S534" s="659"/>
      <c r="T534" s="659">
        <f t="shared" si="44"/>
        <v>0</v>
      </c>
    </row>
    <row r="535" customHeight="1" spans="1:20">
      <c r="A535" s="646"/>
      <c r="B535" s="647"/>
      <c r="C535" s="647"/>
      <c r="D535" s="47"/>
      <c r="E535" s="648"/>
      <c r="F535" s="649"/>
      <c r="G535" s="649"/>
      <c r="H535" s="598"/>
      <c r="I535" s="648"/>
      <c r="J535" s="655"/>
      <c r="K535" s="656"/>
      <c r="L535" s="654">
        <f t="shared" si="41"/>
        <v>0</v>
      </c>
      <c r="M535" s="25">
        <f t="shared" si="42"/>
        <v>0</v>
      </c>
      <c r="N535" s="576">
        <f t="shared" si="43"/>
        <v>0</v>
      </c>
      <c r="O535" s="54" t="str">
        <f t="shared" si="40"/>
        <v/>
      </c>
      <c r="P535" s="47"/>
      <c r="Q535" s="661"/>
      <c r="R535" s="47"/>
      <c r="S535" s="659"/>
      <c r="T535" s="659">
        <f t="shared" si="44"/>
        <v>0</v>
      </c>
    </row>
    <row r="536" customHeight="1" spans="1:20">
      <c r="A536" s="646"/>
      <c r="B536" s="647"/>
      <c r="C536" s="647"/>
      <c r="D536" s="47"/>
      <c r="E536" s="648"/>
      <c r="F536" s="649"/>
      <c r="G536" s="649"/>
      <c r="H536" s="598"/>
      <c r="I536" s="648"/>
      <c r="J536" s="655"/>
      <c r="K536" s="656"/>
      <c r="L536" s="654">
        <f t="shared" si="41"/>
        <v>0</v>
      </c>
      <c r="M536" s="25">
        <f t="shared" si="42"/>
        <v>0</v>
      </c>
      <c r="N536" s="576">
        <f t="shared" si="43"/>
        <v>0</v>
      </c>
      <c r="O536" s="54" t="str">
        <f t="shared" si="40"/>
        <v/>
      </c>
      <c r="P536" s="47"/>
      <c r="Q536" s="661"/>
      <c r="R536" s="47"/>
      <c r="S536" s="659"/>
      <c r="T536" s="659">
        <f t="shared" si="44"/>
        <v>0</v>
      </c>
    </row>
    <row r="537" customHeight="1" spans="1:20">
      <c r="A537" s="646"/>
      <c r="B537" s="647"/>
      <c r="C537" s="647"/>
      <c r="D537" s="47"/>
      <c r="E537" s="648"/>
      <c r="F537" s="649"/>
      <c r="G537" s="649"/>
      <c r="H537" s="598"/>
      <c r="I537" s="648"/>
      <c r="J537" s="655"/>
      <c r="K537" s="656"/>
      <c r="L537" s="654">
        <f t="shared" si="41"/>
        <v>0</v>
      </c>
      <c r="M537" s="25">
        <f t="shared" si="42"/>
        <v>0</v>
      </c>
      <c r="N537" s="576">
        <f t="shared" si="43"/>
        <v>0</v>
      </c>
      <c r="O537" s="54" t="str">
        <f t="shared" si="40"/>
        <v/>
      </c>
      <c r="P537" s="47"/>
      <c r="Q537" s="661"/>
      <c r="R537" s="47"/>
      <c r="S537" s="659"/>
      <c r="T537" s="659">
        <f t="shared" si="44"/>
        <v>0</v>
      </c>
    </row>
    <row r="538" customHeight="1" spans="1:20">
      <c r="A538" s="646"/>
      <c r="B538" s="647"/>
      <c r="C538" s="647"/>
      <c r="D538" s="47"/>
      <c r="E538" s="648"/>
      <c r="F538" s="649"/>
      <c r="G538" s="649"/>
      <c r="H538" s="598"/>
      <c r="I538" s="648"/>
      <c r="J538" s="655"/>
      <c r="K538" s="656"/>
      <c r="L538" s="654">
        <f t="shared" si="41"/>
        <v>0</v>
      </c>
      <c r="M538" s="25">
        <f t="shared" si="42"/>
        <v>0</v>
      </c>
      <c r="N538" s="576">
        <f t="shared" si="43"/>
        <v>0</v>
      </c>
      <c r="O538" s="54" t="str">
        <f t="shared" si="40"/>
        <v/>
      </c>
      <c r="P538" s="47"/>
      <c r="Q538" s="661"/>
      <c r="R538" s="47"/>
      <c r="S538" s="659"/>
      <c r="T538" s="659">
        <f t="shared" si="44"/>
        <v>0</v>
      </c>
    </row>
    <row r="539" customHeight="1" spans="1:20">
      <c r="A539" s="646"/>
      <c r="B539" s="647"/>
      <c r="C539" s="647"/>
      <c r="D539" s="47"/>
      <c r="E539" s="648"/>
      <c r="F539" s="649"/>
      <c r="G539" s="649"/>
      <c r="H539" s="598"/>
      <c r="I539" s="648"/>
      <c r="J539" s="655"/>
      <c r="K539" s="656"/>
      <c r="L539" s="654">
        <f t="shared" si="41"/>
        <v>0</v>
      </c>
      <c r="M539" s="25">
        <f t="shared" si="42"/>
        <v>0</v>
      </c>
      <c r="N539" s="576">
        <f t="shared" si="43"/>
        <v>0</v>
      </c>
      <c r="O539" s="54" t="str">
        <f t="shared" si="40"/>
        <v/>
      </c>
      <c r="P539" s="47"/>
      <c r="Q539" s="661"/>
      <c r="R539" s="47"/>
      <c r="S539" s="659"/>
      <c r="T539" s="659">
        <f t="shared" si="44"/>
        <v>0</v>
      </c>
    </row>
    <row r="540" customHeight="1" spans="1:20">
      <c r="A540" s="646"/>
      <c r="B540" s="647"/>
      <c r="C540" s="647"/>
      <c r="D540" s="47"/>
      <c r="E540" s="648"/>
      <c r="F540" s="649"/>
      <c r="G540" s="649"/>
      <c r="H540" s="598"/>
      <c r="I540" s="648"/>
      <c r="J540" s="655"/>
      <c r="K540" s="656"/>
      <c r="L540" s="654">
        <f t="shared" si="41"/>
        <v>0</v>
      </c>
      <c r="M540" s="25">
        <f t="shared" si="42"/>
        <v>0</v>
      </c>
      <c r="N540" s="576">
        <f t="shared" si="43"/>
        <v>0</v>
      </c>
      <c r="O540" s="54" t="str">
        <f t="shared" si="40"/>
        <v/>
      </c>
      <c r="P540" s="47"/>
      <c r="Q540" s="661"/>
      <c r="R540" s="47"/>
      <c r="S540" s="659"/>
      <c r="T540" s="659">
        <f t="shared" si="44"/>
        <v>0</v>
      </c>
    </row>
    <row r="541" customHeight="1" spans="1:20">
      <c r="A541" s="646"/>
      <c r="B541" s="647"/>
      <c r="C541" s="647"/>
      <c r="D541" s="47"/>
      <c r="E541" s="648"/>
      <c r="F541" s="649"/>
      <c r="G541" s="649"/>
      <c r="H541" s="598"/>
      <c r="I541" s="648"/>
      <c r="J541" s="655"/>
      <c r="K541" s="656"/>
      <c r="L541" s="654">
        <f t="shared" si="41"/>
        <v>0</v>
      </c>
      <c r="M541" s="25">
        <f t="shared" si="42"/>
        <v>0</v>
      </c>
      <c r="N541" s="576">
        <f t="shared" si="43"/>
        <v>0</v>
      </c>
      <c r="O541" s="54" t="str">
        <f t="shared" si="40"/>
        <v/>
      </c>
      <c r="P541" s="47"/>
      <c r="Q541" s="661"/>
      <c r="R541" s="47"/>
      <c r="S541" s="659"/>
      <c r="T541" s="659">
        <f t="shared" si="44"/>
        <v>0</v>
      </c>
    </row>
    <row r="542" customHeight="1" spans="1:20">
      <c r="A542" s="646"/>
      <c r="B542" s="647"/>
      <c r="C542" s="647"/>
      <c r="D542" s="47"/>
      <c r="E542" s="648"/>
      <c r="F542" s="649"/>
      <c r="G542" s="649"/>
      <c r="H542" s="598"/>
      <c r="I542" s="648"/>
      <c r="J542" s="655"/>
      <c r="K542" s="656"/>
      <c r="L542" s="654">
        <f t="shared" si="41"/>
        <v>0</v>
      </c>
      <c r="M542" s="25">
        <f t="shared" si="42"/>
        <v>0</v>
      </c>
      <c r="N542" s="576">
        <f t="shared" si="43"/>
        <v>0</v>
      </c>
      <c r="O542" s="54" t="str">
        <f t="shared" si="40"/>
        <v/>
      </c>
      <c r="P542" s="47"/>
      <c r="Q542" s="661"/>
      <c r="R542" s="47"/>
      <c r="S542" s="659"/>
      <c r="T542" s="659">
        <f t="shared" si="44"/>
        <v>0</v>
      </c>
    </row>
    <row r="543" customHeight="1" spans="1:20">
      <c r="A543" s="646"/>
      <c r="B543" s="647"/>
      <c r="C543" s="647"/>
      <c r="D543" s="47"/>
      <c r="E543" s="648"/>
      <c r="F543" s="649"/>
      <c r="G543" s="649"/>
      <c r="H543" s="598"/>
      <c r="I543" s="648"/>
      <c r="J543" s="655"/>
      <c r="K543" s="656"/>
      <c r="L543" s="654">
        <f t="shared" si="41"/>
        <v>0</v>
      </c>
      <c r="M543" s="25">
        <f t="shared" si="42"/>
        <v>0</v>
      </c>
      <c r="N543" s="576">
        <f t="shared" si="43"/>
        <v>0</v>
      </c>
      <c r="O543" s="54" t="str">
        <f t="shared" si="40"/>
        <v/>
      </c>
      <c r="P543" s="47"/>
      <c r="Q543" s="661"/>
      <c r="R543" s="47"/>
      <c r="S543" s="659"/>
      <c r="T543" s="659">
        <f t="shared" si="44"/>
        <v>0</v>
      </c>
    </row>
    <row r="544" customHeight="1" spans="1:20">
      <c r="A544" s="646"/>
      <c r="B544" s="647"/>
      <c r="C544" s="647"/>
      <c r="D544" s="47"/>
      <c r="E544" s="648"/>
      <c r="F544" s="649"/>
      <c r="G544" s="649"/>
      <c r="H544" s="598"/>
      <c r="I544" s="648"/>
      <c r="J544" s="655"/>
      <c r="K544" s="656"/>
      <c r="L544" s="654">
        <f t="shared" si="41"/>
        <v>0</v>
      </c>
      <c r="M544" s="25">
        <f t="shared" si="42"/>
        <v>0</v>
      </c>
      <c r="N544" s="576">
        <f t="shared" si="43"/>
        <v>0</v>
      </c>
      <c r="O544" s="54" t="str">
        <f t="shared" si="40"/>
        <v/>
      </c>
      <c r="P544" s="47"/>
      <c r="Q544" s="661"/>
      <c r="R544" s="47"/>
      <c r="S544" s="659"/>
      <c r="T544" s="659">
        <f t="shared" si="44"/>
        <v>0</v>
      </c>
    </row>
    <row r="545" customHeight="1" spans="1:20">
      <c r="A545" s="646"/>
      <c r="B545" s="647"/>
      <c r="C545" s="647"/>
      <c r="D545" s="47"/>
      <c r="E545" s="648"/>
      <c r="F545" s="649"/>
      <c r="G545" s="649"/>
      <c r="H545" s="598"/>
      <c r="I545" s="648"/>
      <c r="J545" s="655"/>
      <c r="K545" s="656"/>
      <c r="L545" s="654">
        <f t="shared" si="41"/>
        <v>0</v>
      </c>
      <c r="M545" s="25">
        <f t="shared" si="42"/>
        <v>0</v>
      </c>
      <c r="N545" s="576">
        <f t="shared" si="43"/>
        <v>0</v>
      </c>
      <c r="O545" s="54" t="str">
        <f t="shared" si="40"/>
        <v/>
      </c>
      <c r="P545" s="47"/>
      <c r="Q545" s="661"/>
      <c r="R545" s="47"/>
      <c r="S545" s="659"/>
      <c r="T545" s="659">
        <f t="shared" si="44"/>
        <v>0</v>
      </c>
    </row>
    <row r="546" customHeight="1" spans="1:20">
      <c r="A546" s="646"/>
      <c r="B546" s="647"/>
      <c r="C546" s="647"/>
      <c r="D546" s="47"/>
      <c r="E546" s="648"/>
      <c r="F546" s="649"/>
      <c r="G546" s="649"/>
      <c r="H546" s="598"/>
      <c r="I546" s="648"/>
      <c r="J546" s="655"/>
      <c r="K546" s="656"/>
      <c r="L546" s="654">
        <f t="shared" si="41"/>
        <v>0</v>
      </c>
      <c r="M546" s="25">
        <f t="shared" si="42"/>
        <v>0</v>
      </c>
      <c r="N546" s="576">
        <f t="shared" si="43"/>
        <v>0</v>
      </c>
      <c r="O546" s="54" t="str">
        <f t="shared" si="40"/>
        <v/>
      </c>
      <c r="P546" s="47"/>
      <c r="Q546" s="661"/>
      <c r="R546" s="47"/>
      <c r="S546" s="659"/>
      <c r="T546" s="659">
        <f t="shared" si="44"/>
        <v>0</v>
      </c>
    </row>
    <row r="547" customHeight="1" spans="1:20">
      <c r="A547" s="646"/>
      <c r="B547" s="647"/>
      <c r="C547" s="647"/>
      <c r="D547" s="47"/>
      <c r="E547" s="648"/>
      <c r="F547" s="649"/>
      <c r="G547" s="649"/>
      <c r="H547" s="598"/>
      <c r="I547" s="648"/>
      <c r="J547" s="655"/>
      <c r="K547" s="656"/>
      <c r="L547" s="654">
        <f t="shared" si="41"/>
        <v>0</v>
      </c>
      <c r="M547" s="25">
        <f t="shared" si="42"/>
        <v>0</v>
      </c>
      <c r="N547" s="576">
        <f t="shared" si="43"/>
        <v>0</v>
      </c>
      <c r="O547" s="54" t="str">
        <f t="shared" si="40"/>
        <v/>
      </c>
      <c r="P547" s="47"/>
      <c r="Q547" s="661"/>
      <c r="R547" s="47"/>
      <c r="S547" s="659"/>
      <c r="T547" s="659">
        <f t="shared" si="44"/>
        <v>0</v>
      </c>
    </row>
    <row r="548" customHeight="1" spans="1:20">
      <c r="A548" s="646"/>
      <c r="B548" s="647"/>
      <c r="C548" s="647"/>
      <c r="D548" s="47"/>
      <c r="E548" s="648"/>
      <c r="F548" s="649"/>
      <c r="G548" s="649"/>
      <c r="H548" s="598"/>
      <c r="I548" s="648"/>
      <c r="J548" s="655"/>
      <c r="K548" s="656"/>
      <c r="L548" s="654">
        <f t="shared" si="41"/>
        <v>0</v>
      </c>
      <c r="M548" s="25">
        <f t="shared" si="42"/>
        <v>0</v>
      </c>
      <c r="N548" s="576">
        <f t="shared" si="43"/>
        <v>0</v>
      </c>
      <c r="O548" s="54" t="str">
        <f t="shared" si="40"/>
        <v/>
      </c>
      <c r="P548" s="47"/>
      <c r="Q548" s="661"/>
      <c r="R548" s="47"/>
      <c r="S548" s="659"/>
      <c r="T548" s="659">
        <f t="shared" si="44"/>
        <v>0</v>
      </c>
    </row>
    <row r="549" customHeight="1" spans="1:20">
      <c r="A549" s="646"/>
      <c r="B549" s="647"/>
      <c r="C549" s="647"/>
      <c r="D549" s="47"/>
      <c r="E549" s="648"/>
      <c r="F549" s="649"/>
      <c r="G549" s="649"/>
      <c r="H549" s="598"/>
      <c r="I549" s="648"/>
      <c r="J549" s="655"/>
      <c r="K549" s="656"/>
      <c r="L549" s="654">
        <f t="shared" si="41"/>
        <v>0</v>
      </c>
      <c r="M549" s="25">
        <f t="shared" si="42"/>
        <v>0</v>
      </c>
      <c r="N549" s="576">
        <f t="shared" si="43"/>
        <v>0</v>
      </c>
      <c r="O549" s="54" t="str">
        <f t="shared" si="40"/>
        <v/>
      </c>
      <c r="P549" s="47"/>
      <c r="Q549" s="661"/>
      <c r="R549" s="47"/>
      <c r="S549" s="659"/>
      <c r="T549" s="659">
        <f t="shared" si="44"/>
        <v>0</v>
      </c>
    </row>
    <row r="550" customHeight="1" spans="1:20">
      <c r="A550" s="646"/>
      <c r="B550" s="647"/>
      <c r="C550" s="647"/>
      <c r="D550" s="47"/>
      <c r="E550" s="648"/>
      <c r="F550" s="649"/>
      <c r="G550" s="649"/>
      <c r="H550" s="598"/>
      <c r="I550" s="648"/>
      <c r="J550" s="655"/>
      <c r="K550" s="656"/>
      <c r="L550" s="654">
        <f t="shared" si="41"/>
        <v>0</v>
      </c>
      <c r="M550" s="25">
        <f t="shared" si="42"/>
        <v>0</v>
      </c>
      <c r="N550" s="576">
        <f t="shared" si="43"/>
        <v>0</v>
      </c>
      <c r="O550" s="54" t="str">
        <f t="shared" si="40"/>
        <v/>
      </c>
      <c r="P550" s="47"/>
      <c r="Q550" s="661"/>
      <c r="R550" s="47"/>
      <c r="S550" s="659"/>
      <c r="T550" s="659">
        <f t="shared" si="44"/>
        <v>0</v>
      </c>
    </row>
    <row r="551" customHeight="1" spans="1:20">
      <c r="A551" s="646"/>
      <c r="B551" s="647"/>
      <c r="C551" s="647"/>
      <c r="D551" s="47"/>
      <c r="E551" s="648"/>
      <c r="F551" s="649"/>
      <c r="G551" s="649"/>
      <c r="H551" s="598"/>
      <c r="I551" s="648"/>
      <c r="J551" s="655"/>
      <c r="K551" s="656"/>
      <c r="L551" s="654">
        <f t="shared" si="41"/>
        <v>0</v>
      </c>
      <c r="M551" s="25">
        <f t="shared" si="42"/>
        <v>0</v>
      </c>
      <c r="N551" s="576">
        <f t="shared" si="43"/>
        <v>0</v>
      </c>
      <c r="O551" s="54" t="str">
        <f t="shared" si="40"/>
        <v/>
      </c>
      <c r="P551" s="47"/>
      <c r="Q551" s="661"/>
      <c r="R551" s="47"/>
      <c r="S551" s="659"/>
      <c r="T551" s="659">
        <f t="shared" si="44"/>
        <v>0</v>
      </c>
    </row>
    <row r="552" customHeight="1" spans="1:20">
      <c r="A552" s="646"/>
      <c r="B552" s="647"/>
      <c r="C552" s="647"/>
      <c r="D552" s="47"/>
      <c r="E552" s="648"/>
      <c r="F552" s="649"/>
      <c r="G552" s="649"/>
      <c r="H552" s="598"/>
      <c r="I552" s="648"/>
      <c r="J552" s="655"/>
      <c r="K552" s="656"/>
      <c r="L552" s="654">
        <f t="shared" si="41"/>
        <v>0</v>
      </c>
      <c r="M552" s="25">
        <f t="shared" si="42"/>
        <v>0</v>
      </c>
      <c r="N552" s="576">
        <f t="shared" si="43"/>
        <v>0</v>
      </c>
      <c r="O552" s="54" t="str">
        <f t="shared" si="40"/>
        <v/>
      </c>
      <c r="P552" s="47"/>
      <c r="Q552" s="661"/>
      <c r="R552" s="47"/>
      <c r="S552" s="659"/>
      <c r="T552" s="659">
        <f t="shared" si="44"/>
        <v>0</v>
      </c>
    </row>
    <row r="553" customHeight="1" spans="1:20">
      <c r="A553" s="646"/>
      <c r="B553" s="647"/>
      <c r="C553" s="647"/>
      <c r="D553" s="47"/>
      <c r="E553" s="648"/>
      <c r="F553" s="649"/>
      <c r="G553" s="649"/>
      <c r="H553" s="598"/>
      <c r="I553" s="648"/>
      <c r="J553" s="655"/>
      <c r="K553" s="656"/>
      <c r="L553" s="654">
        <f t="shared" si="41"/>
        <v>0</v>
      </c>
      <c r="M553" s="25">
        <f t="shared" si="42"/>
        <v>0</v>
      </c>
      <c r="N553" s="576">
        <f t="shared" si="43"/>
        <v>0</v>
      </c>
      <c r="O553" s="54" t="str">
        <f t="shared" si="40"/>
        <v/>
      </c>
      <c r="P553" s="47"/>
      <c r="Q553" s="661"/>
      <c r="R553" s="47"/>
      <c r="S553" s="659"/>
      <c r="T553" s="659">
        <f t="shared" si="44"/>
        <v>0</v>
      </c>
    </row>
    <row r="554" customHeight="1" spans="1:20">
      <c r="A554" s="646"/>
      <c r="B554" s="647"/>
      <c r="C554" s="647"/>
      <c r="D554" s="47"/>
      <c r="E554" s="648"/>
      <c r="F554" s="649"/>
      <c r="G554" s="649"/>
      <c r="H554" s="598"/>
      <c r="I554" s="648"/>
      <c r="J554" s="655"/>
      <c r="K554" s="656"/>
      <c r="L554" s="654">
        <f t="shared" si="41"/>
        <v>0</v>
      </c>
      <c r="M554" s="25">
        <f t="shared" si="42"/>
        <v>0</v>
      </c>
      <c r="N554" s="576">
        <f t="shared" si="43"/>
        <v>0</v>
      </c>
      <c r="O554" s="54" t="str">
        <f t="shared" si="40"/>
        <v/>
      </c>
      <c r="P554" s="47"/>
      <c r="Q554" s="661"/>
      <c r="R554" s="47"/>
      <c r="S554" s="659"/>
      <c r="T554" s="659">
        <f t="shared" si="44"/>
        <v>0</v>
      </c>
    </row>
    <row r="555" customHeight="1" spans="1:20">
      <c r="A555" s="646"/>
      <c r="B555" s="647"/>
      <c r="C555" s="647"/>
      <c r="D555" s="47"/>
      <c r="E555" s="648"/>
      <c r="F555" s="649"/>
      <c r="G555" s="649"/>
      <c r="H555" s="598"/>
      <c r="I555" s="648"/>
      <c r="J555" s="655"/>
      <c r="K555" s="656"/>
      <c r="L555" s="654">
        <f t="shared" si="41"/>
        <v>0</v>
      </c>
      <c r="M555" s="25">
        <f t="shared" si="42"/>
        <v>0</v>
      </c>
      <c r="N555" s="576">
        <f t="shared" si="43"/>
        <v>0</v>
      </c>
      <c r="O555" s="54" t="str">
        <f t="shared" si="40"/>
        <v/>
      </c>
      <c r="P555" s="47"/>
      <c r="Q555" s="661"/>
      <c r="R555" s="47"/>
      <c r="S555" s="659"/>
      <c r="T555" s="659">
        <f t="shared" si="44"/>
        <v>0</v>
      </c>
    </row>
    <row r="556" customHeight="1" spans="1:20">
      <c r="A556" s="646"/>
      <c r="B556" s="647"/>
      <c r="C556" s="647"/>
      <c r="D556" s="47"/>
      <c r="E556" s="648"/>
      <c r="F556" s="649"/>
      <c r="G556" s="649"/>
      <c r="H556" s="598"/>
      <c r="I556" s="648"/>
      <c r="J556" s="655"/>
      <c r="K556" s="656"/>
      <c r="L556" s="654">
        <f t="shared" si="41"/>
        <v>0</v>
      </c>
      <c r="M556" s="25">
        <f t="shared" si="42"/>
        <v>0</v>
      </c>
      <c r="N556" s="576">
        <f t="shared" si="43"/>
        <v>0</v>
      </c>
      <c r="O556" s="54" t="str">
        <f t="shared" si="40"/>
        <v/>
      </c>
      <c r="P556" s="47"/>
      <c r="Q556" s="661"/>
      <c r="R556" s="47"/>
      <c r="S556" s="659"/>
      <c r="T556" s="659">
        <f t="shared" si="44"/>
        <v>0</v>
      </c>
    </row>
    <row r="557" customHeight="1" spans="1:20">
      <c r="A557" s="646"/>
      <c r="B557" s="647"/>
      <c r="C557" s="647"/>
      <c r="D557" s="47"/>
      <c r="E557" s="648"/>
      <c r="F557" s="649"/>
      <c r="G557" s="649"/>
      <c r="H557" s="598"/>
      <c r="I557" s="648"/>
      <c r="J557" s="655"/>
      <c r="K557" s="656"/>
      <c r="L557" s="654">
        <f t="shared" si="41"/>
        <v>0</v>
      </c>
      <c r="M557" s="25">
        <f t="shared" si="42"/>
        <v>0</v>
      </c>
      <c r="N557" s="576">
        <f t="shared" si="43"/>
        <v>0</v>
      </c>
      <c r="O557" s="54" t="str">
        <f t="shared" si="40"/>
        <v/>
      </c>
      <c r="P557" s="47"/>
      <c r="Q557" s="661"/>
      <c r="R557" s="47"/>
      <c r="S557" s="659"/>
      <c r="T557" s="659">
        <f t="shared" si="44"/>
        <v>0</v>
      </c>
    </row>
    <row r="558" customHeight="1" spans="1:20">
      <c r="A558" s="646"/>
      <c r="B558" s="647"/>
      <c r="C558" s="647"/>
      <c r="D558" s="47"/>
      <c r="E558" s="648"/>
      <c r="F558" s="649"/>
      <c r="G558" s="649"/>
      <c r="H558" s="598"/>
      <c r="I558" s="648"/>
      <c r="J558" s="655"/>
      <c r="K558" s="656"/>
      <c r="L558" s="654">
        <f t="shared" si="41"/>
        <v>0</v>
      </c>
      <c r="M558" s="25">
        <f t="shared" si="42"/>
        <v>0</v>
      </c>
      <c r="N558" s="576">
        <f t="shared" si="43"/>
        <v>0</v>
      </c>
      <c r="O558" s="54" t="str">
        <f t="shared" si="40"/>
        <v/>
      </c>
      <c r="P558" s="47"/>
      <c r="Q558" s="661"/>
      <c r="R558" s="47"/>
      <c r="S558" s="659"/>
      <c r="T558" s="659">
        <f t="shared" si="44"/>
        <v>0</v>
      </c>
    </row>
    <row r="559" customHeight="1" spans="1:20">
      <c r="A559" s="646"/>
      <c r="B559" s="647"/>
      <c r="C559" s="647"/>
      <c r="D559" s="47"/>
      <c r="E559" s="648"/>
      <c r="F559" s="649"/>
      <c r="G559" s="649"/>
      <c r="H559" s="598"/>
      <c r="I559" s="648"/>
      <c r="J559" s="655"/>
      <c r="K559" s="656"/>
      <c r="L559" s="654">
        <f t="shared" si="41"/>
        <v>0</v>
      </c>
      <c r="M559" s="25">
        <f t="shared" si="42"/>
        <v>0</v>
      </c>
      <c r="N559" s="576">
        <f t="shared" si="43"/>
        <v>0</v>
      </c>
      <c r="O559" s="54" t="str">
        <f t="shared" si="40"/>
        <v/>
      </c>
      <c r="P559" s="47"/>
      <c r="Q559" s="661"/>
      <c r="R559" s="47"/>
      <c r="S559" s="659"/>
      <c r="T559" s="659">
        <f t="shared" si="44"/>
        <v>0</v>
      </c>
    </row>
    <row r="560" customHeight="1" spans="1:20">
      <c r="A560" s="646"/>
      <c r="B560" s="647"/>
      <c r="C560" s="647"/>
      <c r="D560" s="47"/>
      <c r="E560" s="648"/>
      <c r="F560" s="649"/>
      <c r="G560" s="649"/>
      <c r="H560" s="598"/>
      <c r="I560" s="648"/>
      <c r="J560" s="655"/>
      <c r="K560" s="656"/>
      <c r="L560" s="654">
        <f t="shared" si="41"/>
        <v>0</v>
      </c>
      <c r="M560" s="25">
        <f t="shared" si="42"/>
        <v>0</v>
      </c>
      <c r="N560" s="576">
        <f t="shared" si="43"/>
        <v>0</v>
      </c>
      <c r="O560" s="54" t="str">
        <f t="shared" si="40"/>
        <v/>
      </c>
      <c r="P560" s="47"/>
      <c r="Q560" s="661"/>
      <c r="R560" s="47"/>
      <c r="S560" s="659"/>
      <c r="T560" s="659">
        <f t="shared" si="44"/>
        <v>0</v>
      </c>
    </row>
    <row r="561" customHeight="1" spans="1:20">
      <c r="A561" s="646"/>
      <c r="B561" s="647"/>
      <c r="C561" s="647"/>
      <c r="D561" s="47"/>
      <c r="E561" s="648"/>
      <c r="F561" s="649"/>
      <c r="G561" s="649"/>
      <c r="H561" s="598"/>
      <c r="I561" s="648"/>
      <c r="J561" s="655"/>
      <c r="K561" s="656"/>
      <c r="L561" s="654">
        <f t="shared" si="41"/>
        <v>0</v>
      </c>
      <c r="M561" s="25">
        <f t="shared" si="42"/>
        <v>0</v>
      </c>
      <c r="N561" s="576">
        <f t="shared" si="43"/>
        <v>0</v>
      </c>
      <c r="O561" s="54" t="str">
        <f t="shared" si="40"/>
        <v/>
      </c>
      <c r="P561" s="47"/>
      <c r="Q561" s="661"/>
      <c r="R561" s="47"/>
      <c r="S561" s="659"/>
      <c r="T561" s="659">
        <f t="shared" si="44"/>
        <v>0</v>
      </c>
    </row>
    <row r="562" customHeight="1" spans="1:20">
      <c r="A562" s="646"/>
      <c r="B562" s="647"/>
      <c r="C562" s="647"/>
      <c r="D562" s="47"/>
      <c r="E562" s="648"/>
      <c r="F562" s="649"/>
      <c r="G562" s="649"/>
      <c r="H562" s="598"/>
      <c r="I562" s="648"/>
      <c r="J562" s="655"/>
      <c r="K562" s="656"/>
      <c r="L562" s="654">
        <f t="shared" si="41"/>
        <v>0</v>
      </c>
      <c r="M562" s="25">
        <f t="shared" si="42"/>
        <v>0</v>
      </c>
      <c r="N562" s="576">
        <f t="shared" si="43"/>
        <v>0</v>
      </c>
      <c r="O562" s="54" t="str">
        <f t="shared" si="40"/>
        <v/>
      </c>
      <c r="P562" s="47"/>
      <c r="Q562" s="661"/>
      <c r="R562" s="47"/>
      <c r="S562" s="659"/>
      <c r="T562" s="659">
        <f t="shared" si="44"/>
        <v>0</v>
      </c>
    </row>
    <row r="563" customHeight="1" spans="1:20">
      <c r="A563" s="646"/>
      <c r="B563" s="647"/>
      <c r="C563" s="647"/>
      <c r="D563" s="47"/>
      <c r="E563" s="648"/>
      <c r="F563" s="649"/>
      <c r="G563" s="649"/>
      <c r="H563" s="598"/>
      <c r="I563" s="648"/>
      <c r="J563" s="655"/>
      <c r="K563" s="656"/>
      <c r="L563" s="654">
        <f t="shared" si="41"/>
        <v>0</v>
      </c>
      <c r="M563" s="25">
        <f t="shared" si="42"/>
        <v>0</v>
      </c>
      <c r="N563" s="576">
        <f t="shared" si="43"/>
        <v>0</v>
      </c>
      <c r="O563" s="54" t="str">
        <f t="shared" si="40"/>
        <v/>
      </c>
      <c r="P563" s="47"/>
      <c r="Q563" s="661"/>
      <c r="R563" s="47"/>
      <c r="S563" s="659"/>
      <c r="T563" s="659">
        <f t="shared" si="44"/>
        <v>0</v>
      </c>
    </row>
    <row r="564" customHeight="1" spans="1:20">
      <c r="A564" s="646"/>
      <c r="B564" s="647"/>
      <c r="C564" s="647"/>
      <c r="D564" s="47"/>
      <c r="E564" s="648"/>
      <c r="F564" s="649"/>
      <c r="G564" s="649"/>
      <c r="H564" s="598"/>
      <c r="I564" s="648"/>
      <c r="J564" s="655"/>
      <c r="K564" s="656"/>
      <c r="L564" s="654">
        <f t="shared" si="41"/>
        <v>0</v>
      </c>
      <c r="M564" s="25">
        <f t="shared" si="42"/>
        <v>0</v>
      </c>
      <c r="N564" s="576">
        <f t="shared" si="43"/>
        <v>0</v>
      </c>
      <c r="O564" s="54" t="str">
        <f t="shared" si="40"/>
        <v/>
      </c>
      <c r="P564" s="47"/>
      <c r="Q564" s="661"/>
      <c r="R564" s="47"/>
      <c r="S564" s="659"/>
      <c r="T564" s="659">
        <f t="shared" si="44"/>
        <v>0</v>
      </c>
    </row>
    <row r="565" customHeight="1" spans="1:20">
      <c r="A565" s="646"/>
      <c r="B565" s="647"/>
      <c r="C565" s="647"/>
      <c r="D565" s="47"/>
      <c r="E565" s="648"/>
      <c r="F565" s="649"/>
      <c r="G565" s="649"/>
      <c r="H565" s="598"/>
      <c r="I565" s="648"/>
      <c r="J565" s="655"/>
      <c r="K565" s="656"/>
      <c r="L565" s="654">
        <f t="shared" si="41"/>
        <v>0</v>
      </c>
      <c r="M565" s="25">
        <f t="shared" si="42"/>
        <v>0</v>
      </c>
      <c r="N565" s="576">
        <f t="shared" si="43"/>
        <v>0</v>
      </c>
      <c r="O565" s="54" t="str">
        <f t="shared" si="40"/>
        <v/>
      </c>
      <c r="P565" s="47"/>
      <c r="Q565" s="661"/>
      <c r="R565" s="47"/>
      <c r="S565" s="659"/>
      <c r="T565" s="659">
        <f t="shared" si="44"/>
        <v>0</v>
      </c>
    </row>
    <row r="566" customHeight="1" spans="1:20">
      <c r="A566" s="646"/>
      <c r="B566" s="647"/>
      <c r="C566" s="647"/>
      <c r="D566" s="47"/>
      <c r="E566" s="648"/>
      <c r="F566" s="649"/>
      <c r="G566" s="649"/>
      <c r="H566" s="598"/>
      <c r="I566" s="648"/>
      <c r="J566" s="655"/>
      <c r="K566" s="656"/>
      <c r="L566" s="654">
        <f t="shared" si="41"/>
        <v>0</v>
      </c>
      <c r="M566" s="25">
        <f t="shared" si="42"/>
        <v>0</v>
      </c>
      <c r="N566" s="576">
        <f t="shared" si="43"/>
        <v>0</v>
      </c>
      <c r="O566" s="54" t="str">
        <f t="shared" si="40"/>
        <v/>
      </c>
      <c r="P566" s="47"/>
      <c r="Q566" s="661"/>
      <c r="R566" s="47"/>
      <c r="S566" s="659"/>
      <c r="T566" s="659">
        <f t="shared" si="44"/>
        <v>0</v>
      </c>
    </row>
    <row r="567" customHeight="1" spans="1:20">
      <c r="A567" s="646"/>
      <c r="B567" s="647"/>
      <c r="C567" s="647"/>
      <c r="D567" s="47"/>
      <c r="E567" s="648"/>
      <c r="F567" s="649"/>
      <c r="G567" s="649"/>
      <c r="H567" s="598"/>
      <c r="I567" s="648"/>
      <c r="J567" s="655"/>
      <c r="K567" s="656"/>
      <c r="L567" s="654">
        <f t="shared" si="41"/>
        <v>0</v>
      </c>
      <c r="M567" s="25">
        <f t="shared" si="42"/>
        <v>0</v>
      </c>
      <c r="N567" s="576">
        <f t="shared" si="43"/>
        <v>0</v>
      </c>
      <c r="O567" s="54" t="str">
        <f t="shared" si="40"/>
        <v/>
      </c>
      <c r="P567" s="47"/>
      <c r="Q567" s="661"/>
      <c r="R567" s="47"/>
      <c r="S567" s="659"/>
      <c r="T567" s="659">
        <f t="shared" si="44"/>
        <v>0</v>
      </c>
    </row>
    <row r="568" customHeight="1" spans="1:20">
      <c r="A568" s="646"/>
      <c r="B568" s="647"/>
      <c r="C568" s="647"/>
      <c r="D568" s="47"/>
      <c r="E568" s="648"/>
      <c r="F568" s="649"/>
      <c r="G568" s="649"/>
      <c r="H568" s="598"/>
      <c r="I568" s="648"/>
      <c r="J568" s="655"/>
      <c r="K568" s="656"/>
      <c r="L568" s="654">
        <f t="shared" si="41"/>
        <v>0</v>
      </c>
      <c r="M568" s="25">
        <f t="shared" si="42"/>
        <v>0</v>
      </c>
      <c r="N568" s="576">
        <f t="shared" si="43"/>
        <v>0</v>
      </c>
      <c r="O568" s="54" t="str">
        <f t="shared" si="40"/>
        <v/>
      </c>
      <c r="P568" s="47"/>
      <c r="Q568" s="661"/>
      <c r="R568" s="47"/>
      <c r="S568" s="659"/>
      <c r="T568" s="659">
        <f t="shared" si="44"/>
        <v>0</v>
      </c>
    </row>
    <row r="569" customHeight="1" spans="1:20">
      <c r="A569" s="646"/>
      <c r="B569" s="647"/>
      <c r="C569" s="647"/>
      <c r="D569" s="47"/>
      <c r="E569" s="648"/>
      <c r="F569" s="649"/>
      <c r="G569" s="649"/>
      <c r="H569" s="598"/>
      <c r="I569" s="648"/>
      <c r="J569" s="655"/>
      <c r="K569" s="656"/>
      <c r="L569" s="654">
        <f t="shared" si="41"/>
        <v>0</v>
      </c>
      <c r="M569" s="25">
        <f t="shared" si="42"/>
        <v>0</v>
      </c>
      <c r="N569" s="576">
        <f t="shared" si="43"/>
        <v>0</v>
      </c>
      <c r="O569" s="54" t="str">
        <f t="shared" si="40"/>
        <v/>
      </c>
      <c r="P569" s="47"/>
      <c r="Q569" s="661"/>
      <c r="R569" s="47"/>
      <c r="S569" s="659"/>
      <c r="T569" s="659">
        <f t="shared" si="44"/>
        <v>0</v>
      </c>
    </row>
    <row r="570" customHeight="1" spans="1:20">
      <c r="A570" s="646"/>
      <c r="B570" s="647"/>
      <c r="C570" s="647"/>
      <c r="D570" s="47"/>
      <c r="E570" s="648"/>
      <c r="F570" s="649"/>
      <c r="G570" s="649"/>
      <c r="H570" s="598"/>
      <c r="I570" s="648"/>
      <c r="J570" s="655"/>
      <c r="K570" s="656"/>
      <c r="L570" s="654">
        <f t="shared" si="41"/>
        <v>0</v>
      </c>
      <c r="M570" s="25">
        <f t="shared" si="42"/>
        <v>0</v>
      </c>
      <c r="N570" s="576">
        <f t="shared" si="43"/>
        <v>0</v>
      </c>
      <c r="O570" s="54" t="str">
        <f t="shared" si="40"/>
        <v/>
      </c>
      <c r="P570" s="47"/>
      <c r="Q570" s="661"/>
      <c r="R570" s="47"/>
      <c r="S570" s="659"/>
      <c r="T570" s="659">
        <f t="shared" si="44"/>
        <v>0</v>
      </c>
    </row>
    <row r="571" customHeight="1" spans="1:20">
      <c r="A571" s="646"/>
      <c r="B571" s="647"/>
      <c r="C571" s="647"/>
      <c r="D571" s="47"/>
      <c r="E571" s="648"/>
      <c r="F571" s="649"/>
      <c r="G571" s="649"/>
      <c r="H571" s="598"/>
      <c r="I571" s="648"/>
      <c r="J571" s="655"/>
      <c r="K571" s="656"/>
      <c r="L571" s="654">
        <f t="shared" si="41"/>
        <v>0</v>
      </c>
      <c r="M571" s="25">
        <f t="shared" si="42"/>
        <v>0</v>
      </c>
      <c r="N571" s="576">
        <f t="shared" si="43"/>
        <v>0</v>
      </c>
      <c r="O571" s="54" t="str">
        <f t="shared" si="40"/>
        <v/>
      </c>
      <c r="P571" s="47"/>
      <c r="Q571" s="661"/>
      <c r="R571" s="47"/>
      <c r="S571" s="659"/>
      <c r="T571" s="659">
        <f t="shared" si="44"/>
        <v>0</v>
      </c>
    </row>
    <row r="572" customHeight="1" spans="1:20">
      <c r="A572" s="646"/>
      <c r="B572" s="647"/>
      <c r="C572" s="647"/>
      <c r="D572" s="47"/>
      <c r="E572" s="648"/>
      <c r="F572" s="649"/>
      <c r="G572" s="649"/>
      <c r="H572" s="598"/>
      <c r="I572" s="648"/>
      <c r="J572" s="655"/>
      <c r="K572" s="656"/>
      <c r="L572" s="654">
        <f t="shared" si="41"/>
        <v>0</v>
      </c>
      <c r="M572" s="25">
        <f t="shared" si="42"/>
        <v>0</v>
      </c>
      <c r="N572" s="576">
        <f t="shared" si="43"/>
        <v>0</v>
      </c>
      <c r="O572" s="54" t="str">
        <f t="shared" si="40"/>
        <v/>
      </c>
      <c r="P572" s="47"/>
      <c r="Q572" s="661"/>
      <c r="R572" s="47"/>
      <c r="S572" s="659"/>
      <c r="T572" s="659">
        <f t="shared" si="44"/>
        <v>0</v>
      </c>
    </row>
    <row r="573" customHeight="1" spans="1:20">
      <c r="A573" s="646"/>
      <c r="B573" s="647"/>
      <c r="C573" s="647"/>
      <c r="D573" s="47"/>
      <c r="E573" s="648"/>
      <c r="F573" s="649"/>
      <c r="G573" s="649"/>
      <c r="H573" s="598"/>
      <c r="I573" s="648"/>
      <c r="J573" s="655"/>
      <c r="K573" s="656"/>
      <c r="L573" s="654">
        <f t="shared" si="41"/>
        <v>0</v>
      </c>
      <c r="M573" s="25">
        <f t="shared" si="42"/>
        <v>0</v>
      </c>
      <c r="N573" s="576">
        <f t="shared" si="43"/>
        <v>0</v>
      </c>
      <c r="O573" s="54" t="str">
        <f t="shared" si="40"/>
        <v/>
      </c>
      <c r="P573" s="47"/>
      <c r="Q573" s="661"/>
      <c r="R573" s="47"/>
      <c r="S573" s="659"/>
      <c r="T573" s="659">
        <f t="shared" si="44"/>
        <v>0</v>
      </c>
    </row>
    <row r="574" customHeight="1" spans="1:20">
      <c r="A574" s="646"/>
      <c r="B574" s="647"/>
      <c r="C574" s="647"/>
      <c r="D574" s="47"/>
      <c r="E574" s="648"/>
      <c r="F574" s="649"/>
      <c r="G574" s="649"/>
      <c r="H574" s="598"/>
      <c r="I574" s="648"/>
      <c r="J574" s="655"/>
      <c r="K574" s="656"/>
      <c r="L574" s="654">
        <f t="shared" si="41"/>
        <v>0</v>
      </c>
      <c r="M574" s="25">
        <f t="shared" si="42"/>
        <v>0</v>
      </c>
      <c r="N574" s="576">
        <f t="shared" si="43"/>
        <v>0</v>
      </c>
      <c r="O574" s="54" t="str">
        <f t="shared" si="40"/>
        <v/>
      </c>
      <c r="P574" s="47"/>
      <c r="Q574" s="661"/>
      <c r="R574" s="47"/>
      <c r="S574" s="659"/>
      <c r="T574" s="659">
        <f t="shared" si="44"/>
        <v>0</v>
      </c>
    </row>
    <row r="575" customHeight="1" spans="1:20">
      <c r="A575" s="646"/>
      <c r="B575" s="647"/>
      <c r="C575" s="647"/>
      <c r="D575" s="47"/>
      <c r="E575" s="648"/>
      <c r="F575" s="649"/>
      <c r="G575" s="649"/>
      <c r="H575" s="598"/>
      <c r="I575" s="648"/>
      <c r="J575" s="655"/>
      <c r="K575" s="656"/>
      <c r="L575" s="654">
        <f t="shared" si="41"/>
        <v>0</v>
      </c>
      <c r="M575" s="25">
        <f t="shared" si="42"/>
        <v>0</v>
      </c>
      <c r="N575" s="576">
        <f t="shared" si="43"/>
        <v>0</v>
      </c>
      <c r="O575" s="54" t="str">
        <f t="shared" si="40"/>
        <v/>
      </c>
      <c r="P575" s="47"/>
      <c r="Q575" s="661"/>
      <c r="R575" s="47"/>
      <c r="S575" s="659"/>
      <c r="T575" s="659">
        <f t="shared" si="44"/>
        <v>0</v>
      </c>
    </row>
    <row r="576" customHeight="1" spans="1:20">
      <c r="A576" s="646"/>
      <c r="B576" s="647"/>
      <c r="C576" s="647"/>
      <c r="D576" s="47"/>
      <c r="E576" s="648"/>
      <c r="F576" s="649"/>
      <c r="G576" s="649"/>
      <c r="H576" s="598"/>
      <c r="I576" s="648"/>
      <c r="J576" s="655"/>
      <c r="K576" s="656"/>
      <c r="L576" s="654">
        <f t="shared" si="41"/>
        <v>0</v>
      </c>
      <c r="M576" s="25">
        <f t="shared" si="42"/>
        <v>0</v>
      </c>
      <c r="N576" s="576">
        <f t="shared" si="43"/>
        <v>0</v>
      </c>
      <c r="O576" s="54" t="str">
        <f t="shared" si="40"/>
        <v/>
      </c>
      <c r="P576" s="47"/>
      <c r="Q576" s="661"/>
      <c r="R576" s="47"/>
      <c r="S576" s="659"/>
      <c r="T576" s="659">
        <f t="shared" si="44"/>
        <v>0</v>
      </c>
    </row>
    <row r="577" customHeight="1" spans="1:20">
      <c r="A577" s="646"/>
      <c r="B577" s="647"/>
      <c r="C577" s="647"/>
      <c r="D577" s="47"/>
      <c r="E577" s="648"/>
      <c r="F577" s="649"/>
      <c r="G577" s="649"/>
      <c r="H577" s="598"/>
      <c r="I577" s="648"/>
      <c r="J577" s="655"/>
      <c r="K577" s="656"/>
      <c r="L577" s="654">
        <f t="shared" si="41"/>
        <v>0</v>
      </c>
      <c r="M577" s="25">
        <f t="shared" si="42"/>
        <v>0</v>
      </c>
      <c r="N577" s="576">
        <f t="shared" si="43"/>
        <v>0</v>
      </c>
      <c r="O577" s="54" t="str">
        <f t="shared" si="40"/>
        <v/>
      </c>
      <c r="P577" s="47"/>
      <c r="Q577" s="661"/>
      <c r="R577" s="47"/>
      <c r="S577" s="659"/>
      <c r="T577" s="659">
        <f t="shared" si="44"/>
        <v>0</v>
      </c>
    </row>
    <row r="578" customHeight="1" spans="1:20">
      <c r="A578" s="646"/>
      <c r="B578" s="647"/>
      <c r="C578" s="647"/>
      <c r="D578" s="47"/>
      <c r="E578" s="648"/>
      <c r="F578" s="649"/>
      <c r="G578" s="649"/>
      <c r="H578" s="598"/>
      <c r="I578" s="648"/>
      <c r="J578" s="655"/>
      <c r="K578" s="656"/>
      <c r="L578" s="654">
        <f t="shared" si="41"/>
        <v>0</v>
      </c>
      <c r="M578" s="25">
        <f t="shared" si="42"/>
        <v>0</v>
      </c>
      <c r="N578" s="576">
        <f t="shared" si="43"/>
        <v>0</v>
      </c>
      <c r="O578" s="54" t="str">
        <f t="shared" si="40"/>
        <v/>
      </c>
      <c r="P578" s="47"/>
      <c r="Q578" s="661"/>
      <c r="R578" s="47"/>
      <c r="S578" s="659"/>
      <c r="T578" s="659">
        <f t="shared" si="44"/>
        <v>0</v>
      </c>
    </row>
    <row r="579" customHeight="1" spans="1:20">
      <c r="A579" s="646"/>
      <c r="B579" s="647"/>
      <c r="C579" s="647"/>
      <c r="D579" s="47"/>
      <c r="E579" s="648"/>
      <c r="F579" s="649"/>
      <c r="G579" s="649"/>
      <c r="H579" s="598"/>
      <c r="I579" s="648"/>
      <c r="J579" s="655"/>
      <c r="K579" s="656"/>
      <c r="L579" s="654">
        <f t="shared" si="41"/>
        <v>0</v>
      </c>
      <c r="M579" s="25">
        <f t="shared" si="42"/>
        <v>0</v>
      </c>
      <c r="N579" s="576">
        <f t="shared" si="43"/>
        <v>0</v>
      </c>
      <c r="O579" s="54" t="str">
        <f t="shared" si="40"/>
        <v/>
      </c>
      <c r="P579" s="47"/>
      <c r="Q579" s="661"/>
      <c r="R579" s="47"/>
      <c r="S579" s="659"/>
      <c r="T579" s="659">
        <f t="shared" si="44"/>
        <v>0</v>
      </c>
    </row>
    <row r="580" customHeight="1" spans="1:20">
      <c r="A580" s="646"/>
      <c r="B580" s="647"/>
      <c r="C580" s="647"/>
      <c r="D580" s="47"/>
      <c r="E580" s="648"/>
      <c r="F580" s="649"/>
      <c r="G580" s="649"/>
      <c r="H580" s="598"/>
      <c r="I580" s="648"/>
      <c r="J580" s="655"/>
      <c r="K580" s="656"/>
      <c r="L580" s="654">
        <f t="shared" si="41"/>
        <v>0</v>
      </c>
      <c r="M580" s="25">
        <f t="shared" si="42"/>
        <v>0</v>
      </c>
      <c r="N580" s="576">
        <f t="shared" si="43"/>
        <v>0</v>
      </c>
      <c r="O580" s="54" t="str">
        <f t="shared" si="40"/>
        <v/>
      </c>
      <c r="P580" s="47"/>
      <c r="Q580" s="661"/>
      <c r="R580" s="47"/>
      <c r="S580" s="659"/>
      <c r="T580" s="659">
        <f t="shared" si="44"/>
        <v>0</v>
      </c>
    </row>
    <row r="581" customHeight="1" spans="1:20">
      <c r="A581" s="646"/>
      <c r="B581" s="647"/>
      <c r="C581" s="647"/>
      <c r="D581" s="47"/>
      <c r="E581" s="648"/>
      <c r="F581" s="649"/>
      <c r="G581" s="649"/>
      <c r="H581" s="598"/>
      <c r="I581" s="648"/>
      <c r="J581" s="655"/>
      <c r="K581" s="656"/>
      <c r="L581" s="654">
        <f t="shared" si="41"/>
        <v>0</v>
      </c>
      <c r="M581" s="25">
        <f t="shared" si="42"/>
        <v>0</v>
      </c>
      <c r="N581" s="576">
        <f t="shared" si="43"/>
        <v>0</v>
      </c>
      <c r="O581" s="54" t="str">
        <f t="shared" si="40"/>
        <v/>
      </c>
      <c r="P581" s="47"/>
      <c r="Q581" s="661"/>
      <c r="R581" s="47"/>
      <c r="S581" s="659"/>
      <c r="T581" s="659">
        <f t="shared" si="44"/>
        <v>0</v>
      </c>
    </row>
    <row r="582" customHeight="1" spans="1:20">
      <c r="A582" s="646"/>
      <c r="B582" s="647"/>
      <c r="C582" s="647"/>
      <c r="D582" s="47"/>
      <c r="E582" s="648"/>
      <c r="F582" s="649"/>
      <c r="G582" s="649"/>
      <c r="H582" s="598"/>
      <c r="I582" s="648"/>
      <c r="J582" s="655"/>
      <c r="K582" s="656"/>
      <c r="L582" s="654">
        <f t="shared" si="41"/>
        <v>0</v>
      </c>
      <c r="M582" s="25">
        <f t="shared" si="42"/>
        <v>0</v>
      </c>
      <c r="N582" s="576">
        <f t="shared" si="43"/>
        <v>0</v>
      </c>
      <c r="O582" s="54" t="str">
        <f t="shared" si="40"/>
        <v/>
      </c>
      <c r="P582" s="47"/>
      <c r="Q582" s="661"/>
      <c r="R582" s="47"/>
      <c r="S582" s="659"/>
      <c r="T582" s="659">
        <f t="shared" si="44"/>
        <v>0</v>
      </c>
    </row>
    <row r="583" customHeight="1" spans="1:20">
      <c r="A583" s="646"/>
      <c r="B583" s="647"/>
      <c r="C583" s="647"/>
      <c r="D583" s="47"/>
      <c r="E583" s="648"/>
      <c r="F583" s="649"/>
      <c r="G583" s="649"/>
      <c r="H583" s="598"/>
      <c r="I583" s="648"/>
      <c r="J583" s="655"/>
      <c r="K583" s="656"/>
      <c r="L583" s="654">
        <f t="shared" si="41"/>
        <v>0</v>
      </c>
      <c r="M583" s="25">
        <f t="shared" si="42"/>
        <v>0</v>
      </c>
      <c r="N583" s="576">
        <f t="shared" si="43"/>
        <v>0</v>
      </c>
      <c r="O583" s="54" t="str">
        <f t="shared" ref="O583:O646" si="45">IF(K583=0,"",(N583-K583)/K583*100)</f>
        <v/>
      </c>
      <c r="P583" s="47"/>
      <c r="Q583" s="661"/>
      <c r="R583" s="47"/>
      <c r="S583" s="659"/>
      <c r="T583" s="659">
        <f t="shared" si="44"/>
        <v>0</v>
      </c>
    </row>
    <row r="584" customHeight="1" spans="1:20">
      <c r="A584" s="646"/>
      <c r="B584" s="647"/>
      <c r="C584" s="647"/>
      <c r="D584" s="47"/>
      <c r="E584" s="648"/>
      <c r="F584" s="649"/>
      <c r="G584" s="649"/>
      <c r="H584" s="598"/>
      <c r="I584" s="648"/>
      <c r="J584" s="655"/>
      <c r="K584" s="656"/>
      <c r="L584" s="654">
        <f t="shared" ref="L584:L647" si="46">T584</f>
        <v>0</v>
      </c>
      <c r="M584" s="25">
        <f t="shared" ref="M584:M647" si="47">S584</f>
        <v>0</v>
      </c>
      <c r="N584" s="576">
        <f t="shared" ref="N584:N647" si="48">ROUND(M584*L584,2)</f>
        <v>0</v>
      </c>
      <c r="O584" s="54" t="str">
        <f t="shared" si="45"/>
        <v/>
      </c>
      <c r="P584" s="47"/>
      <c r="Q584" s="661"/>
      <c r="R584" s="47"/>
      <c r="S584" s="659"/>
      <c r="T584" s="659">
        <f t="shared" ref="T584:T647" si="49">I584</f>
        <v>0</v>
      </c>
    </row>
    <row r="585" customHeight="1" spans="1:20">
      <c r="A585" s="646"/>
      <c r="B585" s="647"/>
      <c r="C585" s="647"/>
      <c r="D585" s="47"/>
      <c r="E585" s="648"/>
      <c r="F585" s="649"/>
      <c r="G585" s="649"/>
      <c r="H585" s="598"/>
      <c r="I585" s="648"/>
      <c r="J585" s="655"/>
      <c r="K585" s="656"/>
      <c r="L585" s="654">
        <f t="shared" si="46"/>
        <v>0</v>
      </c>
      <c r="M585" s="25">
        <f t="shared" si="47"/>
        <v>0</v>
      </c>
      <c r="N585" s="576">
        <f t="shared" si="48"/>
        <v>0</v>
      </c>
      <c r="O585" s="54" t="str">
        <f t="shared" si="45"/>
        <v/>
      </c>
      <c r="P585" s="47"/>
      <c r="Q585" s="661"/>
      <c r="R585" s="47"/>
      <c r="S585" s="659"/>
      <c r="T585" s="659">
        <f t="shared" si="49"/>
        <v>0</v>
      </c>
    </row>
    <row r="586" customHeight="1" spans="1:20">
      <c r="A586" s="646"/>
      <c r="B586" s="647"/>
      <c r="C586" s="647"/>
      <c r="D586" s="47"/>
      <c r="E586" s="648"/>
      <c r="F586" s="649"/>
      <c r="G586" s="649"/>
      <c r="H586" s="598"/>
      <c r="I586" s="648"/>
      <c r="J586" s="655"/>
      <c r="K586" s="656"/>
      <c r="L586" s="654">
        <f t="shared" si="46"/>
        <v>0</v>
      </c>
      <c r="M586" s="25">
        <f t="shared" si="47"/>
        <v>0</v>
      </c>
      <c r="N586" s="576">
        <f t="shared" si="48"/>
        <v>0</v>
      </c>
      <c r="O586" s="54" t="str">
        <f t="shared" si="45"/>
        <v/>
      </c>
      <c r="P586" s="47"/>
      <c r="Q586" s="661"/>
      <c r="R586" s="47"/>
      <c r="S586" s="659"/>
      <c r="T586" s="659">
        <f t="shared" si="49"/>
        <v>0</v>
      </c>
    </row>
    <row r="587" customHeight="1" spans="1:20">
      <c r="A587" s="646"/>
      <c r="B587" s="647"/>
      <c r="C587" s="647"/>
      <c r="D587" s="47"/>
      <c r="E587" s="648"/>
      <c r="F587" s="649"/>
      <c r="G587" s="649"/>
      <c r="H587" s="598"/>
      <c r="I587" s="648"/>
      <c r="J587" s="655"/>
      <c r="K587" s="656"/>
      <c r="L587" s="654">
        <f t="shared" si="46"/>
        <v>0</v>
      </c>
      <c r="M587" s="25">
        <f t="shared" si="47"/>
        <v>0</v>
      </c>
      <c r="N587" s="576">
        <f t="shared" si="48"/>
        <v>0</v>
      </c>
      <c r="O587" s="54" t="str">
        <f t="shared" si="45"/>
        <v/>
      </c>
      <c r="P587" s="47"/>
      <c r="Q587" s="661"/>
      <c r="R587" s="47"/>
      <c r="S587" s="659"/>
      <c r="T587" s="659">
        <f t="shared" si="49"/>
        <v>0</v>
      </c>
    </row>
    <row r="588" customHeight="1" spans="1:20">
      <c r="A588" s="646"/>
      <c r="B588" s="647"/>
      <c r="C588" s="647"/>
      <c r="D588" s="47"/>
      <c r="E588" s="648"/>
      <c r="F588" s="649"/>
      <c r="G588" s="649"/>
      <c r="H588" s="598"/>
      <c r="I588" s="648"/>
      <c r="J588" s="655"/>
      <c r="K588" s="656"/>
      <c r="L588" s="654">
        <f t="shared" si="46"/>
        <v>0</v>
      </c>
      <c r="M588" s="25">
        <f t="shared" si="47"/>
        <v>0</v>
      </c>
      <c r="N588" s="576">
        <f t="shared" si="48"/>
        <v>0</v>
      </c>
      <c r="O588" s="54" t="str">
        <f t="shared" si="45"/>
        <v/>
      </c>
      <c r="P588" s="47"/>
      <c r="Q588" s="661"/>
      <c r="R588" s="47"/>
      <c r="S588" s="659"/>
      <c r="T588" s="659">
        <f t="shared" si="49"/>
        <v>0</v>
      </c>
    </row>
    <row r="589" customHeight="1" spans="1:20">
      <c r="A589" s="646"/>
      <c r="B589" s="647"/>
      <c r="C589" s="647"/>
      <c r="D589" s="47"/>
      <c r="E589" s="648"/>
      <c r="F589" s="649"/>
      <c r="G589" s="649"/>
      <c r="H589" s="598"/>
      <c r="I589" s="648"/>
      <c r="J589" s="655"/>
      <c r="K589" s="656"/>
      <c r="L589" s="654">
        <f t="shared" si="46"/>
        <v>0</v>
      </c>
      <c r="M589" s="25">
        <f t="shared" si="47"/>
        <v>0</v>
      </c>
      <c r="N589" s="576">
        <f t="shared" si="48"/>
        <v>0</v>
      </c>
      <c r="O589" s="54" t="str">
        <f t="shared" si="45"/>
        <v/>
      </c>
      <c r="P589" s="47"/>
      <c r="Q589" s="661"/>
      <c r="R589" s="47"/>
      <c r="S589" s="659"/>
      <c r="T589" s="659">
        <f t="shared" si="49"/>
        <v>0</v>
      </c>
    </row>
    <row r="590" customHeight="1" spans="1:20">
      <c r="A590" s="646"/>
      <c r="B590" s="647"/>
      <c r="C590" s="647"/>
      <c r="D590" s="47"/>
      <c r="E590" s="648"/>
      <c r="F590" s="649"/>
      <c r="G590" s="649"/>
      <c r="H590" s="598"/>
      <c r="I590" s="648"/>
      <c r="J590" s="655"/>
      <c r="K590" s="656"/>
      <c r="L590" s="654">
        <f t="shared" si="46"/>
        <v>0</v>
      </c>
      <c r="M590" s="25">
        <f t="shared" si="47"/>
        <v>0</v>
      </c>
      <c r="N590" s="576">
        <f t="shared" si="48"/>
        <v>0</v>
      </c>
      <c r="O590" s="54" t="str">
        <f t="shared" si="45"/>
        <v/>
      </c>
      <c r="P590" s="47"/>
      <c r="Q590" s="661"/>
      <c r="R590" s="47"/>
      <c r="S590" s="659"/>
      <c r="T590" s="659">
        <f t="shared" si="49"/>
        <v>0</v>
      </c>
    </row>
    <row r="591" customHeight="1" spans="1:20">
      <c r="A591" s="646"/>
      <c r="B591" s="647"/>
      <c r="C591" s="647"/>
      <c r="D591" s="47"/>
      <c r="E591" s="648"/>
      <c r="F591" s="649"/>
      <c r="G591" s="649"/>
      <c r="H591" s="598"/>
      <c r="I591" s="648"/>
      <c r="J591" s="655"/>
      <c r="K591" s="656"/>
      <c r="L591" s="654">
        <f t="shared" si="46"/>
        <v>0</v>
      </c>
      <c r="M591" s="25">
        <f t="shared" si="47"/>
        <v>0</v>
      </c>
      <c r="N591" s="576">
        <f t="shared" si="48"/>
        <v>0</v>
      </c>
      <c r="O591" s="54" t="str">
        <f t="shared" si="45"/>
        <v/>
      </c>
      <c r="P591" s="47"/>
      <c r="Q591" s="661"/>
      <c r="R591" s="47"/>
      <c r="S591" s="659"/>
      <c r="T591" s="659">
        <f t="shared" si="49"/>
        <v>0</v>
      </c>
    </row>
    <row r="592" customHeight="1" spans="1:20">
      <c r="A592" s="646"/>
      <c r="B592" s="647"/>
      <c r="C592" s="647"/>
      <c r="D592" s="47"/>
      <c r="E592" s="648"/>
      <c r="F592" s="649"/>
      <c r="G592" s="649"/>
      <c r="H592" s="598"/>
      <c r="I592" s="648"/>
      <c r="J592" s="655"/>
      <c r="K592" s="656"/>
      <c r="L592" s="654">
        <f t="shared" si="46"/>
        <v>0</v>
      </c>
      <c r="M592" s="25">
        <f t="shared" si="47"/>
        <v>0</v>
      </c>
      <c r="N592" s="576">
        <f t="shared" si="48"/>
        <v>0</v>
      </c>
      <c r="O592" s="54" t="str">
        <f t="shared" si="45"/>
        <v/>
      </c>
      <c r="P592" s="47"/>
      <c r="Q592" s="661"/>
      <c r="R592" s="47"/>
      <c r="S592" s="659"/>
      <c r="T592" s="659">
        <f t="shared" si="49"/>
        <v>0</v>
      </c>
    </row>
    <row r="593" customHeight="1" spans="1:20">
      <c r="A593" s="646"/>
      <c r="B593" s="647"/>
      <c r="C593" s="647"/>
      <c r="D593" s="47"/>
      <c r="E593" s="648"/>
      <c r="F593" s="649"/>
      <c r="G593" s="649"/>
      <c r="H593" s="598"/>
      <c r="I593" s="648"/>
      <c r="J593" s="655"/>
      <c r="K593" s="656"/>
      <c r="L593" s="654">
        <f t="shared" si="46"/>
        <v>0</v>
      </c>
      <c r="M593" s="25">
        <f t="shared" si="47"/>
        <v>0</v>
      </c>
      <c r="N593" s="576">
        <f t="shared" si="48"/>
        <v>0</v>
      </c>
      <c r="O593" s="54" t="str">
        <f t="shared" si="45"/>
        <v/>
      </c>
      <c r="P593" s="47"/>
      <c r="Q593" s="661"/>
      <c r="R593" s="47"/>
      <c r="S593" s="659"/>
      <c r="T593" s="659">
        <f t="shared" si="49"/>
        <v>0</v>
      </c>
    </row>
    <row r="594" customHeight="1" spans="1:20">
      <c r="A594" s="646"/>
      <c r="B594" s="647"/>
      <c r="C594" s="647"/>
      <c r="D594" s="47"/>
      <c r="E594" s="648"/>
      <c r="F594" s="649"/>
      <c r="G594" s="649"/>
      <c r="H594" s="598"/>
      <c r="I594" s="648"/>
      <c r="J594" s="655"/>
      <c r="K594" s="656"/>
      <c r="L594" s="654">
        <f t="shared" si="46"/>
        <v>0</v>
      </c>
      <c r="M594" s="25">
        <f t="shared" si="47"/>
        <v>0</v>
      </c>
      <c r="N594" s="576">
        <f t="shared" si="48"/>
        <v>0</v>
      </c>
      <c r="O594" s="54" t="str">
        <f t="shared" si="45"/>
        <v/>
      </c>
      <c r="P594" s="47"/>
      <c r="Q594" s="661"/>
      <c r="R594" s="47"/>
      <c r="S594" s="659"/>
      <c r="T594" s="659">
        <f t="shared" si="49"/>
        <v>0</v>
      </c>
    </row>
    <row r="595" customHeight="1" spans="1:20">
      <c r="A595" s="646"/>
      <c r="B595" s="647"/>
      <c r="C595" s="647"/>
      <c r="D595" s="47"/>
      <c r="E595" s="648"/>
      <c r="F595" s="649"/>
      <c r="G595" s="649"/>
      <c r="H595" s="598"/>
      <c r="I595" s="648"/>
      <c r="J595" s="655"/>
      <c r="K595" s="656"/>
      <c r="L595" s="654">
        <f t="shared" si="46"/>
        <v>0</v>
      </c>
      <c r="M595" s="25">
        <f t="shared" si="47"/>
        <v>0</v>
      </c>
      <c r="N595" s="576">
        <f t="shared" si="48"/>
        <v>0</v>
      </c>
      <c r="O595" s="54" t="str">
        <f t="shared" si="45"/>
        <v/>
      </c>
      <c r="P595" s="47"/>
      <c r="Q595" s="661"/>
      <c r="R595" s="47"/>
      <c r="S595" s="659"/>
      <c r="T595" s="659">
        <f t="shared" si="49"/>
        <v>0</v>
      </c>
    </row>
    <row r="596" customHeight="1" spans="1:20">
      <c r="A596" s="646"/>
      <c r="B596" s="647"/>
      <c r="C596" s="647"/>
      <c r="D596" s="47"/>
      <c r="E596" s="648"/>
      <c r="F596" s="649"/>
      <c r="G596" s="649"/>
      <c r="H596" s="598"/>
      <c r="I596" s="648"/>
      <c r="J596" s="655"/>
      <c r="K596" s="656"/>
      <c r="L596" s="654">
        <f t="shared" si="46"/>
        <v>0</v>
      </c>
      <c r="M596" s="25">
        <f t="shared" si="47"/>
        <v>0</v>
      </c>
      <c r="N596" s="576">
        <f t="shared" si="48"/>
        <v>0</v>
      </c>
      <c r="O596" s="54" t="str">
        <f t="shared" si="45"/>
        <v/>
      </c>
      <c r="P596" s="47"/>
      <c r="Q596" s="661"/>
      <c r="R596" s="47"/>
      <c r="S596" s="659"/>
      <c r="T596" s="659">
        <f t="shared" si="49"/>
        <v>0</v>
      </c>
    </row>
    <row r="597" customHeight="1" spans="1:20">
      <c r="A597" s="646"/>
      <c r="B597" s="647"/>
      <c r="C597" s="647"/>
      <c r="D597" s="47"/>
      <c r="E597" s="648"/>
      <c r="F597" s="649"/>
      <c r="G597" s="649"/>
      <c r="H597" s="598"/>
      <c r="I597" s="648"/>
      <c r="J597" s="655"/>
      <c r="K597" s="656"/>
      <c r="L597" s="654">
        <f t="shared" si="46"/>
        <v>0</v>
      </c>
      <c r="M597" s="25">
        <f t="shared" si="47"/>
        <v>0</v>
      </c>
      <c r="N597" s="576">
        <f t="shared" si="48"/>
        <v>0</v>
      </c>
      <c r="O597" s="54" t="str">
        <f t="shared" si="45"/>
        <v/>
      </c>
      <c r="P597" s="47"/>
      <c r="Q597" s="661"/>
      <c r="R597" s="47"/>
      <c r="S597" s="659"/>
      <c r="T597" s="659">
        <f t="shared" si="49"/>
        <v>0</v>
      </c>
    </row>
    <row r="598" customHeight="1" spans="1:20">
      <c r="A598" s="646"/>
      <c r="B598" s="647"/>
      <c r="C598" s="647"/>
      <c r="D598" s="47"/>
      <c r="E598" s="648"/>
      <c r="F598" s="649"/>
      <c r="G598" s="649"/>
      <c r="H598" s="598"/>
      <c r="I598" s="648"/>
      <c r="J598" s="655"/>
      <c r="K598" s="656"/>
      <c r="L598" s="654">
        <f t="shared" si="46"/>
        <v>0</v>
      </c>
      <c r="M598" s="25">
        <f t="shared" si="47"/>
        <v>0</v>
      </c>
      <c r="N598" s="576">
        <f t="shared" si="48"/>
        <v>0</v>
      </c>
      <c r="O598" s="54" t="str">
        <f t="shared" si="45"/>
        <v/>
      </c>
      <c r="P598" s="47"/>
      <c r="Q598" s="661"/>
      <c r="R598" s="47"/>
      <c r="S598" s="659"/>
      <c r="T598" s="659">
        <f t="shared" si="49"/>
        <v>0</v>
      </c>
    </row>
    <row r="599" customHeight="1" spans="1:20">
      <c r="A599" s="646"/>
      <c r="B599" s="647"/>
      <c r="C599" s="647"/>
      <c r="D599" s="47"/>
      <c r="E599" s="648"/>
      <c r="F599" s="649"/>
      <c r="G599" s="649"/>
      <c r="H599" s="598"/>
      <c r="I599" s="648"/>
      <c r="J599" s="655"/>
      <c r="K599" s="656"/>
      <c r="L599" s="654">
        <f t="shared" si="46"/>
        <v>0</v>
      </c>
      <c r="M599" s="25">
        <f t="shared" si="47"/>
        <v>0</v>
      </c>
      <c r="N599" s="576">
        <f t="shared" si="48"/>
        <v>0</v>
      </c>
      <c r="O599" s="54" t="str">
        <f t="shared" si="45"/>
        <v/>
      </c>
      <c r="P599" s="47"/>
      <c r="Q599" s="661"/>
      <c r="R599" s="47"/>
      <c r="S599" s="659"/>
      <c r="T599" s="659">
        <f t="shared" si="49"/>
        <v>0</v>
      </c>
    </row>
    <row r="600" customHeight="1" spans="1:20">
      <c r="A600" s="646"/>
      <c r="B600" s="647"/>
      <c r="C600" s="647"/>
      <c r="D600" s="47"/>
      <c r="E600" s="648"/>
      <c r="F600" s="649"/>
      <c r="G600" s="649"/>
      <c r="H600" s="598"/>
      <c r="I600" s="648"/>
      <c r="J600" s="655"/>
      <c r="K600" s="656"/>
      <c r="L600" s="654">
        <f t="shared" si="46"/>
        <v>0</v>
      </c>
      <c r="M600" s="25">
        <f t="shared" si="47"/>
        <v>0</v>
      </c>
      <c r="N600" s="576">
        <f t="shared" si="48"/>
        <v>0</v>
      </c>
      <c r="O600" s="54" t="str">
        <f t="shared" si="45"/>
        <v/>
      </c>
      <c r="P600" s="47"/>
      <c r="Q600" s="661"/>
      <c r="R600" s="47"/>
      <c r="S600" s="659"/>
      <c r="T600" s="659">
        <f t="shared" si="49"/>
        <v>0</v>
      </c>
    </row>
    <row r="601" customHeight="1" spans="1:20">
      <c r="A601" s="646"/>
      <c r="B601" s="647"/>
      <c r="C601" s="647"/>
      <c r="D601" s="47"/>
      <c r="E601" s="648"/>
      <c r="F601" s="649"/>
      <c r="G601" s="649"/>
      <c r="H601" s="598"/>
      <c r="I601" s="648"/>
      <c r="J601" s="655"/>
      <c r="K601" s="656"/>
      <c r="L601" s="654">
        <f t="shared" si="46"/>
        <v>0</v>
      </c>
      <c r="M601" s="25">
        <f t="shared" si="47"/>
        <v>0</v>
      </c>
      <c r="N601" s="576">
        <f t="shared" si="48"/>
        <v>0</v>
      </c>
      <c r="O601" s="54" t="str">
        <f t="shared" si="45"/>
        <v/>
      </c>
      <c r="P601" s="47"/>
      <c r="Q601" s="661"/>
      <c r="R601" s="47"/>
      <c r="S601" s="659"/>
      <c r="T601" s="659">
        <f t="shared" si="49"/>
        <v>0</v>
      </c>
    </row>
    <row r="602" customHeight="1" spans="1:20">
      <c r="A602" s="646"/>
      <c r="B602" s="647"/>
      <c r="C602" s="647"/>
      <c r="D602" s="47"/>
      <c r="E602" s="648"/>
      <c r="F602" s="649"/>
      <c r="G602" s="649"/>
      <c r="H602" s="598"/>
      <c r="I602" s="648"/>
      <c r="J602" s="655"/>
      <c r="K602" s="656"/>
      <c r="L602" s="654">
        <f t="shared" si="46"/>
        <v>0</v>
      </c>
      <c r="M602" s="25">
        <f t="shared" si="47"/>
        <v>0</v>
      </c>
      <c r="N602" s="576">
        <f t="shared" si="48"/>
        <v>0</v>
      </c>
      <c r="O602" s="54" t="str">
        <f t="shared" si="45"/>
        <v/>
      </c>
      <c r="P602" s="47"/>
      <c r="Q602" s="661"/>
      <c r="R602" s="47"/>
      <c r="S602" s="659"/>
      <c r="T602" s="659">
        <f t="shared" si="49"/>
        <v>0</v>
      </c>
    </row>
    <row r="603" customHeight="1" spans="1:20">
      <c r="A603" s="646"/>
      <c r="B603" s="647"/>
      <c r="C603" s="647"/>
      <c r="D603" s="47"/>
      <c r="E603" s="648"/>
      <c r="F603" s="649"/>
      <c r="G603" s="649"/>
      <c r="H603" s="598"/>
      <c r="I603" s="648"/>
      <c r="J603" s="655"/>
      <c r="K603" s="656"/>
      <c r="L603" s="654">
        <f t="shared" si="46"/>
        <v>0</v>
      </c>
      <c r="M603" s="25">
        <f t="shared" si="47"/>
        <v>0</v>
      </c>
      <c r="N603" s="576">
        <f t="shared" si="48"/>
        <v>0</v>
      </c>
      <c r="O603" s="54" t="str">
        <f t="shared" si="45"/>
        <v/>
      </c>
      <c r="P603" s="47"/>
      <c r="Q603" s="661"/>
      <c r="R603" s="47"/>
      <c r="S603" s="659"/>
      <c r="T603" s="659">
        <f t="shared" si="49"/>
        <v>0</v>
      </c>
    </row>
    <row r="604" customHeight="1" spans="1:20">
      <c r="A604" s="646"/>
      <c r="B604" s="647"/>
      <c r="C604" s="647"/>
      <c r="D604" s="47"/>
      <c r="E604" s="648"/>
      <c r="F604" s="649"/>
      <c r="G604" s="649"/>
      <c r="H604" s="598"/>
      <c r="I604" s="648"/>
      <c r="J604" s="655"/>
      <c r="K604" s="656"/>
      <c r="L604" s="654">
        <f t="shared" si="46"/>
        <v>0</v>
      </c>
      <c r="M604" s="25">
        <f t="shared" si="47"/>
        <v>0</v>
      </c>
      <c r="N604" s="576">
        <f t="shared" si="48"/>
        <v>0</v>
      </c>
      <c r="O604" s="54" t="str">
        <f t="shared" si="45"/>
        <v/>
      </c>
      <c r="P604" s="47"/>
      <c r="Q604" s="661"/>
      <c r="R604" s="47"/>
      <c r="S604" s="659"/>
      <c r="T604" s="659">
        <f t="shared" si="49"/>
        <v>0</v>
      </c>
    </row>
    <row r="605" customHeight="1" spans="1:20">
      <c r="A605" s="646"/>
      <c r="B605" s="647"/>
      <c r="C605" s="647"/>
      <c r="D605" s="47"/>
      <c r="E605" s="648"/>
      <c r="F605" s="649"/>
      <c r="G605" s="649"/>
      <c r="H605" s="598"/>
      <c r="I605" s="648"/>
      <c r="J605" s="655"/>
      <c r="K605" s="656"/>
      <c r="L605" s="654">
        <f t="shared" si="46"/>
        <v>0</v>
      </c>
      <c r="M605" s="25">
        <f t="shared" si="47"/>
        <v>0</v>
      </c>
      <c r="N605" s="576">
        <f t="shared" si="48"/>
        <v>0</v>
      </c>
      <c r="O605" s="54" t="str">
        <f t="shared" si="45"/>
        <v/>
      </c>
      <c r="P605" s="47"/>
      <c r="Q605" s="661"/>
      <c r="R605" s="47"/>
      <c r="S605" s="659"/>
      <c r="T605" s="659">
        <f t="shared" si="49"/>
        <v>0</v>
      </c>
    </row>
    <row r="606" customHeight="1" spans="1:20">
      <c r="A606" s="646"/>
      <c r="B606" s="647"/>
      <c r="C606" s="647"/>
      <c r="D606" s="47"/>
      <c r="E606" s="648"/>
      <c r="F606" s="649"/>
      <c r="G606" s="649"/>
      <c r="H606" s="598"/>
      <c r="I606" s="648"/>
      <c r="J606" s="655"/>
      <c r="K606" s="656"/>
      <c r="L606" s="654">
        <f t="shared" si="46"/>
        <v>0</v>
      </c>
      <c r="M606" s="25">
        <f t="shared" si="47"/>
        <v>0</v>
      </c>
      <c r="N606" s="576">
        <f t="shared" si="48"/>
        <v>0</v>
      </c>
      <c r="O606" s="54" t="str">
        <f t="shared" si="45"/>
        <v/>
      </c>
      <c r="P606" s="47"/>
      <c r="Q606" s="661"/>
      <c r="R606" s="47"/>
      <c r="S606" s="659"/>
      <c r="T606" s="659">
        <f t="shared" si="49"/>
        <v>0</v>
      </c>
    </row>
    <row r="607" customHeight="1" spans="1:20">
      <c r="A607" s="646"/>
      <c r="B607" s="647"/>
      <c r="C607" s="647"/>
      <c r="D607" s="47"/>
      <c r="E607" s="648"/>
      <c r="F607" s="649"/>
      <c r="G607" s="649"/>
      <c r="H607" s="598"/>
      <c r="I607" s="648"/>
      <c r="J607" s="655"/>
      <c r="K607" s="656"/>
      <c r="L607" s="654">
        <f t="shared" si="46"/>
        <v>0</v>
      </c>
      <c r="M607" s="25">
        <f t="shared" si="47"/>
        <v>0</v>
      </c>
      <c r="N607" s="576">
        <f t="shared" si="48"/>
        <v>0</v>
      </c>
      <c r="O607" s="54" t="str">
        <f t="shared" si="45"/>
        <v/>
      </c>
      <c r="P607" s="47"/>
      <c r="Q607" s="661"/>
      <c r="R607" s="47"/>
      <c r="S607" s="659"/>
      <c r="T607" s="659">
        <f t="shared" si="49"/>
        <v>0</v>
      </c>
    </row>
    <row r="608" customHeight="1" spans="1:20">
      <c r="A608" s="646"/>
      <c r="B608" s="647"/>
      <c r="C608" s="647"/>
      <c r="D608" s="47"/>
      <c r="E608" s="648"/>
      <c r="F608" s="649"/>
      <c r="G608" s="649"/>
      <c r="H608" s="598"/>
      <c r="I608" s="648"/>
      <c r="J608" s="655"/>
      <c r="K608" s="656"/>
      <c r="L608" s="654">
        <f t="shared" si="46"/>
        <v>0</v>
      </c>
      <c r="M608" s="25">
        <f t="shared" si="47"/>
        <v>0</v>
      </c>
      <c r="N608" s="576">
        <f t="shared" si="48"/>
        <v>0</v>
      </c>
      <c r="O608" s="54" t="str">
        <f t="shared" si="45"/>
        <v/>
      </c>
      <c r="P608" s="47"/>
      <c r="Q608" s="661"/>
      <c r="R608" s="47"/>
      <c r="S608" s="659"/>
      <c r="T608" s="659">
        <f t="shared" si="49"/>
        <v>0</v>
      </c>
    </row>
    <row r="609" customHeight="1" spans="1:20">
      <c r="A609" s="646"/>
      <c r="B609" s="647"/>
      <c r="C609" s="647"/>
      <c r="D609" s="47"/>
      <c r="E609" s="648"/>
      <c r="F609" s="649"/>
      <c r="G609" s="649"/>
      <c r="H609" s="598"/>
      <c r="I609" s="648"/>
      <c r="J609" s="655"/>
      <c r="K609" s="656"/>
      <c r="L609" s="654">
        <f t="shared" si="46"/>
        <v>0</v>
      </c>
      <c r="M609" s="25">
        <f t="shared" si="47"/>
        <v>0</v>
      </c>
      <c r="N609" s="576">
        <f t="shared" si="48"/>
        <v>0</v>
      </c>
      <c r="O609" s="54" t="str">
        <f t="shared" si="45"/>
        <v/>
      </c>
      <c r="P609" s="47"/>
      <c r="Q609" s="661"/>
      <c r="R609" s="47"/>
      <c r="S609" s="659"/>
      <c r="T609" s="659">
        <f t="shared" si="49"/>
        <v>0</v>
      </c>
    </row>
    <row r="610" customHeight="1" spans="1:20">
      <c r="A610" s="646"/>
      <c r="B610" s="647"/>
      <c r="C610" s="647"/>
      <c r="D610" s="47"/>
      <c r="E610" s="648"/>
      <c r="F610" s="649"/>
      <c r="G610" s="649"/>
      <c r="H610" s="598"/>
      <c r="I610" s="648"/>
      <c r="J610" s="655"/>
      <c r="K610" s="656"/>
      <c r="L610" s="654">
        <f t="shared" si="46"/>
        <v>0</v>
      </c>
      <c r="M610" s="25">
        <f t="shared" si="47"/>
        <v>0</v>
      </c>
      <c r="N610" s="576">
        <f t="shared" si="48"/>
        <v>0</v>
      </c>
      <c r="O610" s="54" t="str">
        <f t="shared" si="45"/>
        <v/>
      </c>
      <c r="P610" s="47"/>
      <c r="Q610" s="661"/>
      <c r="R610" s="47"/>
      <c r="S610" s="659"/>
      <c r="T610" s="659">
        <f t="shared" si="49"/>
        <v>0</v>
      </c>
    </row>
    <row r="611" customHeight="1" spans="1:20">
      <c r="A611" s="646"/>
      <c r="B611" s="647"/>
      <c r="C611" s="647"/>
      <c r="D611" s="47"/>
      <c r="E611" s="648"/>
      <c r="F611" s="649"/>
      <c r="G611" s="649"/>
      <c r="H611" s="598"/>
      <c r="I611" s="648"/>
      <c r="J611" s="655"/>
      <c r="K611" s="656"/>
      <c r="L611" s="654">
        <f t="shared" si="46"/>
        <v>0</v>
      </c>
      <c r="M611" s="25">
        <f t="shared" si="47"/>
        <v>0</v>
      </c>
      <c r="N611" s="576">
        <f t="shared" si="48"/>
        <v>0</v>
      </c>
      <c r="O611" s="54" t="str">
        <f t="shared" si="45"/>
        <v/>
      </c>
      <c r="P611" s="47"/>
      <c r="Q611" s="661"/>
      <c r="R611" s="47"/>
      <c r="S611" s="659"/>
      <c r="T611" s="659">
        <f t="shared" si="49"/>
        <v>0</v>
      </c>
    </row>
    <row r="612" customHeight="1" spans="1:20">
      <c r="A612" s="646"/>
      <c r="B612" s="647"/>
      <c r="C612" s="647"/>
      <c r="D612" s="47"/>
      <c r="E612" s="648"/>
      <c r="F612" s="649"/>
      <c r="G612" s="649"/>
      <c r="H612" s="598"/>
      <c r="I612" s="648"/>
      <c r="J612" s="655"/>
      <c r="K612" s="656"/>
      <c r="L612" s="654">
        <f t="shared" si="46"/>
        <v>0</v>
      </c>
      <c r="M612" s="25">
        <f t="shared" si="47"/>
        <v>0</v>
      </c>
      <c r="N612" s="576">
        <f t="shared" si="48"/>
        <v>0</v>
      </c>
      <c r="O612" s="54" t="str">
        <f t="shared" si="45"/>
        <v/>
      </c>
      <c r="P612" s="47"/>
      <c r="Q612" s="661"/>
      <c r="R612" s="47"/>
      <c r="S612" s="659"/>
      <c r="T612" s="659">
        <f t="shared" si="49"/>
        <v>0</v>
      </c>
    </row>
    <row r="613" customHeight="1" spans="1:20">
      <c r="A613" s="646"/>
      <c r="B613" s="647"/>
      <c r="C613" s="647"/>
      <c r="D613" s="47"/>
      <c r="E613" s="648"/>
      <c r="F613" s="649"/>
      <c r="G613" s="649"/>
      <c r="H613" s="598"/>
      <c r="I613" s="648"/>
      <c r="J613" s="655"/>
      <c r="K613" s="656"/>
      <c r="L613" s="654">
        <f t="shared" si="46"/>
        <v>0</v>
      </c>
      <c r="M613" s="25">
        <f t="shared" si="47"/>
        <v>0</v>
      </c>
      <c r="N613" s="576">
        <f t="shared" si="48"/>
        <v>0</v>
      </c>
      <c r="O613" s="54" t="str">
        <f t="shared" si="45"/>
        <v/>
      </c>
      <c r="P613" s="47"/>
      <c r="Q613" s="661"/>
      <c r="R613" s="47"/>
      <c r="S613" s="659"/>
      <c r="T613" s="659">
        <f t="shared" si="49"/>
        <v>0</v>
      </c>
    </row>
    <row r="614" customHeight="1" spans="1:20">
      <c r="A614" s="646"/>
      <c r="B614" s="647"/>
      <c r="C614" s="647"/>
      <c r="D614" s="47"/>
      <c r="E614" s="648"/>
      <c r="F614" s="649"/>
      <c r="G614" s="649"/>
      <c r="H614" s="598"/>
      <c r="I614" s="648"/>
      <c r="J614" s="655"/>
      <c r="K614" s="656"/>
      <c r="L614" s="654">
        <f t="shared" si="46"/>
        <v>0</v>
      </c>
      <c r="M614" s="25">
        <f t="shared" si="47"/>
        <v>0</v>
      </c>
      <c r="N614" s="576">
        <f t="shared" si="48"/>
        <v>0</v>
      </c>
      <c r="O614" s="54" t="str">
        <f t="shared" si="45"/>
        <v/>
      </c>
      <c r="P614" s="47"/>
      <c r="Q614" s="661"/>
      <c r="R614" s="47"/>
      <c r="S614" s="659"/>
      <c r="T614" s="659">
        <f t="shared" si="49"/>
        <v>0</v>
      </c>
    </row>
    <row r="615" customHeight="1" spans="1:20">
      <c r="A615" s="646"/>
      <c r="B615" s="647"/>
      <c r="C615" s="647"/>
      <c r="D615" s="47"/>
      <c r="E615" s="648"/>
      <c r="F615" s="649"/>
      <c r="G615" s="649"/>
      <c r="H615" s="598"/>
      <c r="I615" s="648"/>
      <c r="J615" s="655"/>
      <c r="K615" s="656"/>
      <c r="L615" s="654">
        <f t="shared" si="46"/>
        <v>0</v>
      </c>
      <c r="M615" s="25">
        <f t="shared" si="47"/>
        <v>0</v>
      </c>
      <c r="N615" s="576">
        <f t="shared" si="48"/>
        <v>0</v>
      </c>
      <c r="O615" s="54" t="str">
        <f t="shared" si="45"/>
        <v/>
      </c>
      <c r="P615" s="47"/>
      <c r="Q615" s="661"/>
      <c r="R615" s="47"/>
      <c r="S615" s="659"/>
      <c r="T615" s="659">
        <f t="shared" si="49"/>
        <v>0</v>
      </c>
    </row>
    <row r="616" customHeight="1" spans="1:20">
      <c r="A616" s="646"/>
      <c r="B616" s="647"/>
      <c r="C616" s="647"/>
      <c r="D616" s="47"/>
      <c r="E616" s="648"/>
      <c r="F616" s="649"/>
      <c r="G616" s="649"/>
      <c r="H616" s="598"/>
      <c r="I616" s="648"/>
      <c r="J616" s="655"/>
      <c r="K616" s="656"/>
      <c r="L616" s="654">
        <f t="shared" si="46"/>
        <v>0</v>
      </c>
      <c r="M616" s="25">
        <f t="shared" si="47"/>
        <v>0</v>
      </c>
      <c r="N616" s="576">
        <f t="shared" si="48"/>
        <v>0</v>
      </c>
      <c r="O616" s="54" t="str">
        <f t="shared" si="45"/>
        <v/>
      </c>
      <c r="P616" s="47"/>
      <c r="Q616" s="661"/>
      <c r="R616" s="47"/>
      <c r="S616" s="659"/>
      <c r="T616" s="659">
        <f t="shared" si="49"/>
        <v>0</v>
      </c>
    </row>
    <row r="617" customHeight="1" spans="1:20">
      <c r="A617" s="646"/>
      <c r="B617" s="647"/>
      <c r="C617" s="647"/>
      <c r="D617" s="47"/>
      <c r="E617" s="648"/>
      <c r="F617" s="649"/>
      <c r="G617" s="649"/>
      <c r="H617" s="598"/>
      <c r="I617" s="648"/>
      <c r="J617" s="655"/>
      <c r="K617" s="656"/>
      <c r="L617" s="654">
        <f t="shared" si="46"/>
        <v>0</v>
      </c>
      <c r="M617" s="25">
        <f t="shared" si="47"/>
        <v>0</v>
      </c>
      <c r="N617" s="576">
        <f t="shared" si="48"/>
        <v>0</v>
      </c>
      <c r="O617" s="54" t="str">
        <f t="shared" si="45"/>
        <v/>
      </c>
      <c r="P617" s="47"/>
      <c r="Q617" s="661"/>
      <c r="R617" s="47"/>
      <c r="S617" s="659"/>
      <c r="T617" s="659">
        <f t="shared" si="49"/>
        <v>0</v>
      </c>
    </row>
    <row r="618" customHeight="1" spans="1:20">
      <c r="A618" s="646"/>
      <c r="B618" s="647"/>
      <c r="C618" s="647"/>
      <c r="D618" s="47"/>
      <c r="E618" s="648"/>
      <c r="F618" s="649"/>
      <c r="G618" s="649"/>
      <c r="H618" s="598"/>
      <c r="I618" s="648"/>
      <c r="J618" s="655"/>
      <c r="K618" s="656"/>
      <c r="L618" s="654">
        <f t="shared" si="46"/>
        <v>0</v>
      </c>
      <c r="M618" s="25">
        <f t="shared" si="47"/>
        <v>0</v>
      </c>
      <c r="N618" s="576">
        <f t="shared" si="48"/>
        <v>0</v>
      </c>
      <c r="O618" s="54" t="str">
        <f t="shared" si="45"/>
        <v/>
      </c>
      <c r="P618" s="47"/>
      <c r="Q618" s="661"/>
      <c r="R618" s="47"/>
      <c r="S618" s="659"/>
      <c r="T618" s="659">
        <f t="shared" si="49"/>
        <v>0</v>
      </c>
    </row>
    <row r="619" customHeight="1" spans="1:20">
      <c r="A619" s="646"/>
      <c r="B619" s="647"/>
      <c r="C619" s="647"/>
      <c r="D619" s="47"/>
      <c r="E619" s="648"/>
      <c r="F619" s="649"/>
      <c r="G619" s="649"/>
      <c r="H619" s="598"/>
      <c r="I619" s="648"/>
      <c r="J619" s="655"/>
      <c r="K619" s="656"/>
      <c r="L619" s="654">
        <f t="shared" si="46"/>
        <v>0</v>
      </c>
      <c r="M619" s="25">
        <f t="shared" si="47"/>
        <v>0</v>
      </c>
      <c r="N619" s="576">
        <f t="shared" si="48"/>
        <v>0</v>
      </c>
      <c r="O619" s="54" t="str">
        <f t="shared" si="45"/>
        <v/>
      </c>
      <c r="P619" s="47"/>
      <c r="Q619" s="661"/>
      <c r="R619" s="47"/>
      <c r="S619" s="659"/>
      <c r="T619" s="659">
        <f t="shared" si="49"/>
        <v>0</v>
      </c>
    </row>
    <row r="620" customHeight="1" spans="1:20">
      <c r="A620" s="646"/>
      <c r="B620" s="647"/>
      <c r="C620" s="647"/>
      <c r="D620" s="47"/>
      <c r="E620" s="648"/>
      <c r="F620" s="649"/>
      <c r="G620" s="649"/>
      <c r="H620" s="598"/>
      <c r="I620" s="648"/>
      <c r="J620" s="655"/>
      <c r="K620" s="656"/>
      <c r="L620" s="654">
        <f t="shared" si="46"/>
        <v>0</v>
      </c>
      <c r="M620" s="25">
        <f t="shared" si="47"/>
        <v>0</v>
      </c>
      <c r="N620" s="576">
        <f t="shared" si="48"/>
        <v>0</v>
      </c>
      <c r="O620" s="54" t="str">
        <f t="shared" si="45"/>
        <v/>
      </c>
      <c r="P620" s="47"/>
      <c r="Q620" s="661"/>
      <c r="R620" s="47"/>
      <c r="S620" s="659"/>
      <c r="T620" s="659">
        <f t="shared" si="49"/>
        <v>0</v>
      </c>
    </row>
    <row r="621" customHeight="1" spans="1:20">
      <c r="A621" s="646"/>
      <c r="B621" s="647"/>
      <c r="C621" s="647"/>
      <c r="D621" s="47"/>
      <c r="E621" s="648"/>
      <c r="F621" s="649"/>
      <c r="G621" s="649"/>
      <c r="H621" s="598"/>
      <c r="I621" s="648"/>
      <c r="J621" s="655"/>
      <c r="K621" s="656"/>
      <c r="L621" s="654">
        <f t="shared" si="46"/>
        <v>0</v>
      </c>
      <c r="M621" s="25">
        <f t="shared" si="47"/>
        <v>0</v>
      </c>
      <c r="N621" s="576">
        <f t="shared" si="48"/>
        <v>0</v>
      </c>
      <c r="O621" s="54" t="str">
        <f t="shared" si="45"/>
        <v/>
      </c>
      <c r="P621" s="47"/>
      <c r="Q621" s="661"/>
      <c r="R621" s="47"/>
      <c r="S621" s="659"/>
      <c r="T621" s="659">
        <f t="shared" si="49"/>
        <v>0</v>
      </c>
    </row>
    <row r="622" customHeight="1" spans="1:20">
      <c r="A622" s="646"/>
      <c r="B622" s="647"/>
      <c r="C622" s="647"/>
      <c r="D622" s="47"/>
      <c r="E622" s="648"/>
      <c r="F622" s="649"/>
      <c r="G622" s="649"/>
      <c r="H622" s="598"/>
      <c r="I622" s="648"/>
      <c r="J622" s="655"/>
      <c r="K622" s="656"/>
      <c r="L622" s="654">
        <f t="shared" si="46"/>
        <v>0</v>
      </c>
      <c r="M622" s="25">
        <f t="shared" si="47"/>
        <v>0</v>
      </c>
      <c r="N622" s="576">
        <f t="shared" si="48"/>
        <v>0</v>
      </c>
      <c r="O622" s="54" t="str">
        <f t="shared" si="45"/>
        <v/>
      </c>
      <c r="P622" s="47"/>
      <c r="Q622" s="661"/>
      <c r="R622" s="47"/>
      <c r="S622" s="659"/>
      <c r="T622" s="659">
        <f t="shared" si="49"/>
        <v>0</v>
      </c>
    </row>
    <row r="623" customHeight="1" spans="1:20">
      <c r="A623" s="646"/>
      <c r="B623" s="647"/>
      <c r="C623" s="647"/>
      <c r="D623" s="47"/>
      <c r="E623" s="648"/>
      <c r="F623" s="649"/>
      <c r="G623" s="649"/>
      <c r="H623" s="598"/>
      <c r="I623" s="648"/>
      <c r="J623" s="655"/>
      <c r="K623" s="656"/>
      <c r="L623" s="654">
        <f t="shared" si="46"/>
        <v>0</v>
      </c>
      <c r="M623" s="25">
        <f t="shared" si="47"/>
        <v>0</v>
      </c>
      <c r="N623" s="576">
        <f t="shared" si="48"/>
        <v>0</v>
      </c>
      <c r="O623" s="54" t="str">
        <f t="shared" si="45"/>
        <v/>
      </c>
      <c r="P623" s="47"/>
      <c r="Q623" s="661"/>
      <c r="R623" s="47"/>
      <c r="S623" s="659"/>
      <c r="T623" s="659">
        <f t="shared" si="49"/>
        <v>0</v>
      </c>
    </row>
    <row r="624" customHeight="1" spans="1:20">
      <c r="A624" s="646"/>
      <c r="B624" s="647"/>
      <c r="C624" s="647"/>
      <c r="D624" s="47"/>
      <c r="E624" s="648"/>
      <c r="F624" s="649"/>
      <c r="G624" s="649"/>
      <c r="H624" s="598"/>
      <c r="I624" s="648"/>
      <c r="J624" s="655"/>
      <c r="K624" s="656"/>
      <c r="L624" s="654">
        <f t="shared" si="46"/>
        <v>0</v>
      </c>
      <c r="M624" s="25">
        <f t="shared" si="47"/>
        <v>0</v>
      </c>
      <c r="N624" s="576">
        <f t="shared" si="48"/>
        <v>0</v>
      </c>
      <c r="O624" s="54" t="str">
        <f t="shared" si="45"/>
        <v/>
      </c>
      <c r="P624" s="47"/>
      <c r="Q624" s="661"/>
      <c r="R624" s="47"/>
      <c r="S624" s="659"/>
      <c r="T624" s="659">
        <f t="shared" si="49"/>
        <v>0</v>
      </c>
    </row>
    <row r="625" customHeight="1" spans="1:20">
      <c r="A625" s="646"/>
      <c r="B625" s="647"/>
      <c r="C625" s="647"/>
      <c r="D625" s="47"/>
      <c r="E625" s="648"/>
      <c r="F625" s="649"/>
      <c r="G625" s="649"/>
      <c r="H625" s="598"/>
      <c r="I625" s="648"/>
      <c r="J625" s="655"/>
      <c r="K625" s="656"/>
      <c r="L625" s="654">
        <f t="shared" si="46"/>
        <v>0</v>
      </c>
      <c r="M625" s="25">
        <f t="shared" si="47"/>
        <v>0</v>
      </c>
      <c r="N625" s="576">
        <f t="shared" si="48"/>
        <v>0</v>
      </c>
      <c r="O625" s="54" t="str">
        <f t="shared" si="45"/>
        <v/>
      </c>
      <c r="P625" s="47"/>
      <c r="Q625" s="661"/>
      <c r="R625" s="47"/>
      <c r="S625" s="659"/>
      <c r="T625" s="659">
        <f t="shared" si="49"/>
        <v>0</v>
      </c>
    </row>
    <row r="626" customHeight="1" spans="1:20">
      <c r="A626" s="646"/>
      <c r="B626" s="647"/>
      <c r="C626" s="647"/>
      <c r="D626" s="47"/>
      <c r="E626" s="648"/>
      <c r="F626" s="649"/>
      <c r="G626" s="649"/>
      <c r="H626" s="598"/>
      <c r="I626" s="648"/>
      <c r="J626" s="655"/>
      <c r="K626" s="656"/>
      <c r="L626" s="654">
        <f t="shared" si="46"/>
        <v>0</v>
      </c>
      <c r="M626" s="25">
        <f t="shared" si="47"/>
        <v>0</v>
      </c>
      <c r="N626" s="576">
        <f t="shared" si="48"/>
        <v>0</v>
      </c>
      <c r="O626" s="54" t="str">
        <f t="shared" si="45"/>
        <v/>
      </c>
      <c r="P626" s="47"/>
      <c r="Q626" s="661"/>
      <c r="R626" s="47"/>
      <c r="S626" s="659"/>
      <c r="T626" s="659">
        <f t="shared" si="49"/>
        <v>0</v>
      </c>
    </row>
    <row r="627" customHeight="1" spans="1:20">
      <c r="A627" s="646"/>
      <c r="B627" s="647"/>
      <c r="C627" s="647"/>
      <c r="D627" s="47"/>
      <c r="E627" s="648"/>
      <c r="F627" s="649"/>
      <c r="G627" s="649"/>
      <c r="H627" s="598"/>
      <c r="I627" s="648"/>
      <c r="J627" s="655"/>
      <c r="K627" s="656"/>
      <c r="L627" s="654">
        <f t="shared" si="46"/>
        <v>0</v>
      </c>
      <c r="M627" s="25">
        <f t="shared" si="47"/>
        <v>0</v>
      </c>
      <c r="N627" s="576">
        <f t="shared" si="48"/>
        <v>0</v>
      </c>
      <c r="O627" s="54" t="str">
        <f t="shared" si="45"/>
        <v/>
      </c>
      <c r="P627" s="47"/>
      <c r="Q627" s="661"/>
      <c r="R627" s="47"/>
      <c r="S627" s="659"/>
      <c r="T627" s="659">
        <f t="shared" si="49"/>
        <v>0</v>
      </c>
    </row>
    <row r="628" customHeight="1" spans="1:20">
      <c r="A628" s="646"/>
      <c r="B628" s="647"/>
      <c r="C628" s="647"/>
      <c r="D628" s="47"/>
      <c r="E628" s="648"/>
      <c r="F628" s="649"/>
      <c r="G628" s="649"/>
      <c r="H628" s="598"/>
      <c r="I628" s="648"/>
      <c r="J628" s="655"/>
      <c r="K628" s="656"/>
      <c r="L628" s="654">
        <f t="shared" si="46"/>
        <v>0</v>
      </c>
      <c r="M628" s="25">
        <f t="shared" si="47"/>
        <v>0</v>
      </c>
      <c r="N628" s="576">
        <f t="shared" si="48"/>
        <v>0</v>
      </c>
      <c r="O628" s="54" t="str">
        <f t="shared" si="45"/>
        <v/>
      </c>
      <c r="P628" s="47"/>
      <c r="Q628" s="661"/>
      <c r="R628" s="47"/>
      <c r="S628" s="659"/>
      <c r="T628" s="659">
        <f t="shared" si="49"/>
        <v>0</v>
      </c>
    </row>
    <row r="629" customHeight="1" spans="1:20">
      <c r="A629" s="646"/>
      <c r="B629" s="647"/>
      <c r="C629" s="647"/>
      <c r="D629" s="47"/>
      <c r="E629" s="648"/>
      <c r="F629" s="649"/>
      <c r="G629" s="649"/>
      <c r="H629" s="598"/>
      <c r="I629" s="648"/>
      <c r="J629" s="655"/>
      <c r="K629" s="656"/>
      <c r="L629" s="654">
        <f t="shared" si="46"/>
        <v>0</v>
      </c>
      <c r="M629" s="25">
        <f t="shared" si="47"/>
        <v>0</v>
      </c>
      <c r="N629" s="576">
        <f t="shared" si="48"/>
        <v>0</v>
      </c>
      <c r="O629" s="54" t="str">
        <f t="shared" si="45"/>
        <v/>
      </c>
      <c r="P629" s="47"/>
      <c r="Q629" s="661"/>
      <c r="R629" s="47"/>
      <c r="S629" s="659"/>
      <c r="T629" s="659">
        <f t="shared" si="49"/>
        <v>0</v>
      </c>
    </row>
    <row r="630" customHeight="1" spans="1:20">
      <c r="A630" s="646"/>
      <c r="B630" s="647"/>
      <c r="C630" s="647"/>
      <c r="D630" s="47"/>
      <c r="E630" s="648"/>
      <c r="F630" s="649"/>
      <c r="G630" s="649"/>
      <c r="H630" s="598"/>
      <c r="I630" s="648"/>
      <c r="J630" s="655"/>
      <c r="K630" s="656"/>
      <c r="L630" s="654">
        <f t="shared" si="46"/>
        <v>0</v>
      </c>
      <c r="M630" s="25">
        <f t="shared" si="47"/>
        <v>0</v>
      </c>
      <c r="N630" s="576">
        <f t="shared" si="48"/>
        <v>0</v>
      </c>
      <c r="O630" s="54" t="str">
        <f t="shared" si="45"/>
        <v/>
      </c>
      <c r="P630" s="47"/>
      <c r="Q630" s="661"/>
      <c r="R630" s="47"/>
      <c r="S630" s="659"/>
      <c r="T630" s="659">
        <f t="shared" si="49"/>
        <v>0</v>
      </c>
    </row>
    <row r="631" customHeight="1" spans="1:20">
      <c r="A631" s="646"/>
      <c r="B631" s="647"/>
      <c r="C631" s="647"/>
      <c r="D631" s="47"/>
      <c r="E631" s="648"/>
      <c r="F631" s="649"/>
      <c r="G631" s="649"/>
      <c r="H631" s="598"/>
      <c r="I631" s="648"/>
      <c r="J631" s="655"/>
      <c r="K631" s="656"/>
      <c r="L631" s="654">
        <f t="shared" si="46"/>
        <v>0</v>
      </c>
      <c r="M631" s="25">
        <f t="shared" si="47"/>
        <v>0</v>
      </c>
      <c r="N631" s="576">
        <f t="shared" si="48"/>
        <v>0</v>
      </c>
      <c r="O631" s="54" t="str">
        <f t="shared" si="45"/>
        <v/>
      </c>
      <c r="P631" s="47"/>
      <c r="Q631" s="661"/>
      <c r="R631" s="47"/>
      <c r="S631" s="659"/>
      <c r="T631" s="659">
        <f t="shared" si="49"/>
        <v>0</v>
      </c>
    </row>
    <row r="632" customHeight="1" spans="1:20">
      <c r="A632" s="646"/>
      <c r="B632" s="647"/>
      <c r="C632" s="647"/>
      <c r="D632" s="47"/>
      <c r="E632" s="648"/>
      <c r="F632" s="649"/>
      <c r="G632" s="649"/>
      <c r="H632" s="598"/>
      <c r="I632" s="648"/>
      <c r="J632" s="655"/>
      <c r="K632" s="656"/>
      <c r="L632" s="654">
        <f t="shared" si="46"/>
        <v>0</v>
      </c>
      <c r="M632" s="25">
        <f t="shared" si="47"/>
        <v>0</v>
      </c>
      <c r="N632" s="576">
        <f t="shared" si="48"/>
        <v>0</v>
      </c>
      <c r="O632" s="54" t="str">
        <f t="shared" si="45"/>
        <v/>
      </c>
      <c r="P632" s="47"/>
      <c r="Q632" s="661"/>
      <c r="R632" s="47"/>
      <c r="S632" s="659"/>
      <c r="T632" s="659">
        <f t="shared" si="49"/>
        <v>0</v>
      </c>
    </row>
    <row r="633" customHeight="1" spans="1:20">
      <c r="A633" s="646"/>
      <c r="B633" s="647"/>
      <c r="C633" s="647"/>
      <c r="D633" s="47"/>
      <c r="E633" s="648"/>
      <c r="F633" s="649"/>
      <c r="G633" s="649"/>
      <c r="H633" s="598"/>
      <c r="I633" s="648"/>
      <c r="J633" s="655"/>
      <c r="K633" s="656"/>
      <c r="L633" s="654">
        <f t="shared" si="46"/>
        <v>0</v>
      </c>
      <c r="M633" s="25">
        <f t="shared" si="47"/>
        <v>0</v>
      </c>
      <c r="N633" s="576">
        <f t="shared" si="48"/>
        <v>0</v>
      </c>
      <c r="O633" s="54" t="str">
        <f t="shared" si="45"/>
        <v/>
      </c>
      <c r="P633" s="47"/>
      <c r="Q633" s="661"/>
      <c r="R633" s="47"/>
      <c r="S633" s="659"/>
      <c r="T633" s="659">
        <f t="shared" si="49"/>
        <v>0</v>
      </c>
    </row>
    <row r="634" customHeight="1" spans="1:20">
      <c r="A634" s="646"/>
      <c r="B634" s="647"/>
      <c r="C634" s="647"/>
      <c r="D634" s="47"/>
      <c r="E634" s="648"/>
      <c r="F634" s="649"/>
      <c r="G634" s="649"/>
      <c r="H634" s="598"/>
      <c r="I634" s="648"/>
      <c r="J634" s="655"/>
      <c r="K634" s="656"/>
      <c r="L634" s="654">
        <f t="shared" si="46"/>
        <v>0</v>
      </c>
      <c r="M634" s="25">
        <f t="shared" si="47"/>
        <v>0</v>
      </c>
      <c r="N634" s="576">
        <f t="shared" si="48"/>
        <v>0</v>
      </c>
      <c r="O634" s="54" t="str">
        <f t="shared" si="45"/>
        <v/>
      </c>
      <c r="P634" s="47"/>
      <c r="Q634" s="661"/>
      <c r="R634" s="47"/>
      <c r="S634" s="659"/>
      <c r="T634" s="659">
        <f t="shared" si="49"/>
        <v>0</v>
      </c>
    </row>
    <row r="635" customHeight="1" spans="1:20">
      <c r="A635" s="646"/>
      <c r="B635" s="647"/>
      <c r="C635" s="647"/>
      <c r="D635" s="47"/>
      <c r="E635" s="648"/>
      <c r="F635" s="649"/>
      <c r="G635" s="649"/>
      <c r="H635" s="598"/>
      <c r="I635" s="648"/>
      <c r="J635" s="655"/>
      <c r="K635" s="656"/>
      <c r="L635" s="654">
        <f t="shared" si="46"/>
        <v>0</v>
      </c>
      <c r="M635" s="25">
        <f t="shared" si="47"/>
        <v>0</v>
      </c>
      <c r="N635" s="576">
        <f t="shared" si="48"/>
        <v>0</v>
      </c>
      <c r="O635" s="54" t="str">
        <f t="shared" si="45"/>
        <v/>
      </c>
      <c r="P635" s="47"/>
      <c r="Q635" s="661"/>
      <c r="R635" s="47"/>
      <c r="S635" s="659"/>
      <c r="T635" s="659">
        <f t="shared" si="49"/>
        <v>0</v>
      </c>
    </row>
    <row r="636" customHeight="1" spans="1:20">
      <c r="A636" s="646"/>
      <c r="B636" s="647"/>
      <c r="C636" s="647"/>
      <c r="D636" s="47"/>
      <c r="E636" s="648"/>
      <c r="F636" s="649"/>
      <c r="G636" s="649"/>
      <c r="H636" s="598"/>
      <c r="I636" s="648"/>
      <c r="J636" s="655"/>
      <c r="K636" s="656"/>
      <c r="L636" s="654">
        <f t="shared" si="46"/>
        <v>0</v>
      </c>
      <c r="M636" s="25">
        <f t="shared" si="47"/>
        <v>0</v>
      </c>
      <c r="N636" s="576">
        <f t="shared" si="48"/>
        <v>0</v>
      </c>
      <c r="O636" s="54" t="str">
        <f t="shared" si="45"/>
        <v/>
      </c>
      <c r="P636" s="47"/>
      <c r="Q636" s="661"/>
      <c r="R636" s="47"/>
      <c r="S636" s="659"/>
      <c r="T636" s="659">
        <f t="shared" si="49"/>
        <v>0</v>
      </c>
    </row>
    <row r="637" customHeight="1" spans="1:20">
      <c r="A637" s="646"/>
      <c r="B637" s="647"/>
      <c r="C637" s="647"/>
      <c r="D637" s="47"/>
      <c r="E637" s="648"/>
      <c r="F637" s="649"/>
      <c r="G637" s="649"/>
      <c r="H637" s="598"/>
      <c r="I637" s="648"/>
      <c r="J637" s="655"/>
      <c r="K637" s="656"/>
      <c r="L637" s="654">
        <f t="shared" si="46"/>
        <v>0</v>
      </c>
      <c r="M637" s="25">
        <f t="shared" si="47"/>
        <v>0</v>
      </c>
      <c r="N637" s="576">
        <f t="shared" si="48"/>
        <v>0</v>
      </c>
      <c r="O637" s="54" t="str">
        <f t="shared" si="45"/>
        <v/>
      </c>
      <c r="P637" s="47"/>
      <c r="Q637" s="661"/>
      <c r="R637" s="47"/>
      <c r="S637" s="659"/>
      <c r="T637" s="659">
        <f t="shared" si="49"/>
        <v>0</v>
      </c>
    </row>
    <row r="638" customHeight="1" spans="1:20">
      <c r="A638" s="646"/>
      <c r="B638" s="647"/>
      <c r="C638" s="647"/>
      <c r="D638" s="47"/>
      <c r="E638" s="648"/>
      <c r="F638" s="649"/>
      <c r="G638" s="649"/>
      <c r="H638" s="598"/>
      <c r="I638" s="648"/>
      <c r="J638" s="655"/>
      <c r="K638" s="656"/>
      <c r="L638" s="654">
        <f t="shared" si="46"/>
        <v>0</v>
      </c>
      <c r="M638" s="25">
        <f t="shared" si="47"/>
        <v>0</v>
      </c>
      <c r="N638" s="576">
        <f t="shared" si="48"/>
        <v>0</v>
      </c>
      <c r="O638" s="54" t="str">
        <f t="shared" si="45"/>
        <v/>
      </c>
      <c r="P638" s="47"/>
      <c r="Q638" s="661"/>
      <c r="R638" s="47"/>
      <c r="S638" s="659"/>
      <c r="T638" s="659">
        <f t="shared" si="49"/>
        <v>0</v>
      </c>
    </row>
    <row r="639" customHeight="1" spans="1:20">
      <c r="A639" s="646"/>
      <c r="B639" s="647"/>
      <c r="C639" s="647"/>
      <c r="D639" s="47"/>
      <c r="E639" s="648"/>
      <c r="F639" s="649"/>
      <c r="G639" s="649"/>
      <c r="H639" s="598"/>
      <c r="I639" s="648"/>
      <c r="J639" s="655"/>
      <c r="K639" s="656"/>
      <c r="L639" s="654">
        <f t="shared" si="46"/>
        <v>0</v>
      </c>
      <c r="M639" s="25">
        <f t="shared" si="47"/>
        <v>0</v>
      </c>
      <c r="N639" s="576">
        <f t="shared" si="48"/>
        <v>0</v>
      </c>
      <c r="O639" s="54" t="str">
        <f t="shared" si="45"/>
        <v/>
      </c>
      <c r="P639" s="47"/>
      <c r="Q639" s="661"/>
      <c r="R639" s="47"/>
      <c r="S639" s="659"/>
      <c r="T639" s="659">
        <f t="shared" si="49"/>
        <v>0</v>
      </c>
    </row>
    <row r="640" customHeight="1" spans="1:20">
      <c r="A640" s="646"/>
      <c r="B640" s="647"/>
      <c r="C640" s="647"/>
      <c r="D640" s="47"/>
      <c r="E640" s="648"/>
      <c r="F640" s="649"/>
      <c r="G640" s="649"/>
      <c r="H640" s="598"/>
      <c r="I640" s="648"/>
      <c r="J640" s="655"/>
      <c r="K640" s="656"/>
      <c r="L640" s="654">
        <f t="shared" si="46"/>
        <v>0</v>
      </c>
      <c r="M640" s="25">
        <f t="shared" si="47"/>
        <v>0</v>
      </c>
      <c r="N640" s="576">
        <f t="shared" si="48"/>
        <v>0</v>
      </c>
      <c r="O640" s="54" t="str">
        <f t="shared" si="45"/>
        <v/>
      </c>
      <c r="P640" s="47"/>
      <c r="Q640" s="661"/>
      <c r="R640" s="47"/>
      <c r="S640" s="659"/>
      <c r="T640" s="659">
        <f t="shared" si="49"/>
        <v>0</v>
      </c>
    </row>
    <row r="641" customHeight="1" spans="1:20">
      <c r="A641" s="646"/>
      <c r="B641" s="647"/>
      <c r="C641" s="647"/>
      <c r="D641" s="47"/>
      <c r="E641" s="648"/>
      <c r="F641" s="649"/>
      <c r="G641" s="649"/>
      <c r="H641" s="598"/>
      <c r="I641" s="648"/>
      <c r="J641" s="655"/>
      <c r="K641" s="656"/>
      <c r="L641" s="654">
        <f t="shared" si="46"/>
        <v>0</v>
      </c>
      <c r="M641" s="25">
        <f t="shared" si="47"/>
        <v>0</v>
      </c>
      <c r="N641" s="576">
        <f t="shared" si="48"/>
        <v>0</v>
      </c>
      <c r="O641" s="54" t="str">
        <f t="shared" si="45"/>
        <v/>
      </c>
      <c r="P641" s="47"/>
      <c r="Q641" s="661"/>
      <c r="R641" s="47"/>
      <c r="S641" s="659"/>
      <c r="T641" s="659">
        <f t="shared" si="49"/>
        <v>0</v>
      </c>
    </row>
    <row r="642" customHeight="1" spans="1:20">
      <c r="A642" s="646"/>
      <c r="B642" s="647"/>
      <c r="C642" s="647"/>
      <c r="D642" s="47"/>
      <c r="E642" s="648"/>
      <c r="F642" s="649"/>
      <c r="G642" s="649"/>
      <c r="H642" s="598"/>
      <c r="I642" s="648"/>
      <c r="J642" s="655"/>
      <c r="K642" s="656"/>
      <c r="L642" s="654">
        <f t="shared" si="46"/>
        <v>0</v>
      </c>
      <c r="M642" s="25">
        <f t="shared" si="47"/>
        <v>0</v>
      </c>
      <c r="N642" s="576">
        <f t="shared" si="48"/>
        <v>0</v>
      </c>
      <c r="O642" s="54" t="str">
        <f t="shared" si="45"/>
        <v/>
      </c>
      <c r="P642" s="47"/>
      <c r="Q642" s="661"/>
      <c r="R642" s="47"/>
      <c r="S642" s="659"/>
      <c r="T642" s="659">
        <f t="shared" si="49"/>
        <v>0</v>
      </c>
    </row>
    <row r="643" customHeight="1" spans="1:20">
      <c r="A643" s="646"/>
      <c r="B643" s="647"/>
      <c r="C643" s="647"/>
      <c r="D643" s="47"/>
      <c r="E643" s="648"/>
      <c r="F643" s="649"/>
      <c r="G643" s="649"/>
      <c r="H643" s="598"/>
      <c r="I643" s="648"/>
      <c r="J643" s="655"/>
      <c r="K643" s="656"/>
      <c r="L643" s="654">
        <f t="shared" si="46"/>
        <v>0</v>
      </c>
      <c r="M643" s="25">
        <f t="shared" si="47"/>
        <v>0</v>
      </c>
      <c r="N643" s="576">
        <f t="shared" si="48"/>
        <v>0</v>
      </c>
      <c r="O643" s="54" t="str">
        <f t="shared" si="45"/>
        <v/>
      </c>
      <c r="P643" s="47"/>
      <c r="Q643" s="661"/>
      <c r="R643" s="47"/>
      <c r="S643" s="659"/>
      <c r="T643" s="659">
        <f t="shared" si="49"/>
        <v>0</v>
      </c>
    </row>
    <row r="644" customHeight="1" spans="1:20">
      <c r="A644" s="646"/>
      <c r="B644" s="647"/>
      <c r="C644" s="647"/>
      <c r="D644" s="47"/>
      <c r="E644" s="648"/>
      <c r="F644" s="649"/>
      <c r="G644" s="649"/>
      <c r="H644" s="598"/>
      <c r="I644" s="648"/>
      <c r="J644" s="655"/>
      <c r="K644" s="656"/>
      <c r="L644" s="654">
        <f t="shared" si="46"/>
        <v>0</v>
      </c>
      <c r="M644" s="25">
        <f t="shared" si="47"/>
        <v>0</v>
      </c>
      <c r="N644" s="576">
        <f t="shared" si="48"/>
        <v>0</v>
      </c>
      <c r="O644" s="54" t="str">
        <f t="shared" si="45"/>
        <v/>
      </c>
      <c r="P644" s="47"/>
      <c r="Q644" s="661"/>
      <c r="R644" s="47"/>
      <c r="S644" s="659"/>
      <c r="T644" s="659">
        <f t="shared" si="49"/>
        <v>0</v>
      </c>
    </row>
    <row r="645" customHeight="1" spans="1:20">
      <c r="A645" s="646"/>
      <c r="B645" s="647"/>
      <c r="C645" s="647"/>
      <c r="D645" s="47"/>
      <c r="E645" s="648"/>
      <c r="F645" s="649"/>
      <c r="G645" s="649"/>
      <c r="H645" s="598"/>
      <c r="I645" s="648"/>
      <c r="J645" s="655"/>
      <c r="K645" s="656"/>
      <c r="L645" s="654">
        <f t="shared" si="46"/>
        <v>0</v>
      </c>
      <c r="M645" s="25">
        <f t="shared" si="47"/>
        <v>0</v>
      </c>
      <c r="N645" s="576">
        <f t="shared" si="48"/>
        <v>0</v>
      </c>
      <c r="O645" s="54" t="str">
        <f t="shared" si="45"/>
        <v/>
      </c>
      <c r="P645" s="47"/>
      <c r="Q645" s="661"/>
      <c r="R645" s="47"/>
      <c r="S645" s="659"/>
      <c r="T645" s="659">
        <f t="shared" si="49"/>
        <v>0</v>
      </c>
    </row>
    <row r="646" customHeight="1" spans="1:20">
      <c r="A646" s="646"/>
      <c r="B646" s="647"/>
      <c r="C646" s="647"/>
      <c r="D646" s="47"/>
      <c r="E646" s="648"/>
      <c r="F646" s="649"/>
      <c r="G646" s="649"/>
      <c r="H646" s="598"/>
      <c r="I646" s="648"/>
      <c r="J646" s="655"/>
      <c r="K646" s="656"/>
      <c r="L646" s="654">
        <f t="shared" si="46"/>
        <v>0</v>
      </c>
      <c r="M646" s="25">
        <f t="shared" si="47"/>
        <v>0</v>
      </c>
      <c r="N646" s="576">
        <f t="shared" si="48"/>
        <v>0</v>
      </c>
      <c r="O646" s="54" t="str">
        <f t="shared" si="45"/>
        <v/>
      </c>
      <c r="P646" s="47"/>
      <c r="Q646" s="661"/>
      <c r="R646" s="47"/>
      <c r="S646" s="659"/>
      <c r="T646" s="659">
        <f t="shared" si="49"/>
        <v>0</v>
      </c>
    </row>
    <row r="647" customHeight="1" spans="1:20">
      <c r="A647" s="646"/>
      <c r="B647" s="647"/>
      <c r="C647" s="647"/>
      <c r="D647" s="47"/>
      <c r="E647" s="648"/>
      <c r="F647" s="649"/>
      <c r="G647" s="649"/>
      <c r="H647" s="598"/>
      <c r="I647" s="648"/>
      <c r="J647" s="655"/>
      <c r="K647" s="656"/>
      <c r="L647" s="654">
        <f t="shared" si="46"/>
        <v>0</v>
      </c>
      <c r="M647" s="25">
        <f t="shared" si="47"/>
        <v>0</v>
      </c>
      <c r="N647" s="576">
        <f t="shared" si="48"/>
        <v>0</v>
      </c>
      <c r="O647" s="54" t="str">
        <f t="shared" ref="O647:O710" si="50">IF(K647=0,"",(N647-K647)/K647*100)</f>
        <v/>
      </c>
      <c r="P647" s="47"/>
      <c r="Q647" s="661"/>
      <c r="R647" s="47"/>
      <c r="S647" s="659"/>
      <c r="T647" s="659">
        <f t="shared" si="49"/>
        <v>0</v>
      </c>
    </row>
    <row r="648" customHeight="1" spans="1:20">
      <c r="A648" s="646"/>
      <c r="B648" s="647"/>
      <c r="C648" s="647"/>
      <c r="D648" s="47"/>
      <c r="E648" s="648"/>
      <c r="F648" s="649"/>
      <c r="G648" s="649"/>
      <c r="H648" s="598"/>
      <c r="I648" s="648"/>
      <c r="J648" s="655"/>
      <c r="K648" s="656"/>
      <c r="L648" s="654">
        <f t="shared" ref="L648:L711" si="51">T648</f>
        <v>0</v>
      </c>
      <c r="M648" s="25">
        <f t="shared" ref="M648:M711" si="52">S648</f>
        <v>0</v>
      </c>
      <c r="N648" s="576">
        <f t="shared" ref="N648:N711" si="53">ROUND(M648*L648,2)</f>
        <v>0</v>
      </c>
      <c r="O648" s="54" t="str">
        <f t="shared" si="50"/>
        <v/>
      </c>
      <c r="P648" s="47"/>
      <c r="Q648" s="661"/>
      <c r="R648" s="47"/>
      <c r="S648" s="659"/>
      <c r="T648" s="659">
        <f t="shared" ref="T648:T711" si="54">I648</f>
        <v>0</v>
      </c>
    </row>
    <row r="649" customHeight="1" spans="1:20">
      <c r="A649" s="646"/>
      <c r="B649" s="647"/>
      <c r="C649" s="647"/>
      <c r="D649" s="47"/>
      <c r="E649" s="648"/>
      <c r="F649" s="649"/>
      <c r="G649" s="649"/>
      <c r="H649" s="598"/>
      <c r="I649" s="648"/>
      <c r="J649" s="655"/>
      <c r="K649" s="656"/>
      <c r="L649" s="654">
        <f t="shared" si="51"/>
        <v>0</v>
      </c>
      <c r="M649" s="25">
        <f t="shared" si="52"/>
        <v>0</v>
      </c>
      <c r="N649" s="576">
        <f t="shared" si="53"/>
        <v>0</v>
      </c>
      <c r="O649" s="54" t="str">
        <f t="shared" si="50"/>
        <v/>
      </c>
      <c r="P649" s="47"/>
      <c r="Q649" s="661"/>
      <c r="R649" s="47"/>
      <c r="S649" s="659"/>
      <c r="T649" s="659">
        <f t="shared" si="54"/>
        <v>0</v>
      </c>
    </row>
    <row r="650" customHeight="1" spans="1:20">
      <c r="A650" s="646"/>
      <c r="B650" s="647"/>
      <c r="C650" s="647"/>
      <c r="D650" s="47"/>
      <c r="E650" s="648"/>
      <c r="F650" s="649"/>
      <c r="G650" s="649"/>
      <c r="H650" s="598"/>
      <c r="I650" s="648"/>
      <c r="J650" s="655"/>
      <c r="K650" s="656"/>
      <c r="L650" s="654">
        <f t="shared" si="51"/>
        <v>0</v>
      </c>
      <c r="M650" s="25">
        <f t="shared" si="52"/>
        <v>0</v>
      </c>
      <c r="N650" s="576">
        <f t="shared" si="53"/>
        <v>0</v>
      </c>
      <c r="O650" s="54" t="str">
        <f t="shared" si="50"/>
        <v/>
      </c>
      <c r="P650" s="47"/>
      <c r="Q650" s="661"/>
      <c r="R650" s="47"/>
      <c r="S650" s="659"/>
      <c r="T650" s="659">
        <f t="shared" si="54"/>
        <v>0</v>
      </c>
    </row>
    <row r="651" customHeight="1" spans="1:20">
      <c r="A651" s="646"/>
      <c r="B651" s="647"/>
      <c r="C651" s="647"/>
      <c r="D651" s="47"/>
      <c r="E651" s="648"/>
      <c r="F651" s="649"/>
      <c r="G651" s="649"/>
      <c r="H651" s="598"/>
      <c r="I651" s="648"/>
      <c r="J651" s="655"/>
      <c r="K651" s="656"/>
      <c r="L651" s="654">
        <f t="shared" si="51"/>
        <v>0</v>
      </c>
      <c r="M651" s="25">
        <f t="shared" si="52"/>
        <v>0</v>
      </c>
      <c r="N651" s="576">
        <f t="shared" si="53"/>
        <v>0</v>
      </c>
      <c r="O651" s="54" t="str">
        <f t="shared" si="50"/>
        <v/>
      </c>
      <c r="P651" s="47"/>
      <c r="Q651" s="661"/>
      <c r="R651" s="47"/>
      <c r="S651" s="659"/>
      <c r="T651" s="659">
        <f t="shared" si="54"/>
        <v>0</v>
      </c>
    </row>
    <row r="652" customHeight="1" spans="1:20">
      <c r="A652" s="646"/>
      <c r="B652" s="647"/>
      <c r="C652" s="647"/>
      <c r="D652" s="47"/>
      <c r="E652" s="648"/>
      <c r="F652" s="649"/>
      <c r="G652" s="649"/>
      <c r="H652" s="598"/>
      <c r="I652" s="648"/>
      <c r="J652" s="655"/>
      <c r="K652" s="656"/>
      <c r="L652" s="654">
        <f t="shared" si="51"/>
        <v>0</v>
      </c>
      <c r="M652" s="25">
        <f t="shared" si="52"/>
        <v>0</v>
      </c>
      <c r="N652" s="576">
        <f t="shared" si="53"/>
        <v>0</v>
      </c>
      <c r="O652" s="54" t="str">
        <f t="shared" si="50"/>
        <v/>
      </c>
      <c r="P652" s="47"/>
      <c r="Q652" s="661"/>
      <c r="R652" s="47"/>
      <c r="S652" s="659"/>
      <c r="T652" s="659">
        <f t="shared" si="54"/>
        <v>0</v>
      </c>
    </row>
    <row r="653" customHeight="1" spans="1:20">
      <c r="A653" s="646"/>
      <c r="B653" s="647"/>
      <c r="C653" s="647"/>
      <c r="D653" s="47"/>
      <c r="E653" s="648"/>
      <c r="F653" s="649"/>
      <c r="G653" s="649"/>
      <c r="H653" s="598"/>
      <c r="I653" s="648"/>
      <c r="J653" s="655"/>
      <c r="K653" s="656"/>
      <c r="L653" s="654">
        <f t="shared" si="51"/>
        <v>0</v>
      </c>
      <c r="M653" s="25">
        <f t="shared" si="52"/>
        <v>0</v>
      </c>
      <c r="N653" s="576">
        <f t="shared" si="53"/>
        <v>0</v>
      </c>
      <c r="O653" s="54" t="str">
        <f t="shared" si="50"/>
        <v/>
      </c>
      <c r="P653" s="47"/>
      <c r="Q653" s="661"/>
      <c r="R653" s="47"/>
      <c r="S653" s="659"/>
      <c r="T653" s="659">
        <f t="shared" si="54"/>
        <v>0</v>
      </c>
    </row>
    <row r="654" customHeight="1" spans="1:20">
      <c r="A654" s="646"/>
      <c r="B654" s="647"/>
      <c r="C654" s="647"/>
      <c r="D654" s="47"/>
      <c r="E654" s="648"/>
      <c r="F654" s="649"/>
      <c r="G654" s="649"/>
      <c r="H654" s="598"/>
      <c r="I654" s="648"/>
      <c r="J654" s="655"/>
      <c r="K654" s="656"/>
      <c r="L654" s="654">
        <f t="shared" si="51"/>
        <v>0</v>
      </c>
      <c r="M654" s="25">
        <f t="shared" si="52"/>
        <v>0</v>
      </c>
      <c r="N654" s="576">
        <f t="shared" si="53"/>
        <v>0</v>
      </c>
      <c r="O654" s="54" t="str">
        <f t="shared" si="50"/>
        <v/>
      </c>
      <c r="P654" s="47"/>
      <c r="Q654" s="661"/>
      <c r="R654" s="47"/>
      <c r="S654" s="659"/>
      <c r="T654" s="659">
        <f t="shared" si="54"/>
        <v>0</v>
      </c>
    </row>
    <row r="655" customHeight="1" spans="1:20">
      <c r="A655" s="646"/>
      <c r="B655" s="647"/>
      <c r="C655" s="647"/>
      <c r="D655" s="47"/>
      <c r="E655" s="648"/>
      <c r="F655" s="649"/>
      <c r="G655" s="649"/>
      <c r="H655" s="598"/>
      <c r="I655" s="648"/>
      <c r="J655" s="655"/>
      <c r="K655" s="656"/>
      <c r="L655" s="654">
        <f t="shared" si="51"/>
        <v>0</v>
      </c>
      <c r="M655" s="25">
        <f t="shared" si="52"/>
        <v>0</v>
      </c>
      <c r="N655" s="576">
        <f t="shared" si="53"/>
        <v>0</v>
      </c>
      <c r="O655" s="54" t="str">
        <f t="shared" si="50"/>
        <v/>
      </c>
      <c r="P655" s="47"/>
      <c r="Q655" s="661"/>
      <c r="R655" s="47"/>
      <c r="S655" s="659"/>
      <c r="T655" s="659">
        <f t="shared" si="54"/>
        <v>0</v>
      </c>
    </row>
    <row r="656" customHeight="1" spans="1:20">
      <c r="A656" s="646"/>
      <c r="B656" s="647"/>
      <c r="C656" s="647"/>
      <c r="D656" s="47"/>
      <c r="E656" s="648"/>
      <c r="F656" s="649"/>
      <c r="G656" s="649"/>
      <c r="H656" s="598"/>
      <c r="I656" s="648"/>
      <c r="J656" s="655"/>
      <c r="K656" s="656"/>
      <c r="L656" s="654">
        <f t="shared" si="51"/>
        <v>0</v>
      </c>
      <c r="M656" s="25">
        <f t="shared" si="52"/>
        <v>0</v>
      </c>
      <c r="N656" s="576">
        <f t="shared" si="53"/>
        <v>0</v>
      </c>
      <c r="O656" s="54" t="str">
        <f t="shared" si="50"/>
        <v/>
      </c>
      <c r="P656" s="47"/>
      <c r="Q656" s="661"/>
      <c r="R656" s="47"/>
      <c r="S656" s="659"/>
      <c r="T656" s="659">
        <f t="shared" si="54"/>
        <v>0</v>
      </c>
    </row>
    <row r="657" customHeight="1" spans="1:20">
      <c r="A657" s="646"/>
      <c r="B657" s="647"/>
      <c r="C657" s="647"/>
      <c r="D657" s="47"/>
      <c r="E657" s="648"/>
      <c r="F657" s="649"/>
      <c r="G657" s="649"/>
      <c r="H657" s="598"/>
      <c r="I657" s="648"/>
      <c r="J657" s="655"/>
      <c r="K657" s="656"/>
      <c r="L657" s="654">
        <f t="shared" si="51"/>
        <v>0</v>
      </c>
      <c r="M657" s="25">
        <f t="shared" si="52"/>
        <v>0</v>
      </c>
      <c r="N657" s="576">
        <f t="shared" si="53"/>
        <v>0</v>
      </c>
      <c r="O657" s="54" t="str">
        <f t="shared" si="50"/>
        <v/>
      </c>
      <c r="P657" s="47"/>
      <c r="Q657" s="661"/>
      <c r="R657" s="47"/>
      <c r="S657" s="659"/>
      <c r="T657" s="659">
        <f t="shared" si="54"/>
        <v>0</v>
      </c>
    </row>
    <row r="658" customHeight="1" spans="1:20">
      <c r="A658" s="646"/>
      <c r="B658" s="647"/>
      <c r="C658" s="647"/>
      <c r="D658" s="47"/>
      <c r="E658" s="648"/>
      <c r="F658" s="649"/>
      <c r="G658" s="649"/>
      <c r="H658" s="598"/>
      <c r="I658" s="648"/>
      <c r="J658" s="655"/>
      <c r="K658" s="656"/>
      <c r="L658" s="654">
        <f t="shared" si="51"/>
        <v>0</v>
      </c>
      <c r="M658" s="25">
        <f t="shared" si="52"/>
        <v>0</v>
      </c>
      <c r="N658" s="576">
        <f t="shared" si="53"/>
        <v>0</v>
      </c>
      <c r="O658" s="54" t="str">
        <f t="shared" si="50"/>
        <v/>
      </c>
      <c r="P658" s="47"/>
      <c r="Q658" s="661"/>
      <c r="R658" s="47"/>
      <c r="S658" s="659"/>
      <c r="T658" s="659">
        <f t="shared" si="54"/>
        <v>0</v>
      </c>
    </row>
    <row r="659" customHeight="1" spans="1:20">
      <c r="A659" s="646"/>
      <c r="B659" s="647"/>
      <c r="C659" s="647"/>
      <c r="D659" s="47"/>
      <c r="E659" s="648"/>
      <c r="F659" s="649"/>
      <c r="G659" s="649"/>
      <c r="H659" s="598"/>
      <c r="I659" s="648"/>
      <c r="J659" s="655"/>
      <c r="K659" s="656"/>
      <c r="L659" s="654">
        <f t="shared" si="51"/>
        <v>0</v>
      </c>
      <c r="M659" s="25">
        <f t="shared" si="52"/>
        <v>0</v>
      </c>
      <c r="N659" s="576">
        <f t="shared" si="53"/>
        <v>0</v>
      </c>
      <c r="O659" s="54" t="str">
        <f t="shared" si="50"/>
        <v/>
      </c>
      <c r="P659" s="47"/>
      <c r="Q659" s="661"/>
      <c r="R659" s="47"/>
      <c r="S659" s="659"/>
      <c r="T659" s="659">
        <f t="shared" si="54"/>
        <v>0</v>
      </c>
    </row>
    <row r="660" customHeight="1" spans="1:20">
      <c r="A660" s="646"/>
      <c r="B660" s="647"/>
      <c r="C660" s="647"/>
      <c r="D660" s="47"/>
      <c r="E660" s="648"/>
      <c r="F660" s="649"/>
      <c r="G660" s="649"/>
      <c r="H660" s="598"/>
      <c r="I660" s="648"/>
      <c r="J660" s="655"/>
      <c r="K660" s="656"/>
      <c r="L660" s="654">
        <f t="shared" si="51"/>
        <v>0</v>
      </c>
      <c r="M660" s="25">
        <f t="shared" si="52"/>
        <v>0</v>
      </c>
      <c r="N660" s="576">
        <f t="shared" si="53"/>
        <v>0</v>
      </c>
      <c r="O660" s="54" t="str">
        <f t="shared" si="50"/>
        <v/>
      </c>
      <c r="P660" s="47"/>
      <c r="Q660" s="661"/>
      <c r="R660" s="47"/>
      <c r="S660" s="659"/>
      <c r="T660" s="659">
        <f t="shared" si="54"/>
        <v>0</v>
      </c>
    </row>
    <row r="661" customHeight="1" spans="1:20">
      <c r="A661" s="646"/>
      <c r="B661" s="647"/>
      <c r="C661" s="647"/>
      <c r="D661" s="47"/>
      <c r="E661" s="648"/>
      <c r="F661" s="649"/>
      <c r="G661" s="649"/>
      <c r="H661" s="598"/>
      <c r="I661" s="648"/>
      <c r="J661" s="655"/>
      <c r="K661" s="656"/>
      <c r="L661" s="654">
        <f t="shared" si="51"/>
        <v>0</v>
      </c>
      <c r="M661" s="25">
        <f t="shared" si="52"/>
        <v>0</v>
      </c>
      <c r="N661" s="576">
        <f t="shared" si="53"/>
        <v>0</v>
      </c>
      <c r="O661" s="54" t="str">
        <f t="shared" si="50"/>
        <v/>
      </c>
      <c r="P661" s="47"/>
      <c r="Q661" s="661"/>
      <c r="R661" s="47"/>
      <c r="S661" s="659"/>
      <c r="T661" s="659">
        <f t="shared" si="54"/>
        <v>0</v>
      </c>
    </row>
    <row r="662" customHeight="1" spans="1:20">
      <c r="A662" s="646"/>
      <c r="B662" s="647"/>
      <c r="C662" s="647"/>
      <c r="D662" s="47"/>
      <c r="E662" s="648"/>
      <c r="F662" s="649"/>
      <c r="G662" s="649"/>
      <c r="H662" s="598"/>
      <c r="I662" s="648"/>
      <c r="J662" s="655"/>
      <c r="K662" s="656"/>
      <c r="L662" s="654">
        <f t="shared" si="51"/>
        <v>0</v>
      </c>
      <c r="M662" s="25">
        <f t="shared" si="52"/>
        <v>0</v>
      </c>
      <c r="N662" s="576">
        <f t="shared" si="53"/>
        <v>0</v>
      </c>
      <c r="O662" s="54" t="str">
        <f t="shared" si="50"/>
        <v/>
      </c>
      <c r="P662" s="47"/>
      <c r="Q662" s="661"/>
      <c r="R662" s="47"/>
      <c r="S662" s="659"/>
      <c r="T662" s="659">
        <f t="shared" si="54"/>
        <v>0</v>
      </c>
    </row>
    <row r="663" customHeight="1" spans="1:20">
      <c r="A663" s="646"/>
      <c r="B663" s="647"/>
      <c r="C663" s="647"/>
      <c r="D663" s="47"/>
      <c r="E663" s="648"/>
      <c r="F663" s="649"/>
      <c r="G663" s="649"/>
      <c r="H663" s="598"/>
      <c r="I663" s="648"/>
      <c r="J663" s="655"/>
      <c r="K663" s="656"/>
      <c r="L663" s="654">
        <f t="shared" si="51"/>
        <v>0</v>
      </c>
      <c r="M663" s="25">
        <f t="shared" si="52"/>
        <v>0</v>
      </c>
      <c r="N663" s="576">
        <f t="shared" si="53"/>
        <v>0</v>
      </c>
      <c r="O663" s="54" t="str">
        <f t="shared" si="50"/>
        <v/>
      </c>
      <c r="P663" s="47"/>
      <c r="Q663" s="661"/>
      <c r="R663" s="47"/>
      <c r="S663" s="659"/>
      <c r="T663" s="659">
        <f t="shared" si="54"/>
        <v>0</v>
      </c>
    </row>
    <row r="664" customHeight="1" spans="1:20">
      <c r="A664" s="646"/>
      <c r="B664" s="647"/>
      <c r="C664" s="647"/>
      <c r="D664" s="47"/>
      <c r="E664" s="648"/>
      <c r="F664" s="649"/>
      <c r="G664" s="649"/>
      <c r="H664" s="598"/>
      <c r="I664" s="648"/>
      <c r="J664" s="655"/>
      <c r="K664" s="656"/>
      <c r="L664" s="654">
        <f t="shared" si="51"/>
        <v>0</v>
      </c>
      <c r="M664" s="25">
        <f t="shared" si="52"/>
        <v>0</v>
      </c>
      <c r="N664" s="576">
        <f t="shared" si="53"/>
        <v>0</v>
      </c>
      <c r="O664" s="54" t="str">
        <f t="shared" si="50"/>
        <v/>
      </c>
      <c r="P664" s="47"/>
      <c r="Q664" s="661"/>
      <c r="R664" s="47"/>
      <c r="S664" s="659"/>
      <c r="T664" s="659">
        <f t="shared" si="54"/>
        <v>0</v>
      </c>
    </row>
    <row r="665" customHeight="1" spans="1:20">
      <c r="A665" s="646"/>
      <c r="B665" s="647"/>
      <c r="C665" s="647"/>
      <c r="D665" s="47"/>
      <c r="E665" s="648"/>
      <c r="F665" s="649"/>
      <c r="G665" s="649"/>
      <c r="H665" s="598"/>
      <c r="I665" s="648"/>
      <c r="J665" s="655"/>
      <c r="K665" s="656"/>
      <c r="L665" s="654">
        <f t="shared" si="51"/>
        <v>0</v>
      </c>
      <c r="M665" s="25">
        <f t="shared" si="52"/>
        <v>0</v>
      </c>
      <c r="N665" s="576">
        <f t="shared" si="53"/>
        <v>0</v>
      </c>
      <c r="O665" s="54" t="str">
        <f t="shared" si="50"/>
        <v/>
      </c>
      <c r="P665" s="47"/>
      <c r="Q665" s="661"/>
      <c r="R665" s="47"/>
      <c r="S665" s="659"/>
      <c r="T665" s="659">
        <f t="shared" si="54"/>
        <v>0</v>
      </c>
    </row>
    <row r="666" customHeight="1" spans="1:20">
      <c r="A666" s="646"/>
      <c r="B666" s="647"/>
      <c r="C666" s="647"/>
      <c r="D666" s="47"/>
      <c r="E666" s="648"/>
      <c r="F666" s="649"/>
      <c r="G666" s="649"/>
      <c r="H666" s="598"/>
      <c r="I666" s="648"/>
      <c r="J666" s="655"/>
      <c r="K666" s="656"/>
      <c r="L666" s="654">
        <f t="shared" si="51"/>
        <v>0</v>
      </c>
      <c r="M666" s="25">
        <f t="shared" si="52"/>
        <v>0</v>
      </c>
      <c r="N666" s="576">
        <f t="shared" si="53"/>
        <v>0</v>
      </c>
      <c r="O666" s="54" t="str">
        <f t="shared" si="50"/>
        <v/>
      </c>
      <c r="P666" s="47"/>
      <c r="Q666" s="661"/>
      <c r="R666" s="47"/>
      <c r="S666" s="659"/>
      <c r="T666" s="659">
        <f t="shared" si="54"/>
        <v>0</v>
      </c>
    </row>
    <row r="667" customHeight="1" spans="1:20">
      <c r="A667" s="646"/>
      <c r="B667" s="647"/>
      <c r="C667" s="647"/>
      <c r="D667" s="47"/>
      <c r="E667" s="648"/>
      <c r="F667" s="649"/>
      <c r="G667" s="649"/>
      <c r="H667" s="598"/>
      <c r="I667" s="648"/>
      <c r="J667" s="655"/>
      <c r="K667" s="656"/>
      <c r="L667" s="654">
        <f t="shared" si="51"/>
        <v>0</v>
      </c>
      <c r="M667" s="25">
        <f t="shared" si="52"/>
        <v>0</v>
      </c>
      <c r="N667" s="576">
        <f t="shared" si="53"/>
        <v>0</v>
      </c>
      <c r="O667" s="54" t="str">
        <f t="shared" si="50"/>
        <v/>
      </c>
      <c r="P667" s="47"/>
      <c r="Q667" s="661"/>
      <c r="R667" s="47"/>
      <c r="S667" s="659"/>
      <c r="T667" s="659">
        <f t="shared" si="54"/>
        <v>0</v>
      </c>
    </row>
    <row r="668" customHeight="1" spans="1:20">
      <c r="A668" s="646"/>
      <c r="B668" s="647"/>
      <c r="C668" s="647"/>
      <c r="D668" s="47"/>
      <c r="E668" s="648"/>
      <c r="F668" s="649"/>
      <c r="G668" s="649"/>
      <c r="H668" s="598"/>
      <c r="I668" s="648"/>
      <c r="J668" s="655"/>
      <c r="K668" s="656"/>
      <c r="L668" s="654">
        <f t="shared" si="51"/>
        <v>0</v>
      </c>
      <c r="M668" s="25">
        <f t="shared" si="52"/>
        <v>0</v>
      </c>
      <c r="N668" s="576">
        <f t="shared" si="53"/>
        <v>0</v>
      </c>
      <c r="O668" s="54" t="str">
        <f t="shared" si="50"/>
        <v/>
      </c>
      <c r="P668" s="47"/>
      <c r="Q668" s="661"/>
      <c r="R668" s="47"/>
      <c r="S668" s="659"/>
      <c r="T668" s="659">
        <f t="shared" si="54"/>
        <v>0</v>
      </c>
    </row>
    <row r="669" customHeight="1" spans="1:20">
      <c r="A669" s="646"/>
      <c r="B669" s="647"/>
      <c r="C669" s="647"/>
      <c r="D669" s="47"/>
      <c r="E669" s="648"/>
      <c r="F669" s="649"/>
      <c r="G669" s="649"/>
      <c r="H669" s="598"/>
      <c r="I669" s="648"/>
      <c r="J669" s="655"/>
      <c r="K669" s="656"/>
      <c r="L669" s="654">
        <f t="shared" si="51"/>
        <v>0</v>
      </c>
      <c r="M669" s="25">
        <f t="shared" si="52"/>
        <v>0</v>
      </c>
      <c r="N669" s="576">
        <f t="shared" si="53"/>
        <v>0</v>
      </c>
      <c r="O669" s="54" t="str">
        <f t="shared" si="50"/>
        <v/>
      </c>
      <c r="P669" s="47"/>
      <c r="Q669" s="661"/>
      <c r="R669" s="47"/>
      <c r="S669" s="659"/>
      <c r="T669" s="659">
        <f t="shared" si="54"/>
        <v>0</v>
      </c>
    </row>
    <row r="670" customHeight="1" spans="1:20">
      <c r="A670" s="646"/>
      <c r="B670" s="647"/>
      <c r="C670" s="647"/>
      <c r="D670" s="47"/>
      <c r="E670" s="648"/>
      <c r="F670" s="649"/>
      <c r="G670" s="649"/>
      <c r="H670" s="598"/>
      <c r="I670" s="648"/>
      <c r="J670" s="655"/>
      <c r="K670" s="656"/>
      <c r="L670" s="654">
        <f t="shared" si="51"/>
        <v>0</v>
      </c>
      <c r="M670" s="25">
        <f t="shared" si="52"/>
        <v>0</v>
      </c>
      <c r="N670" s="576">
        <f t="shared" si="53"/>
        <v>0</v>
      </c>
      <c r="O670" s="54" t="str">
        <f t="shared" si="50"/>
        <v/>
      </c>
      <c r="P670" s="47"/>
      <c r="Q670" s="661"/>
      <c r="R670" s="47"/>
      <c r="S670" s="659"/>
      <c r="T670" s="659">
        <f t="shared" si="54"/>
        <v>0</v>
      </c>
    </row>
    <row r="671" customHeight="1" spans="1:20">
      <c r="A671" s="646"/>
      <c r="B671" s="647"/>
      <c r="C671" s="647"/>
      <c r="D671" s="47"/>
      <c r="E671" s="648"/>
      <c r="F671" s="649"/>
      <c r="G671" s="649"/>
      <c r="H671" s="598"/>
      <c r="I671" s="648"/>
      <c r="J671" s="655"/>
      <c r="K671" s="656"/>
      <c r="L671" s="654">
        <f t="shared" si="51"/>
        <v>0</v>
      </c>
      <c r="M671" s="25">
        <f t="shared" si="52"/>
        <v>0</v>
      </c>
      <c r="N671" s="576">
        <f t="shared" si="53"/>
        <v>0</v>
      </c>
      <c r="O671" s="54" t="str">
        <f t="shared" si="50"/>
        <v/>
      </c>
      <c r="P671" s="47"/>
      <c r="Q671" s="661"/>
      <c r="R671" s="47"/>
      <c r="S671" s="659"/>
      <c r="T671" s="659">
        <f t="shared" si="54"/>
        <v>0</v>
      </c>
    </row>
    <row r="672" customHeight="1" spans="1:20">
      <c r="A672" s="646"/>
      <c r="B672" s="647"/>
      <c r="C672" s="647"/>
      <c r="D672" s="47"/>
      <c r="E672" s="648"/>
      <c r="F672" s="649"/>
      <c r="G672" s="649"/>
      <c r="H672" s="598"/>
      <c r="I672" s="648"/>
      <c r="J672" s="655"/>
      <c r="K672" s="656"/>
      <c r="L672" s="654">
        <f t="shared" si="51"/>
        <v>0</v>
      </c>
      <c r="M672" s="25">
        <f t="shared" si="52"/>
        <v>0</v>
      </c>
      <c r="N672" s="576">
        <f t="shared" si="53"/>
        <v>0</v>
      </c>
      <c r="O672" s="54" t="str">
        <f t="shared" si="50"/>
        <v/>
      </c>
      <c r="P672" s="47"/>
      <c r="Q672" s="661"/>
      <c r="R672" s="47"/>
      <c r="S672" s="659"/>
      <c r="T672" s="659">
        <f t="shared" si="54"/>
        <v>0</v>
      </c>
    </row>
    <row r="673" customHeight="1" spans="1:20">
      <c r="A673" s="646"/>
      <c r="B673" s="647"/>
      <c r="C673" s="647"/>
      <c r="D673" s="47"/>
      <c r="E673" s="648"/>
      <c r="F673" s="649"/>
      <c r="G673" s="649"/>
      <c r="H673" s="598"/>
      <c r="I673" s="648"/>
      <c r="J673" s="655"/>
      <c r="K673" s="656"/>
      <c r="L673" s="654">
        <f t="shared" si="51"/>
        <v>0</v>
      </c>
      <c r="M673" s="25">
        <f t="shared" si="52"/>
        <v>0</v>
      </c>
      <c r="N673" s="576">
        <f t="shared" si="53"/>
        <v>0</v>
      </c>
      <c r="O673" s="54" t="str">
        <f t="shared" si="50"/>
        <v/>
      </c>
      <c r="P673" s="47"/>
      <c r="Q673" s="661"/>
      <c r="R673" s="47"/>
      <c r="S673" s="659"/>
      <c r="T673" s="659">
        <f t="shared" si="54"/>
        <v>0</v>
      </c>
    </row>
    <row r="674" customHeight="1" spans="1:20">
      <c r="A674" s="646"/>
      <c r="B674" s="647"/>
      <c r="C674" s="647"/>
      <c r="D674" s="47"/>
      <c r="E674" s="648"/>
      <c r="F674" s="649"/>
      <c r="G674" s="649"/>
      <c r="H674" s="598"/>
      <c r="I674" s="648"/>
      <c r="J674" s="655"/>
      <c r="K674" s="656"/>
      <c r="L674" s="654">
        <f t="shared" si="51"/>
        <v>0</v>
      </c>
      <c r="M674" s="25">
        <f t="shared" si="52"/>
        <v>0</v>
      </c>
      <c r="N674" s="576">
        <f t="shared" si="53"/>
        <v>0</v>
      </c>
      <c r="O674" s="54" t="str">
        <f t="shared" si="50"/>
        <v/>
      </c>
      <c r="P674" s="47"/>
      <c r="Q674" s="661"/>
      <c r="R674" s="47"/>
      <c r="S674" s="659"/>
      <c r="T674" s="659">
        <f t="shared" si="54"/>
        <v>0</v>
      </c>
    </row>
    <row r="675" customHeight="1" spans="1:20">
      <c r="A675" s="646"/>
      <c r="B675" s="647"/>
      <c r="C675" s="647"/>
      <c r="D675" s="47"/>
      <c r="E675" s="648"/>
      <c r="F675" s="649"/>
      <c r="G675" s="649"/>
      <c r="H675" s="598"/>
      <c r="I675" s="648"/>
      <c r="J675" s="655"/>
      <c r="K675" s="656"/>
      <c r="L675" s="654">
        <f t="shared" si="51"/>
        <v>0</v>
      </c>
      <c r="M675" s="25">
        <f t="shared" si="52"/>
        <v>0</v>
      </c>
      <c r="N675" s="576">
        <f t="shared" si="53"/>
        <v>0</v>
      </c>
      <c r="O675" s="54" t="str">
        <f t="shared" si="50"/>
        <v/>
      </c>
      <c r="P675" s="47"/>
      <c r="Q675" s="661"/>
      <c r="R675" s="47"/>
      <c r="S675" s="659"/>
      <c r="T675" s="659">
        <f t="shared" si="54"/>
        <v>0</v>
      </c>
    </row>
    <row r="676" customHeight="1" spans="1:20">
      <c r="A676" s="646"/>
      <c r="B676" s="647"/>
      <c r="C676" s="647"/>
      <c r="D676" s="47"/>
      <c r="E676" s="648"/>
      <c r="F676" s="649"/>
      <c r="G676" s="649"/>
      <c r="H676" s="598"/>
      <c r="I676" s="648"/>
      <c r="J676" s="655"/>
      <c r="K676" s="656"/>
      <c r="L676" s="654">
        <f t="shared" si="51"/>
        <v>0</v>
      </c>
      <c r="M676" s="25">
        <f t="shared" si="52"/>
        <v>0</v>
      </c>
      <c r="N676" s="576">
        <f t="shared" si="53"/>
        <v>0</v>
      </c>
      <c r="O676" s="54" t="str">
        <f t="shared" si="50"/>
        <v/>
      </c>
      <c r="P676" s="47"/>
      <c r="Q676" s="661"/>
      <c r="R676" s="47"/>
      <c r="S676" s="659"/>
      <c r="T676" s="659">
        <f t="shared" si="54"/>
        <v>0</v>
      </c>
    </row>
    <row r="677" customHeight="1" spans="1:20">
      <c r="A677" s="646"/>
      <c r="B677" s="647"/>
      <c r="C677" s="647"/>
      <c r="D677" s="47"/>
      <c r="E677" s="648"/>
      <c r="F677" s="649"/>
      <c r="G677" s="649"/>
      <c r="H677" s="598"/>
      <c r="I677" s="648"/>
      <c r="J677" s="655"/>
      <c r="K677" s="656"/>
      <c r="L677" s="654">
        <f t="shared" si="51"/>
        <v>0</v>
      </c>
      <c r="M677" s="25">
        <f t="shared" si="52"/>
        <v>0</v>
      </c>
      <c r="N677" s="576">
        <f t="shared" si="53"/>
        <v>0</v>
      </c>
      <c r="O677" s="54" t="str">
        <f t="shared" si="50"/>
        <v/>
      </c>
      <c r="P677" s="47"/>
      <c r="Q677" s="661"/>
      <c r="R677" s="47"/>
      <c r="S677" s="659"/>
      <c r="T677" s="659">
        <f t="shared" si="54"/>
        <v>0</v>
      </c>
    </row>
    <row r="678" customHeight="1" spans="1:20">
      <c r="A678" s="646"/>
      <c r="B678" s="647"/>
      <c r="C678" s="647"/>
      <c r="D678" s="47"/>
      <c r="E678" s="648"/>
      <c r="F678" s="649"/>
      <c r="G678" s="649"/>
      <c r="H678" s="598"/>
      <c r="I678" s="648"/>
      <c r="J678" s="655"/>
      <c r="K678" s="656"/>
      <c r="L678" s="654">
        <f t="shared" si="51"/>
        <v>0</v>
      </c>
      <c r="M678" s="25">
        <f t="shared" si="52"/>
        <v>0</v>
      </c>
      <c r="N678" s="576">
        <f t="shared" si="53"/>
        <v>0</v>
      </c>
      <c r="O678" s="54" t="str">
        <f t="shared" si="50"/>
        <v/>
      </c>
      <c r="P678" s="47"/>
      <c r="Q678" s="661"/>
      <c r="R678" s="47"/>
      <c r="S678" s="659"/>
      <c r="T678" s="659">
        <f t="shared" si="54"/>
        <v>0</v>
      </c>
    </row>
    <row r="679" customHeight="1" spans="1:20">
      <c r="A679" s="646"/>
      <c r="B679" s="647"/>
      <c r="C679" s="647"/>
      <c r="D679" s="47"/>
      <c r="E679" s="648"/>
      <c r="F679" s="649"/>
      <c r="G679" s="649"/>
      <c r="H679" s="598"/>
      <c r="I679" s="648"/>
      <c r="J679" s="655"/>
      <c r="K679" s="656"/>
      <c r="L679" s="654">
        <f t="shared" si="51"/>
        <v>0</v>
      </c>
      <c r="M679" s="25">
        <f t="shared" si="52"/>
        <v>0</v>
      </c>
      <c r="N679" s="576">
        <f t="shared" si="53"/>
        <v>0</v>
      </c>
      <c r="O679" s="54" t="str">
        <f t="shared" si="50"/>
        <v/>
      </c>
      <c r="P679" s="47"/>
      <c r="Q679" s="661"/>
      <c r="R679" s="47"/>
      <c r="S679" s="659"/>
      <c r="T679" s="659">
        <f t="shared" si="54"/>
        <v>0</v>
      </c>
    </row>
    <row r="680" customHeight="1" spans="1:20">
      <c r="A680" s="646"/>
      <c r="B680" s="647"/>
      <c r="C680" s="647"/>
      <c r="D680" s="47"/>
      <c r="E680" s="648"/>
      <c r="F680" s="649"/>
      <c r="G680" s="649"/>
      <c r="H680" s="598"/>
      <c r="I680" s="648"/>
      <c r="J680" s="655"/>
      <c r="K680" s="656"/>
      <c r="L680" s="654">
        <f t="shared" si="51"/>
        <v>0</v>
      </c>
      <c r="M680" s="25">
        <f t="shared" si="52"/>
        <v>0</v>
      </c>
      <c r="N680" s="576">
        <f t="shared" si="53"/>
        <v>0</v>
      </c>
      <c r="O680" s="54" t="str">
        <f t="shared" si="50"/>
        <v/>
      </c>
      <c r="P680" s="47"/>
      <c r="Q680" s="661"/>
      <c r="R680" s="47"/>
      <c r="S680" s="659"/>
      <c r="T680" s="659">
        <f t="shared" si="54"/>
        <v>0</v>
      </c>
    </row>
    <row r="681" customHeight="1" spans="1:20">
      <c r="A681" s="646"/>
      <c r="B681" s="647"/>
      <c r="C681" s="647"/>
      <c r="D681" s="47"/>
      <c r="E681" s="648"/>
      <c r="F681" s="649"/>
      <c r="G681" s="649"/>
      <c r="H681" s="598"/>
      <c r="I681" s="648"/>
      <c r="J681" s="655"/>
      <c r="K681" s="656"/>
      <c r="L681" s="654">
        <f t="shared" si="51"/>
        <v>0</v>
      </c>
      <c r="M681" s="25">
        <f t="shared" si="52"/>
        <v>0</v>
      </c>
      <c r="N681" s="576">
        <f t="shared" si="53"/>
        <v>0</v>
      </c>
      <c r="O681" s="54" t="str">
        <f t="shared" si="50"/>
        <v/>
      </c>
      <c r="P681" s="47"/>
      <c r="Q681" s="661"/>
      <c r="R681" s="47"/>
      <c r="S681" s="659"/>
      <c r="T681" s="659">
        <f t="shared" si="54"/>
        <v>0</v>
      </c>
    </row>
    <row r="682" customHeight="1" spans="1:20">
      <c r="A682" s="646"/>
      <c r="B682" s="647"/>
      <c r="C682" s="647"/>
      <c r="D682" s="47"/>
      <c r="E682" s="648"/>
      <c r="F682" s="649"/>
      <c r="G682" s="649"/>
      <c r="H682" s="598"/>
      <c r="I682" s="648"/>
      <c r="J682" s="655"/>
      <c r="K682" s="656"/>
      <c r="L682" s="654">
        <f t="shared" si="51"/>
        <v>0</v>
      </c>
      <c r="M682" s="25">
        <f t="shared" si="52"/>
        <v>0</v>
      </c>
      <c r="N682" s="576">
        <f t="shared" si="53"/>
        <v>0</v>
      </c>
      <c r="O682" s="54" t="str">
        <f t="shared" si="50"/>
        <v/>
      </c>
      <c r="P682" s="47"/>
      <c r="Q682" s="661"/>
      <c r="R682" s="47"/>
      <c r="S682" s="659"/>
      <c r="T682" s="659">
        <f t="shared" si="54"/>
        <v>0</v>
      </c>
    </row>
    <row r="683" customHeight="1" spans="1:20">
      <c r="A683" s="646"/>
      <c r="B683" s="647"/>
      <c r="C683" s="647"/>
      <c r="D683" s="47"/>
      <c r="E683" s="648"/>
      <c r="F683" s="649"/>
      <c r="G683" s="649"/>
      <c r="H683" s="598"/>
      <c r="I683" s="648"/>
      <c r="J683" s="655"/>
      <c r="K683" s="656"/>
      <c r="L683" s="654">
        <f t="shared" si="51"/>
        <v>0</v>
      </c>
      <c r="M683" s="25">
        <f t="shared" si="52"/>
        <v>0</v>
      </c>
      <c r="N683" s="576">
        <f t="shared" si="53"/>
        <v>0</v>
      </c>
      <c r="O683" s="54" t="str">
        <f t="shared" si="50"/>
        <v/>
      </c>
      <c r="P683" s="47"/>
      <c r="Q683" s="661"/>
      <c r="R683" s="47"/>
      <c r="S683" s="659"/>
      <c r="T683" s="659">
        <f t="shared" si="54"/>
        <v>0</v>
      </c>
    </row>
    <row r="684" customHeight="1" spans="1:20">
      <c r="A684" s="646"/>
      <c r="B684" s="647"/>
      <c r="C684" s="647"/>
      <c r="D684" s="47"/>
      <c r="E684" s="648"/>
      <c r="F684" s="649"/>
      <c r="G684" s="649"/>
      <c r="H684" s="598"/>
      <c r="I684" s="648"/>
      <c r="J684" s="655"/>
      <c r="K684" s="656"/>
      <c r="L684" s="654">
        <f t="shared" si="51"/>
        <v>0</v>
      </c>
      <c r="M684" s="25">
        <f t="shared" si="52"/>
        <v>0</v>
      </c>
      <c r="N684" s="576">
        <f t="shared" si="53"/>
        <v>0</v>
      </c>
      <c r="O684" s="54" t="str">
        <f t="shared" si="50"/>
        <v/>
      </c>
      <c r="P684" s="47"/>
      <c r="Q684" s="661"/>
      <c r="R684" s="47"/>
      <c r="S684" s="659"/>
      <c r="T684" s="659">
        <f t="shared" si="54"/>
        <v>0</v>
      </c>
    </row>
    <row r="685" customHeight="1" spans="1:20">
      <c r="A685" s="646"/>
      <c r="B685" s="647"/>
      <c r="C685" s="647"/>
      <c r="D685" s="47"/>
      <c r="E685" s="648"/>
      <c r="F685" s="649"/>
      <c r="G685" s="649"/>
      <c r="H685" s="598"/>
      <c r="I685" s="648"/>
      <c r="J685" s="655"/>
      <c r="K685" s="656"/>
      <c r="L685" s="654">
        <f t="shared" si="51"/>
        <v>0</v>
      </c>
      <c r="M685" s="25">
        <f t="shared" si="52"/>
        <v>0</v>
      </c>
      <c r="N685" s="576">
        <f t="shared" si="53"/>
        <v>0</v>
      </c>
      <c r="O685" s="54" t="str">
        <f t="shared" si="50"/>
        <v/>
      </c>
      <c r="P685" s="47"/>
      <c r="Q685" s="661"/>
      <c r="R685" s="47"/>
      <c r="S685" s="659"/>
      <c r="T685" s="659">
        <f t="shared" si="54"/>
        <v>0</v>
      </c>
    </row>
    <row r="686" customHeight="1" spans="1:20">
      <c r="A686" s="646"/>
      <c r="B686" s="647"/>
      <c r="C686" s="647"/>
      <c r="D686" s="47"/>
      <c r="E686" s="648"/>
      <c r="F686" s="649"/>
      <c r="G686" s="649"/>
      <c r="H686" s="598"/>
      <c r="I686" s="648"/>
      <c r="J686" s="655"/>
      <c r="K686" s="656"/>
      <c r="L686" s="654">
        <f t="shared" si="51"/>
        <v>0</v>
      </c>
      <c r="M686" s="25">
        <f t="shared" si="52"/>
        <v>0</v>
      </c>
      <c r="N686" s="576">
        <f t="shared" si="53"/>
        <v>0</v>
      </c>
      <c r="O686" s="54" t="str">
        <f t="shared" si="50"/>
        <v/>
      </c>
      <c r="P686" s="47"/>
      <c r="Q686" s="661"/>
      <c r="R686" s="47"/>
      <c r="S686" s="659"/>
      <c r="T686" s="659">
        <f t="shared" si="54"/>
        <v>0</v>
      </c>
    </row>
    <row r="687" customHeight="1" spans="1:20">
      <c r="A687" s="646"/>
      <c r="B687" s="647"/>
      <c r="C687" s="647"/>
      <c r="D687" s="47"/>
      <c r="E687" s="648"/>
      <c r="F687" s="649"/>
      <c r="G687" s="649"/>
      <c r="H687" s="598"/>
      <c r="I687" s="648"/>
      <c r="J687" s="655"/>
      <c r="K687" s="656"/>
      <c r="L687" s="654">
        <f t="shared" si="51"/>
        <v>0</v>
      </c>
      <c r="M687" s="25">
        <f t="shared" si="52"/>
        <v>0</v>
      </c>
      <c r="N687" s="576">
        <f t="shared" si="53"/>
        <v>0</v>
      </c>
      <c r="O687" s="54" t="str">
        <f t="shared" si="50"/>
        <v/>
      </c>
      <c r="P687" s="47"/>
      <c r="Q687" s="661"/>
      <c r="R687" s="47"/>
      <c r="S687" s="659"/>
      <c r="T687" s="659">
        <f t="shared" si="54"/>
        <v>0</v>
      </c>
    </row>
    <row r="688" customHeight="1" spans="1:20">
      <c r="A688" s="646"/>
      <c r="B688" s="647"/>
      <c r="C688" s="647"/>
      <c r="D688" s="47"/>
      <c r="E688" s="648"/>
      <c r="F688" s="649"/>
      <c r="G688" s="649"/>
      <c r="H688" s="598"/>
      <c r="I688" s="648"/>
      <c r="J688" s="655"/>
      <c r="K688" s="656"/>
      <c r="L688" s="654">
        <f t="shared" si="51"/>
        <v>0</v>
      </c>
      <c r="M688" s="25">
        <f t="shared" si="52"/>
        <v>0</v>
      </c>
      <c r="N688" s="576">
        <f t="shared" si="53"/>
        <v>0</v>
      </c>
      <c r="O688" s="54" t="str">
        <f t="shared" si="50"/>
        <v/>
      </c>
      <c r="P688" s="47"/>
      <c r="Q688" s="661"/>
      <c r="R688" s="47"/>
      <c r="S688" s="659"/>
      <c r="T688" s="659">
        <f t="shared" si="54"/>
        <v>0</v>
      </c>
    </row>
    <row r="689" customHeight="1" spans="1:20">
      <c r="A689" s="646"/>
      <c r="B689" s="647"/>
      <c r="C689" s="647"/>
      <c r="D689" s="47"/>
      <c r="E689" s="648"/>
      <c r="F689" s="649"/>
      <c r="G689" s="649"/>
      <c r="H689" s="598"/>
      <c r="I689" s="648"/>
      <c r="J689" s="655"/>
      <c r="K689" s="656"/>
      <c r="L689" s="654">
        <f t="shared" si="51"/>
        <v>0</v>
      </c>
      <c r="M689" s="25">
        <f t="shared" si="52"/>
        <v>0</v>
      </c>
      <c r="N689" s="576">
        <f t="shared" si="53"/>
        <v>0</v>
      </c>
      <c r="O689" s="54" t="str">
        <f t="shared" si="50"/>
        <v/>
      </c>
      <c r="P689" s="47"/>
      <c r="Q689" s="661"/>
      <c r="R689" s="47"/>
      <c r="S689" s="659"/>
      <c r="T689" s="659">
        <f t="shared" si="54"/>
        <v>0</v>
      </c>
    </row>
    <row r="690" customHeight="1" spans="1:20">
      <c r="A690" s="646"/>
      <c r="B690" s="647"/>
      <c r="C690" s="647"/>
      <c r="D690" s="47"/>
      <c r="E690" s="648"/>
      <c r="F690" s="649"/>
      <c r="G690" s="649"/>
      <c r="H690" s="598"/>
      <c r="I690" s="648"/>
      <c r="J690" s="655"/>
      <c r="K690" s="656"/>
      <c r="L690" s="654">
        <f t="shared" si="51"/>
        <v>0</v>
      </c>
      <c r="M690" s="25">
        <f t="shared" si="52"/>
        <v>0</v>
      </c>
      <c r="N690" s="576">
        <f t="shared" si="53"/>
        <v>0</v>
      </c>
      <c r="O690" s="54" t="str">
        <f t="shared" si="50"/>
        <v/>
      </c>
      <c r="P690" s="47"/>
      <c r="Q690" s="661"/>
      <c r="R690" s="47"/>
      <c r="S690" s="659"/>
      <c r="T690" s="659">
        <f t="shared" si="54"/>
        <v>0</v>
      </c>
    </row>
    <row r="691" customHeight="1" spans="1:20">
      <c r="A691" s="646"/>
      <c r="B691" s="647"/>
      <c r="C691" s="647"/>
      <c r="D691" s="47"/>
      <c r="E691" s="648"/>
      <c r="F691" s="649"/>
      <c r="G691" s="649"/>
      <c r="H691" s="598"/>
      <c r="I691" s="648"/>
      <c r="J691" s="655"/>
      <c r="K691" s="656"/>
      <c r="L691" s="654">
        <f t="shared" si="51"/>
        <v>0</v>
      </c>
      <c r="M691" s="25">
        <f t="shared" si="52"/>
        <v>0</v>
      </c>
      <c r="N691" s="576">
        <f t="shared" si="53"/>
        <v>0</v>
      </c>
      <c r="O691" s="54" t="str">
        <f t="shared" si="50"/>
        <v/>
      </c>
      <c r="P691" s="47"/>
      <c r="Q691" s="661"/>
      <c r="R691" s="47"/>
      <c r="S691" s="659"/>
      <c r="T691" s="659">
        <f t="shared" si="54"/>
        <v>0</v>
      </c>
    </row>
    <row r="692" customHeight="1" spans="1:20">
      <c r="A692" s="646"/>
      <c r="B692" s="647"/>
      <c r="C692" s="647"/>
      <c r="D692" s="47"/>
      <c r="E692" s="648"/>
      <c r="F692" s="649"/>
      <c r="G692" s="649"/>
      <c r="H692" s="598"/>
      <c r="I692" s="648"/>
      <c r="J692" s="655"/>
      <c r="K692" s="656"/>
      <c r="L692" s="654">
        <f t="shared" si="51"/>
        <v>0</v>
      </c>
      <c r="M692" s="25">
        <f t="shared" si="52"/>
        <v>0</v>
      </c>
      <c r="N692" s="576">
        <f t="shared" si="53"/>
        <v>0</v>
      </c>
      <c r="O692" s="54" t="str">
        <f t="shared" si="50"/>
        <v/>
      </c>
      <c r="P692" s="47"/>
      <c r="Q692" s="661"/>
      <c r="R692" s="47"/>
      <c r="S692" s="659"/>
      <c r="T692" s="659">
        <f t="shared" si="54"/>
        <v>0</v>
      </c>
    </row>
    <row r="693" customHeight="1" spans="1:20">
      <c r="A693" s="646"/>
      <c r="B693" s="647"/>
      <c r="C693" s="647"/>
      <c r="D693" s="47"/>
      <c r="E693" s="648"/>
      <c r="F693" s="649"/>
      <c r="G693" s="649"/>
      <c r="H693" s="598"/>
      <c r="I693" s="648"/>
      <c r="J693" s="655"/>
      <c r="K693" s="656"/>
      <c r="L693" s="654">
        <f t="shared" si="51"/>
        <v>0</v>
      </c>
      <c r="M693" s="25">
        <f t="shared" si="52"/>
        <v>0</v>
      </c>
      <c r="N693" s="576">
        <f t="shared" si="53"/>
        <v>0</v>
      </c>
      <c r="O693" s="54" t="str">
        <f t="shared" si="50"/>
        <v/>
      </c>
      <c r="P693" s="47"/>
      <c r="Q693" s="661"/>
      <c r="R693" s="47"/>
      <c r="S693" s="659"/>
      <c r="T693" s="659">
        <f t="shared" si="54"/>
        <v>0</v>
      </c>
    </row>
    <row r="694" customHeight="1" spans="1:20">
      <c r="A694" s="646"/>
      <c r="B694" s="647"/>
      <c r="C694" s="647"/>
      <c r="D694" s="47"/>
      <c r="E694" s="648"/>
      <c r="F694" s="649"/>
      <c r="G694" s="649"/>
      <c r="H694" s="598"/>
      <c r="I694" s="648"/>
      <c r="J694" s="655"/>
      <c r="K694" s="656"/>
      <c r="L694" s="654">
        <f t="shared" si="51"/>
        <v>0</v>
      </c>
      <c r="M694" s="25">
        <f t="shared" si="52"/>
        <v>0</v>
      </c>
      <c r="N694" s="576">
        <f t="shared" si="53"/>
        <v>0</v>
      </c>
      <c r="O694" s="54" t="str">
        <f t="shared" si="50"/>
        <v/>
      </c>
      <c r="P694" s="47"/>
      <c r="Q694" s="661"/>
      <c r="R694" s="47"/>
      <c r="S694" s="659"/>
      <c r="T694" s="659">
        <f t="shared" si="54"/>
        <v>0</v>
      </c>
    </row>
    <row r="695" customHeight="1" spans="1:20">
      <c r="A695" s="646"/>
      <c r="B695" s="647"/>
      <c r="C695" s="647"/>
      <c r="D695" s="47"/>
      <c r="E695" s="648"/>
      <c r="F695" s="649"/>
      <c r="G695" s="649"/>
      <c r="H695" s="598"/>
      <c r="I695" s="648"/>
      <c r="J695" s="655"/>
      <c r="K695" s="656"/>
      <c r="L695" s="654">
        <f t="shared" si="51"/>
        <v>0</v>
      </c>
      <c r="M695" s="25">
        <f t="shared" si="52"/>
        <v>0</v>
      </c>
      <c r="N695" s="576">
        <f t="shared" si="53"/>
        <v>0</v>
      </c>
      <c r="O695" s="54" t="str">
        <f t="shared" si="50"/>
        <v/>
      </c>
      <c r="P695" s="47"/>
      <c r="Q695" s="661"/>
      <c r="R695" s="47"/>
      <c r="S695" s="659"/>
      <c r="T695" s="659">
        <f t="shared" si="54"/>
        <v>0</v>
      </c>
    </row>
    <row r="696" customHeight="1" spans="1:20">
      <c r="A696" s="646"/>
      <c r="B696" s="647"/>
      <c r="C696" s="647"/>
      <c r="D696" s="47"/>
      <c r="E696" s="648"/>
      <c r="F696" s="649"/>
      <c r="G696" s="649"/>
      <c r="H696" s="598"/>
      <c r="I696" s="648"/>
      <c r="J696" s="655"/>
      <c r="K696" s="656"/>
      <c r="L696" s="654">
        <f t="shared" si="51"/>
        <v>0</v>
      </c>
      <c r="M696" s="25">
        <f t="shared" si="52"/>
        <v>0</v>
      </c>
      <c r="N696" s="576">
        <f t="shared" si="53"/>
        <v>0</v>
      </c>
      <c r="O696" s="54" t="str">
        <f t="shared" si="50"/>
        <v/>
      </c>
      <c r="P696" s="47"/>
      <c r="Q696" s="661"/>
      <c r="R696" s="47"/>
      <c r="S696" s="659"/>
      <c r="T696" s="659">
        <f t="shared" si="54"/>
        <v>0</v>
      </c>
    </row>
    <row r="697" customHeight="1" spans="1:20">
      <c r="A697" s="646"/>
      <c r="B697" s="647"/>
      <c r="C697" s="647"/>
      <c r="D697" s="47"/>
      <c r="E697" s="648"/>
      <c r="F697" s="649"/>
      <c r="G697" s="649"/>
      <c r="H697" s="598"/>
      <c r="I697" s="648"/>
      <c r="J697" s="655"/>
      <c r="K697" s="656"/>
      <c r="L697" s="654">
        <f t="shared" si="51"/>
        <v>0</v>
      </c>
      <c r="M697" s="25">
        <f t="shared" si="52"/>
        <v>0</v>
      </c>
      <c r="N697" s="576">
        <f t="shared" si="53"/>
        <v>0</v>
      </c>
      <c r="O697" s="54" t="str">
        <f t="shared" si="50"/>
        <v/>
      </c>
      <c r="P697" s="47"/>
      <c r="Q697" s="661"/>
      <c r="R697" s="47"/>
      <c r="S697" s="659"/>
      <c r="T697" s="659">
        <f t="shared" si="54"/>
        <v>0</v>
      </c>
    </row>
    <row r="698" customHeight="1" spans="1:20">
      <c r="A698" s="646"/>
      <c r="B698" s="647"/>
      <c r="C698" s="647"/>
      <c r="D698" s="47"/>
      <c r="E698" s="648"/>
      <c r="F698" s="649"/>
      <c r="G698" s="649"/>
      <c r="H698" s="598"/>
      <c r="I698" s="648"/>
      <c r="J698" s="655"/>
      <c r="K698" s="656"/>
      <c r="L698" s="654">
        <f t="shared" si="51"/>
        <v>0</v>
      </c>
      <c r="M698" s="25">
        <f t="shared" si="52"/>
        <v>0</v>
      </c>
      <c r="N698" s="576">
        <f t="shared" si="53"/>
        <v>0</v>
      </c>
      <c r="O698" s="54" t="str">
        <f t="shared" si="50"/>
        <v/>
      </c>
      <c r="P698" s="47"/>
      <c r="Q698" s="661"/>
      <c r="R698" s="47"/>
      <c r="S698" s="659"/>
      <c r="T698" s="659">
        <f t="shared" si="54"/>
        <v>0</v>
      </c>
    </row>
    <row r="699" customHeight="1" spans="1:20">
      <c r="A699" s="646"/>
      <c r="B699" s="647"/>
      <c r="C699" s="647"/>
      <c r="D699" s="47"/>
      <c r="E699" s="648"/>
      <c r="F699" s="649"/>
      <c r="G699" s="649"/>
      <c r="H699" s="598"/>
      <c r="I699" s="648"/>
      <c r="J699" s="655"/>
      <c r="K699" s="656"/>
      <c r="L699" s="654">
        <f t="shared" si="51"/>
        <v>0</v>
      </c>
      <c r="M699" s="25">
        <f t="shared" si="52"/>
        <v>0</v>
      </c>
      <c r="N699" s="576">
        <f t="shared" si="53"/>
        <v>0</v>
      </c>
      <c r="O699" s="54" t="str">
        <f t="shared" si="50"/>
        <v/>
      </c>
      <c r="P699" s="47"/>
      <c r="Q699" s="661"/>
      <c r="R699" s="47"/>
      <c r="S699" s="659"/>
      <c r="T699" s="659">
        <f t="shared" si="54"/>
        <v>0</v>
      </c>
    </row>
    <row r="700" customHeight="1" spans="1:20">
      <c r="A700" s="646"/>
      <c r="B700" s="647"/>
      <c r="C700" s="647"/>
      <c r="D700" s="47"/>
      <c r="E700" s="648"/>
      <c r="F700" s="649"/>
      <c r="G700" s="649"/>
      <c r="H700" s="598"/>
      <c r="I700" s="648"/>
      <c r="J700" s="655"/>
      <c r="K700" s="656"/>
      <c r="L700" s="654">
        <f t="shared" si="51"/>
        <v>0</v>
      </c>
      <c r="M700" s="25">
        <f t="shared" si="52"/>
        <v>0</v>
      </c>
      <c r="N700" s="576">
        <f t="shared" si="53"/>
        <v>0</v>
      </c>
      <c r="O700" s="54" t="str">
        <f t="shared" si="50"/>
        <v/>
      </c>
      <c r="P700" s="47"/>
      <c r="Q700" s="661"/>
      <c r="R700" s="47"/>
      <c r="S700" s="659"/>
      <c r="T700" s="659">
        <f t="shared" si="54"/>
        <v>0</v>
      </c>
    </row>
    <row r="701" customHeight="1" spans="1:20">
      <c r="A701" s="646"/>
      <c r="B701" s="647"/>
      <c r="C701" s="647"/>
      <c r="D701" s="47"/>
      <c r="E701" s="648"/>
      <c r="F701" s="649"/>
      <c r="G701" s="649"/>
      <c r="H701" s="598"/>
      <c r="I701" s="648"/>
      <c r="J701" s="655"/>
      <c r="K701" s="656"/>
      <c r="L701" s="654">
        <f t="shared" si="51"/>
        <v>0</v>
      </c>
      <c r="M701" s="25">
        <f t="shared" si="52"/>
        <v>0</v>
      </c>
      <c r="N701" s="576">
        <f t="shared" si="53"/>
        <v>0</v>
      </c>
      <c r="O701" s="54" t="str">
        <f t="shared" si="50"/>
        <v/>
      </c>
      <c r="P701" s="47"/>
      <c r="Q701" s="661"/>
      <c r="R701" s="47"/>
      <c r="S701" s="659"/>
      <c r="T701" s="659">
        <f t="shared" si="54"/>
        <v>0</v>
      </c>
    </row>
    <row r="702" customHeight="1" spans="1:20">
      <c r="A702" s="646"/>
      <c r="B702" s="647"/>
      <c r="C702" s="647"/>
      <c r="D702" s="47"/>
      <c r="E702" s="648"/>
      <c r="F702" s="649"/>
      <c r="G702" s="649"/>
      <c r="H702" s="598"/>
      <c r="I702" s="648"/>
      <c r="J702" s="655"/>
      <c r="K702" s="656"/>
      <c r="L702" s="654">
        <f t="shared" si="51"/>
        <v>0</v>
      </c>
      <c r="M702" s="25">
        <f t="shared" si="52"/>
        <v>0</v>
      </c>
      <c r="N702" s="576">
        <f t="shared" si="53"/>
        <v>0</v>
      </c>
      <c r="O702" s="54" t="str">
        <f t="shared" si="50"/>
        <v/>
      </c>
      <c r="P702" s="47"/>
      <c r="Q702" s="661"/>
      <c r="R702" s="47"/>
      <c r="S702" s="659"/>
      <c r="T702" s="659">
        <f t="shared" si="54"/>
        <v>0</v>
      </c>
    </row>
    <row r="703" customHeight="1" spans="1:20">
      <c r="A703" s="646"/>
      <c r="B703" s="647"/>
      <c r="C703" s="647"/>
      <c r="D703" s="47"/>
      <c r="E703" s="648"/>
      <c r="F703" s="649"/>
      <c r="G703" s="649"/>
      <c r="H703" s="598"/>
      <c r="I703" s="648"/>
      <c r="J703" s="655"/>
      <c r="K703" s="656"/>
      <c r="L703" s="654">
        <f t="shared" si="51"/>
        <v>0</v>
      </c>
      <c r="M703" s="25">
        <f t="shared" si="52"/>
        <v>0</v>
      </c>
      <c r="N703" s="576">
        <f t="shared" si="53"/>
        <v>0</v>
      </c>
      <c r="O703" s="54" t="str">
        <f t="shared" si="50"/>
        <v/>
      </c>
      <c r="P703" s="47"/>
      <c r="Q703" s="661"/>
      <c r="R703" s="47"/>
      <c r="S703" s="659"/>
      <c r="T703" s="659">
        <f t="shared" si="54"/>
        <v>0</v>
      </c>
    </row>
    <row r="704" customHeight="1" spans="1:20">
      <c r="A704" s="646"/>
      <c r="B704" s="647"/>
      <c r="C704" s="647"/>
      <c r="D704" s="47"/>
      <c r="E704" s="648"/>
      <c r="F704" s="649"/>
      <c r="G704" s="649"/>
      <c r="H704" s="598"/>
      <c r="I704" s="648"/>
      <c r="J704" s="655"/>
      <c r="K704" s="656"/>
      <c r="L704" s="654">
        <f t="shared" si="51"/>
        <v>0</v>
      </c>
      <c r="M704" s="25">
        <f t="shared" si="52"/>
        <v>0</v>
      </c>
      <c r="N704" s="576">
        <f t="shared" si="53"/>
        <v>0</v>
      </c>
      <c r="O704" s="54" t="str">
        <f t="shared" si="50"/>
        <v/>
      </c>
      <c r="P704" s="47"/>
      <c r="Q704" s="661"/>
      <c r="R704" s="47"/>
      <c r="S704" s="659"/>
      <c r="T704" s="659">
        <f t="shared" si="54"/>
        <v>0</v>
      </c>
    </row>
    <row r="705" customHeight="1" spans="1:20">
      <c r="A705" s="646"/>
      <c r="B705" s="647"/>
      <c r="C705" s="647"/>
      <c r="D705" s="47"/>
      <c r="E705" s="648"/>
      <c r="F705" s="649"/>
      <c r="G705" s="649"/>
      <c r="H705" s="598"/>
      <c r="I705" s="648"/>
      <c r="J705" s="655"/>
      <c r="K705" s="656"/>
      <c r="L705" s="654">
        <f t="shared" si="51"/>
        <v>0</v>
      </c>
      <c r="M705" s="25">
        <f t="shared" si="52"/>
        <v>0</v>
      </c>
      <c r="N705" s="576">
        <f t="shared" si="53"/>
        <v>0</v>
      </c>
      <c r="O705" s="54" t="str">
        <f t="shared" si="50"/>
        <v/>
      </c>
      <c r="P705" s="47"/>
      <c r="Q705" s="661"/>
      <c r="R705" s="47"/>
      <c r="S705" s="659"/>
      <c r="T705" s="659">
        <f t="shared" si="54"/>
        <v>0</v>
      </c>
    </row>
    <row r="706" customHeight="1" spans="1:20">
      <c r="A706" s="646"/>
      <c r="B706" s="647"/>
      <c r="C706" s="647"/>
      <c r="D706" s="47"/>
      <c r="E706" s="648"/>
      <c r="F706" s="649"/>
      <c r="G706" s="649"/>
      <c r="H706" s="598"/>
      <c r="I706" s="648"/>
      <c r="J706" s="655"/>
      <c r="K706" s="656"/>
      <c r="L706" s="654">
        <f t="shared" si="51"/>
        <v>0</v>
      </c>
      <c r="M706" s="25">
        <f t="shared" si="52"/>
        <v>0</v>
      </c>
      <c r="N706" s="576">
        <f t="shared" si="53"/>
        <v>0</v>
      </c>
      <c r="O706" s="54" t="str">
        <f t="shared" si="50"/>
        <v/>
      </c>
      <c r="P706" s="47"/>
      <c r="Q706" s="661"/>
      <c r="R706" s="47"/>
      <c r="S706" s="659"/>
      <c r="T706" s="659">
        <f t="shared" si="54"/>
        <v>0</v>
      </c>
    </row>
    <row r="707" customHeight="1" spans="1:20">
      <c r="A707" s="646"/>
      <c r="B707" s="647"/>
      <c r="C707" s="647"/>
      <c r="D707" s="47"/>
      <c r="E707" s="648"/>
      <c r="F707" s="649"/>
      <c r="G707" s="649"/>
      <c r="H707" s="598"/>
      <c r="I707" s="648"/>
      <c r="J707" s="655"/>
      <c r="K707" s="656"/>
      <c r="L707" s="654">
        <f t="shared" si="51"/>
        <v>0</v>
      </c>
      <c r="M707" s="25">
        <f t="shared" si="52"/>
        <v>0</v>
      </c>
      <c r="N707" s="576">
        <f t="shared" si="53"/>
        <v>0</v>
      </c>
      <c r="O707" s="54" t="str">
        <f t="shared" si="50"/>
        <v/>
      </c>
      <c r="P707" s="47"/>
      <c r="Q707" s="661"/>
      <c r="R707" s="47"/>
      <c r="S707" s="659"/>
      <c r="T707" s="659">
        <f t="shared" si="54"/>
        <v>0</v>
      </c>
    </row>
    <row r="708" customHeight="1" spans="1:20">
      <c r="A708" s="646"/>
      <c r="B708" s="647"/>
      <c r="C708" s="647"/>
      <c r="D708" s="47"/>
      <c r="E708" s="648"/>
      <c r="F708" s="649"/>
      <c r="G708" s="649"/>
      <c r="H708" s="598"/>
      <c r="I708" s="648"/>
      <c r="J708" s="655"/>
      <c r="K708" s="656"/>
      <c r="L708" s="654">
        <f t="shared" si="51"/>
        <v>0</v>
      </c>
      <c r="M708" s="25">
        <f t="shared" si="52"/>
        <v>0</v>
      </c>
      <c r="N708" s="576">
        <f t="shared" si="53"/>
        <v>0</v>
      </c>
      <c r="O708" s="54" t="str">
        <f t="shared" si="50"/>
        <v/>
      </c>
      <c r="P708" s="47"/>
      <c r="Q708" s="661"/>
      <c r="R708" s="47"/>
      <c r="S708" s="659"/>
      <c r="T708" s="659">
        <f t="shared" si="54"/>
        <v>0</v>
      </c>
    </row>
    <row r="709" customHeight="1" spans="1:20">
      <c r="A709" s="646"/>
      <c r="B709" s="647"/>
      <c r="C709" s="647"/>
      <c r="D709" s="47"/>
      <c r="E709" s="648"/>
      <c r="F709" s="649"/>
      <c r="G709" s="649"/>
      <c r="H709" s="598"/>
      <c r="I709" s="648"/>
      <c r="J709" s="655"/>
      <c r="K709" s="656"/>
      <c r="L709" s="654">
        <f t="shared" si="51"/>
        <v>0</v>
      </c>
      <c r="M709" s="25">
        <f t="shared" si="52"/>
        <v>0</v>
      </c>
      <c r="N709" s="576">
        <f t="shared" si="53"/>
        <v>0</v>
      </c>
      <c r="O709" s="54" t="str">
        <f t="shared" si="50"/>
        <v/>
      </c>
      <c r="P709" s="47"/>
      <c r="Q709" s="661"/>
      <c r="R709" s="47"/>
      <c r="S709" s="659"/>
      <c r="T709" s="659">
        <f t="shared" si="54"/>
        <v>0</v>
      </c>
    </row>
    <row r="710" customHeight="1" spans="1:20">
      <c r="A710" s="646"/>
      <c r="B710" s="647"/>
      <c r="C710" s="647"/>
      <c r="D710" s="47"/>
      <c r="E710" s="648"/>
      <c r="F710" s="649"/>
      <c r="G710" s="649"/>
      <c r="H710" s="598"/>
      <c r="I710" s="648"/>
      <c r="J710" s="655"/>
      <c r="K710" s="656"/>
      <c r="L710" s="654">
        <f t="shared" si="51"/>
        <v>0</v>
      </c>
      <c r="M710" s="25">
        <f t="shared" si="52"/>
        <v>0</v>
      </c>
      <c r="N710" s="576">
        <f t="shared" si="53"/>
        <v>0</v>
      </c>
      <c r="O710" s="54" t="str">
        <f t="shared" si="50"/>
        <v/>
      </c>
      <c r="P710" s="47"/>
      <c r="Q710" s="661"/>
      <c r="R710" s="47"/>
      <c r="S710" s="659"/>
      <c r="T710" s="659">
        <f t="shared" si="54"/>
        <v>0</v>
      </c>
    </row>
    <row r="711" customHeight="1" spans="1:20">
      <c r="A711" s="646"/>
      <c r="B711" s="647"/>
      <c r="C711" s="647"/>
      <c r="D711" s="47"/>
      <c r="E711" s="648"/>
      <c r="F711" s="649"/>
      <c r="G711" s="649"/>
      <c r="H711" s="598"/>
      <c r="I711" s="648"/>
      <c r="J711" s="655"/>
      <c r="K711" s="656"/>
      <c r="L711" s="654">
        <f t="shared" si="51"/>
        <v>0</v>
      </c>
      <c r="M711" s="25">
        <f t="shared" si="52"/>
        <v>0</v>
      </c>
      <c r="N711" s="576">
        <f t="shared" si="53"/>
        <v>0</v>
      </c>
      <c r="O711" s="54" t="str">
        <f t="shared" ref="O711:O774" si="55">IF(K711=0,"",(N711-K711)/K711*100)</f>
        <v/>
      </c>
      <c r="P711" s="47"/>
      <c r="Q711" s="661"/>
      <c r="R711" s="47"/>
      <c r="S711" s="659"/>
      <c r="T711" s="659">
        <f t="shared" si="54"/>
        <v>0</v>
      </c>
    </row>
    <row r="712" customHeight="1" spans="1:20">
      <c r="A712" s="646"/>
      <c r="B712" s="647"/>
      <c r="C712" s="647"/>
      <c r="D712" s="47"/>
      <c r="E712" s="648"/>
      <c r="F712" s="649"/>
      <c r="G712" s="649"/>
      <c r="H712" s="598"/>
      <c r="I712" s="648"/>
      <c r="J712" s="655"/>
      <c r="K712" s="656"/>
      <c r="L712" s="654">
        <f t="shared" ref="L712:L775" si="56">T712</f>
        <v>0</v>
      </c>
      <c r="M712" s="25">
        <f t="shared" ref="M712:M775" si="57">S712</f>
        <v>0</v>
      </c>
      <c r="N712" s="576">
        <f t="shared" ref="N712:N775" si="58">ROUND(M712*L712,2)</f>
        <v>0</v>
      </c>
      <c r="O712" s="54" t="str">
        <f t="shared" si="55"/>
        <v/>
      </c>
      <c r="P712" s="47"/>
      <c r="Q712" s="661"/>
      <c r="R712" s="47"/>
      <c r="S712" s="659"/>
      <c r="T712" s="659">
        <f t="shared" ref="T712:T775" si="59">I712</f>
        <v>0</v>
      </c>
    </row>
    <row r="713" customHeight="1" spans="1:20">
      <c r="A713" s="646"/>
      <c r="B713" s="647"/>
      <c r="C713" s="647"/>
      <c r="D713" s="47"/>
      <c r="E713" s="648"/>
      <c r="F713" s="649"/>
      <c r="G713" s="649"/>
      <c r="H713" s="598"/>
      <c r="I713" s="648"/>
      <c r="J713" s="655"/>
      <c r="K713" s="656"/>
      <c r="L713" s="654">
        <f t="shared" si="56"/>
        <v>0</v>
      </c>
      <c r="M713" s="25">
        <f t="shared" si="57"/>
        <v>0</v>
      </c>
      <c r="N713" s="576">
        <f t="shared" si="58"/>
        <v>0</v>
      </c>
      <c r="O713" s="54" t="str">
        <f t="shared" si="55"/>
        <v/>
      </c>
      <c r="P713" s="47"/>
      <c r="Q713" s="661"/>
      <c r="R713" s="47"/>
      <c r="S713" s="659"/>
      <c r="T713" s="659">
        <f t="shared" si="59"/>
        <v>0</v>
      </c>
    </row>
    <row r="714" customHeight="1" spans="1:20">
      <c r="A714" s="646"/>
      <c r="B714" s="647"/>
      <c r="C714" s="647"/>
      <c r="D714" s="47"/>
      <c r="E714" s="648"/>
      <c r="F714" s="649"/>
      <c r="G714" s="649"/>
      <c r="H714" s="598"/>
      <c r="I714" s="648"/>
      <c r="J714" s="655"/>
      <c r="K714" s="656"/>
      <c r="L714" s="654">
        <f t="shared" si="56"/>
        <v>0</v>
      </c>
      <c r="M714" s="25">
        <f t="shared" si="57"/>
        <v>0</v>
      </c>
      <c r="N714" s="576">
        <f t="shared" si="58"/>
        <v>0</v>
      </c>
      <c r="O714" s="54" t="str">
        <f t="shared" si="55"/>
        <v/>
      </c>
      <c r="P714" s="47"/>
      <c r="Q714" s="661"/>
      <c r="R714" s="47"/>
      <c r="S714" s="659"/>
      <c r="T714" s="659">
        <f t="shared" si="59"/>
        <v>0</v>
      </c>
    </row>
    <row r="715" customHeight="1" spans="1:20">
      <c r="A715" s="646"/>
      <c r="B715" s="647"/>
      <c r="C715" s="647"/>
      <c r="D715" s="47"/>
      <c r="E715" s="648"/>
      <c r="F715" s="649"/>
      <c r="G715" s="649"/>
      <c r="H715" s="598"/>
      <c r="I715" s="648"/>
      <c r="J715" s="655"/>
      <c r="K715" s="656"/>
      <c r="L715" s="654">
        <f t="shared" si="56"/>
        <v>0</v>
      </c>
      <c r="M715" s="25">
        <f t="shared" si="57"/>
        <v>0</v>
      </c>
      <c r="N715" s="576">
        <f t="shared" si="58"/>
        <v>0</v>
      </c>
      <c r="O715" s="54" t="str">
        <f t="shared" si="55"/>
        <v/>
      </c>
      <c r="P715" s="47"/>
      <c r="Q715" s="661"/>
      <c r="R715" s="47"/>
      <c r="S715" s="659"/>
      <c r="T715" s="659">
        <f t="shared" si="59"/>
        <v>0</v>
      </c>
    </row>
    <row r="716" customHeight="1" spans="1:20">
      <c r="A716" s="646"/>
      <c r="B716" s="647"/>
      <c r="C716" s="647"/>
      <c r="D716" s="47"/>
      <c r="E716" s="648"/>
      <c r="F716" s="649"/>
      <c r="G716" s="649"/>
      <c r="H716" s="598"/>
      <c r="I716" s="648"/>
      <c r="J716" s="655"/>
      <c r="K716" s="656"/>
      <c r="L716" s="654">
        <f t="shared" si="56"/>
        <v>0</v>
      </c>
      <c r="M716" s="25">
        <f t="shared" si="57"/>
        <v>0</v>
      </c>
      <c r="N716" s="576">
        <f t="shared" si="58"/>
        <v>0</v>
      </c>
      <c r="O716" s="54" t="str">
        <f t="shared" si="55"/>
        <v/>
      </c>
      <c r="P716" s="47"/>
      <c r="Q716" s="661"/>
      <c r="R716" s="47"/>
      <c r="S716" s="659"/>
      <c r="T716" s="659">
        <f t="shared" si="59"/>
        <v>0</v>
      </c>
    </row>
    <row r="717" customHeight="1" spans="1:20">
      <c r="A717" s="646"/>
      <c r="B717" s="647"/>
      <c r="C717" s="647"/>
      <c r="D717" s="47"/>
      <c r="E717" s="648"/>
      <c r="F717" s="649"/>
      <c r="G717" s="649"/>
      <c r="H717" s="598"/>
      <c r="I717" s="648"/>
      <c r="J717" s="655"/>
      <c r="K717" s="656"/>
      <c r="L717" s="654">
        <f t="shared" si="56"/>
        <v>0</v>
      </c>
      <c r="M717" s="25">
        <f t="shared" si="57"/>
        <v>0</v>
      </c>
      <c r="N717" s="576">
        <f t="shared" si="58"/>
        <v>0</v>
      </c>
      <c r="O717" s="54" t="str">
        <f t="shared" si="55"/>
        <v/>
      </c>
      <c r="P717" s="47"/>
      <c r="Q717" s="661"/>
      <c r="R717" s="47"/>
      <c r="S717" s="659"/>
      <c r="T717" s="659">
        <f t="shared" si="59"/>
        <v>0</v>
      </c>
    </row>
    <row r="718" customHeight="1" spans="1:20">
      <c r="A718" s="646"/>
      <c r="B718" s="647"/>
      <c r="C718" s="647"/>
      <c r="D718" s="47"/>
      <c r="E718" s="648"/>
      <c r="F718" s="649"/>
      <c r="G718" s="649"/>
      <c r="H718" s="598"/>
      <c r="I718" s="648"/>
      <c r="J718" s="655"/>
      <c r="K718" s="656"/>
      <c r="L718" s="654">
        <f t="shared" si="56"/>
        <v>0</v>
      </c>
      <c r="M718" s="25">
        <f t="shared" si="57"/>
        <v>0</v>
      </c>
      <c r="N718" s="576">
        <f t="shared" si="58"/>
        <v>0</v>
      </c>
      <c r="O718" s="54" t="str">
        <f t="shared" si="55"/>
        <v/>
      </c>
      <c r="P718" s="47"/>
      <c r="Q718" s="661"/>
      <c r="R718" s="47"/>
      <c r="S718" s="659"/>
      <c r="T718" s="659">
        <f t="shared" si="59"/>
        <v>0</v>
      </c>
    </row>
    <row r="719" customHeight="1" spans="1:20">
      <c r="A719" s="646"/>
      <c r="B719" s="647"/>
      <c r="C719" s="647"/>
      <c r="D719" s="47"/>
      <c r="E719" s="648"/>
      <c r="F719" s="649"/>
      <c r="G719" s="649"/>
      <c r="H719" s="598"/>
      <c r="I719" s="648"/>
      <c r="J719" s="655"/>
      <c r="K719" s="656"/>
      <c r="L719" s="654">
        <f t="shared" si="56"/>
        <v>0</v>
      </c>
      <c r="M719" s="25">
        <f t="shared" si="57"/>
        <v>0</v>
      </c>
      <c r="N719" s="576">
        <f t="shared" si="58"/>
        <v>0</v>
      </c>
      <c r="O719" s="54" t="str">
        <f t="shared" si="55"/>
        <v/>
      </c>
      <c r="P719" s="47"/>
      <c r="Q719" s="661"/>
      <c r="R719" s="47"/>
      <c r="S719" s="659"/>
      <c r="T719" s="659">
        <f t="shared" si="59"/>
        <v>0</v>
      </c>
    </row>
    <row r="720" customHeight="1" spans="1:20">
      <c r="A720" s="646"/>
      <c r="B720" s="647"/>
      <c r="C720" s="647"/>
      <c r="D720" s="47"/>
      <c r="E720" s="648"/>
      <c r="F720" s="649"/>
      <c r="G720" s="649"/>
      <c r="H720" s="598"/>
      <c r="I720" s="648"/>
      <c r="J720" s="655"/>
      <c r="K720" s="656"/>
      <c r="L720" s="654">
        <f t="shared" si="56"/>
        <v>0</v>
      </c>
      <c r="M720" s="25">
        <f t="shared" si="57"/>
        <v>0</v>
      </c>
      <c r="N720" s="576">
        <f t="shared" si="58"/>
        <v>0</v>
      </c>
      <c r="O720" s="54" t="str">
        <f t="shared" si="55"/>
        <v/>
      </c>
      <c r="P720" s="47"/>
      <c r="Q720" s="661"/>
      <c r="R720" s="47"/>
      <c r="S720" s="659"/>
      <c r="T720" s="659">
        <f t="shared" si="59"/>
        <v>0</v>
      </c>
    </row>
    <row r="721" customHeight="1" spans="1:20">
      <c r="A721" s="646"/>
      <c r="B721" s="647"/>
      <c r="C721" s="647"/>
      <c r="D721" s="47"/>
      <c r="E721" s="648"/>
      <c r="F721" s="649"/>
      <c r="G721" s="649"/>
      <c r="H721" s="598"/>
      <c r="I721" s="648"/>
      <c r="J721" s="655"/>
      <c r="K721" s="656"/>
      <c r="L721" s="654">
        <f t="shared" si="56"/>
        <v>0</v>
      </c>
      <c r="M721" s="25">
        <f t="shared" si="57"/>
        <v>0</v>
      </c>
      <c r="N721" s="576">
        <f t="shared" si="58"/>
        <v>0</v>
      </c>
      <c r="O721" s="54" t="str">
        <f t="shared" si="55"/>
        <v/>
      </c>
      <c r="P721" s="47"/>
      <c r="Q721" s="661"/>
      <c r="R721" s="47"/>
      <c r="S721" s="659"/>
      <c r="T721" s="659">
        <f t="shared" si="59"/>
        <v>0</v>
      </c>
    </row>
    <row r="722" customHeight="1" spans="1:20">
      <c r="A722" s="646"/>
      <c r="B722" s="647"/>
      <c r="C722" s="647"/>
      <c r="D722" s="47"/>
      <c r="E722" s="648"/>
      <c r="F722" s="649"/>
      <c r="G722" s="649"/>
      <c r="H722" s="598"/>
      <c r="I722" s="648"/>
      <c r="J722" s="655"/>
      <c r="K722" s="656"/>
      <c r="L722" s="654">
        <f t="shared" si="56"/>
        <v>0</v>
      </c>
      <c r="M722" s="25">
        <f t="shared" si="57"/>
        <v>0</v>
      </c>
      <c r="N722" s="576">
        <f t="shared" si="58"/>
        <v>0</v>
      </c>
      <c r="O722" s="54" t="str">
        <f t="shared" si="55"/>
        <v/>
      </c>
      <c r="P722" s="47"/>
      <c r="Q722" s="661"/>
      <c r="R722" s="47"/>
      <c r="S722" s="659"/>
      <c r="T722" s="659">
        <f t="shared" si="59"/>
        <v>0</v>
      </c>
    </row>
    <row r="723" customHeight="1" spans="1:20">
      <c r="A723" s="646"/>
      <c r="B723" s="647"/>
      <c r="C723" s="647"/>
      <c r="D723" s="47"/>
      <c r="E723" s="648"/>
      <c r="F723" s="649"/>
      <c r="G723" s="649"/>
      <c r="H723" s="598"/>
      <c r="I723" s="648"/>
      <c r="J723" s="655"/>
      <c r="K723" s="656"/>
      <c r="L723" s="654">
        <f t="shared" si="56"/>
        <v>0</v>
      </c>
      <c r="M723" s="25">
        <f t="shared" si="57"/>
        <v>0</v>
      </c>
      <c r="N723" s="576">
        <f t="shared" si="58"/>
        <v>0</v>
      </c>
      <c r="O723" s="54" t="str">
        <f t="shared" si="55"/>
        <v/>
      </c>
      <c r="P723" s="47"/>
      <c r="Q723" s="661"/>
      <c r="R723" s="47"/>
      <c r="S723" s="659"/>
      <c r="T723" s="659">
        <f t="shared" si="59"/>
        <v>0</v>
      </c>
    </row>
    <row r="724" customHeight="1" spans="1:20">
      <c r="A724" s="646"/>
      <c r="B724" s="647"/>
      <c r="C724" s="647"/>
      <c r="D724" s="47"/>
      <c r="E724" s="648"/>
      <c r="F724" s="649"/>
      <c r="G724" s="649"/>
      <c r="H724" s="598"/>
      <c r="I724" s="648"/>
      <c r="J724" s="655"/>
      <c r="K724" s="656"/>
      <c r="L724" s="654">
        <f t="shared" si="56"/>
        <v>0</v>
      </c>
      <c r="M724" s="25">
        <f t="shared" si="57"/>
        <v>0</v>
      </c>
      <c r="N724" s="576">
        <f t="shared" si="58"/>
        <v>0</v>
      </c>
      <c r="O724" s="54" t="str">
        <f t="shared" si="55"/>
        <v/>
      </c>
      <c r="P724" s="47"/>
      <c r="Q724" s="661"/>
      <c r="R724" s="47"/>
      <c r="S724" s="659"/>
      <c r="T724" s="659">
        <f t="shared" si="59"/>
        <v>0</v>
      </c>
    </row>
    <row r="725" customHeight="1" spans="1:20">
      <c r="A725" s="646"/>
      <c r="B725" s="647"/>
      <c r="C725" s="647"/>
      <c r="D725" s="47"/>
      <c r="E725" s="648"/>
      <c r="F725" s="649"/>
      <c r="G725" s="649"/>
      <c r="H725" s="598"/>
      <c r="I725" s="648"/>
      <c r="J725" s="655"/>
      <c r="K725" s="656"/>
      <c r="L725" s="654">
        <f t="shared" si="56"/>
        <v>0</v>
      </c>
      <c r="M725" s="25">
        <f t="shared" si="57"/>
        <v>0</v>
      </c>
      <c r="N725" s="576">
        <f t="shared" si="58"/>
        <v>0</v>
      </c>
      <c r="O725" s="54" t="str">
        <f t="shared" si="55"/>
        <v/>
      </c>
      <c r="P725" s="47"/>
      <c r="Q725" s="661"/>
      <c r="R725" s="47"/>
      <c r="S725" s="659"/>
      <c r="T725" s="659">
        <f t="shared" si="59"/>
        <v>0</v>
      </c>
    </row>
    <row r="726" customHeight="1" spans="1:20">
      <c r="A726" s="646"/>
      <c r="B726" s="647"/>
      <c r="C726" s="647"/>
      <c r="D726" s="47"/>
      <c r="E726" s="648"/>
      <c r="F726" s="649"/>
      <c r="G726" s="649"/>
      <c r="H726" s="598"/>
      <c r="I726" s="648"/>
      <c r="J726" s="655"/>
      <c r="K726" s="656"/>
      <c r="L726" s="654">
        <f t="shared" si="56"/>
        <v>0</v>
      </c>
      <c r="M726" s="25">
        <f t="shared" si="57"/>
        <v>0</v>
      </c>
      <c r="N726" s="576">
        <f t="shared" si="58"/>
        <v>0</v>
      </c>
      <c r="O726" s="54" t="str">
        <f t="shared" si="55"/>
        <v/>
      </c>
      <c r="P726" s="47"/>
      <c r="Q726" s="661"/>
      <c r="R726" s="47"/>
      <c r="S726" s="659"/>
      <c r="T726" s="659">
        <f t="shared" si="59"/>
        <v>0</v>
      </c>
    </row>
    <row r="727" customHeight="1" spans="1:20">
      <c r="A727" s="646"/>
      <c r="B727" s="647"/>
      <c r="C727" s="647"/>
      <c r="D727" s="47"/>
      <c r="E727" s="648"/>
      <c r="F727" s="649"/>
      <c r="G727" s="649"/>
      <c r="H727" s="598"/>
      <c r="I727" s="648"/>
      <c r="J727" s="655"/>
      <c r="K727" s="656"/>
      <c r="L727" s="654">
        <f t="shared" si="56"/>
        <v>0</v>
      </c>
      <c r="M727" s="25">
        <f t="shared" si="57"/>
        <v>0</v>
      </c>
      <c r="N727" s="576">
        <f t="shared" si="58"/>
        <v>0</v>
      </c>
      <c r="O727" s="54" t="str">
        <f t="shared" si="55"/>
        <v/>
      </c>
      <c r="P727" s="47"/>
      <c r="Q727" s="661"/>
      <c r="R727" s="47"/>
      <c r="S727" s="659"/>
      <c r="T727" s="659">
        <f t="shared" si="59"/>
        <v>0</v>
      </c>
    </row>
    <row r="728" customHeight="1" spans="1:20">
      <c r="A728" s="646"/>
      <c r="B728" s="647"/>
      <c r="C728" s="647"/>
      <c r="D728" s="47"/>
      <c r="E728" s="648"/>
      <c r="F728" s="649"/>
      <c r="G728" s="649"/>
      <c r="H728" s="598"/>
      <c r="I728" s="648"/>
      <c r="J728" s="655"/>
      <c r="K728" s="656"/>
      <c r="L728" s="654">
        <f t="shared" si="56"/>
        <v>0</v>
      </c>
      <c r="M728" s="25">
        <f t="shared" si="57"/>
        <v>0</v>
      </c>
      <c r="N728" s="576">
        <f t="shared" si="58"/>
        <v>0</v>
      </c>
      <c r="O728" s="54" t="str">
        <f t="shared" si="55"/>
        <v/>
      </c>
      <c r="P728" s="47"/>
      <c r="Q728" s="661"/>
      <c r="R728" s="47"/>
      <c r="S728" s="659"/>
      <c r="T728" s="659">
        <f t="shared" si="59"/>
        <v>0</v>
      </c>
    </row>
    <row r="729" customHeight="1" spans="1:20">
      <c r="A729" s="646"/>
      <c r="B729" s="647"/>
      <c r="C729" s="647"/>
      <c r="D729" s="47"/>
      <c r="E729" s="648"/>
      <c r="F729" s="649"/>
      <c r="G729" s="649"/>
      <c r="H729" s="598"/>
      <c r="I729" s="648"/>
      <c r="J729" s="655"/>
      <c r="K729" s="656"/>
      <c r="L729" s="654">
        <f t="shared" si="56"/>
        <v>0</v>
      </c>
      <c r="M729" s="25">
        <f t="shared" si="57"/>
        <v>0</v>
      </c>
      <c r="N729" s="576">
        <f t="shared" si="58"/>
        <v>0</v>
      </c>
      <c r="O729" s="54" t="str">
        <f t="shared" si="55"/>
        <v/>
      </c>
      <c r="P729" s="47"/>
      <c r="Q729" s="661"/>
      <c r="R729" s="47"/>
      <c r="S729" s="659"/>
      <c r="T729" s="659">
        <f t="shared" si="59"/>
        <v>0</v>
      </c>
    </row>
    <row r="730" customHeight="1" spans="1:20">
      <c r="A730" s="646"/>
      <c r="B730" s="647"/>
      <c r="C730" s="647"/>
      <c r="D730" s="47"/>
      <c r="E730" s="648"/>
      <c r="F730" s="649"/>
      <c r="G730" s="649"/>
      <c r="H730" s="598"/>
      <c r="I730" s="648"/>
      <c r="J730" s="655"/>
      <c r="K730" s="656"/>
      <c r="L730" s="654">
        <f t="shared" si="56"/>
        <v>0</v>
      </c>
      <c r="M730" s="25">
        <f t="shared" si="57"/>
        <v>0</v>
      </c>
      <c r="N730" s="576">
        <f t="shared" si="58"/>
        <v>0</v>
      </c>
      <c r="O730" s="54" t="str">
        <f t="shared" si="55"/>
        <v/>
      </c>
      <c r="P730" s="47"/>
      <c r="Q730" s="661"/>
      <c r="R730" s="47"/>
      <c r="S730" s="659"/>
      <c r="T730" s="659">
        <f t="shared" si="59"/>
        <v>0</v>
      </c>
    </row>
    <row r="731" customHeight="1" spans="1:20">
      <c r="A731" s="646"/>
      <c r="B731" s="647"/>
      <c r="C731" s="647"/>
      <c r="D731" s="47"/>
      <c r="E731" s="648"/>
      <c r="F731" s="649"/>
      <c r="G731" s="649"/>
      <c r="H731" s="598"/>
      <c r="I731" s="648"/>
      <c r="J731" s="655"/>
      <c r="K731" s="656"/>
      <c r="L731" s="654">
        <f t="shared" si="56"/>
        <v>0</v>
      </c>
      <c r="M731" s="25">
        <f t="shared" si="57"/>
        <v>0</v>
      </c>
      <c r="N731" s="576">
        <f t="shared" si="58"/>
        <v>0</v>
      </c>
      <c r="O731" s="54" t="str">
        <f t="shared" si="55"/>
        <v/>
      </c>
      <c r="P731" s="47"/>
      <c r="Q731" s="661"/>
      <c r="R731" s="47"/>
      <c r="S731" s="659"/>
      <c r="T731" s="659">
        <f t="shared" si="59"/>
        <v>0</v>
      </c>
    </row>
    <row r="732" customHeight="1" spans="1:20">
      <c r="A732" s="646"/>
      <c r="B732" s="647"/>
      <c r="C732" s="647"/>
      <c r="D732" s="47"/>
      <c r="E732" s="648"/>
      <c r="F732" s="649"/>
      <c r="G732" s="649"/>
      <c r="H732" s="598"/>
      <c r="I732" s="648"/>
      <c r="J732" s="655"/>
      <c r="K732" s="656"/>
      <c r="L732" s="654">
        <f t="shared" si="56"/>
        <v>0</v>
      </c>
      <c r="M732" s="25">
        <f t="shared" si="57"/>
        <v>0</v>
      </c>
      <c r="N732" s="576">
        <f t="shared" si="58"/>
        <v>0</v>
      </c>
      <c r="O732" s="54" t="str">
        <f t="shared" si="55"/>
        <v/>
      </c>
      <c r="P732" s="47"/>
      <c r="Q732" s="661"/>
      <c r="R732" s="47"/>
      <c r="S732" s="659"/>
      <c r="T732" s="659">
        <f t="shared" si="59"/>
        <v>0</v>
      </c>
    </row>
    <row r="733" customHeight="1" spans="1:20">
      <c r="A733" s="646"/>
      <c r="B733" s="647"/>
      <c r="C733" s="647"/>
      <c r="D733" s="47"/>
      <c r="E733" s="648"/>
      <c r="F733" s="649"/>
      <c r="G733" s="649"/>
      <c r="H733" s="598"/>
      <c r="I733" s="648"/>
      <c r="J733" s="655"/>
      <c r="K733" s="656"/>
      <c r="L733" s="654">
        <f t="shared" si="56"/>
        <v>0</v>
      </c>
      <c r="M733" s="25">
        <f t="shared" si="57"/>
        <v>0</v>
      </c>
      <c r="N733" s="576">
        <f t="shared" si="58"/>
        <v>0</v>
      </c>
      <c r="O733" s="54" t="str">
        <f t="shared" si="55"/>
        <v/>
      </c>
      <c r="P733" s="47"/>
      <c r="Q733" s="661"/>
      <c r="R733" s="47"/>
      <c r="S733" s="659"/>
      <c r="T733" s="659">
        <f t="shared" si="59"/>
        <v>0</v>
      </c>
    </row>
    <row r="734" customHeight="1" spans="1:20">
      <c r="A734" s="646"/>
      <c r="B734" s="647"/>
      <c r="C734" s="647"/>
      <c r="D734" s="47"/>
      <c r="E734" s="648"/>
      <c r="F734" s="649"/>
      <c r="G734" s="649"/>
      <c r="H734" s="598"/>
      <c r="I734" s="648"/>
      <c r="J734" s="655"/>
      <c r="K734" s="656"/>
      <c r="L734" s="654">
        <f t="shared" si="56"/>
        <v>0</v>
      </c>
      <c r="M734" s="25">
        <f t="shared" si="57"/>
        <v>0</v>
      </c>
      <c r="N734" s="576">
        <f t="shared" si="58"/>
        <v>0</v>
      </c>
      <c r="O734" s="54" t="str">
        <f t="shared" si="55"/>
        <v/>
      </c>
      <c r="P734" s="47"/>
      <c r="Q734" s="661"/>
      <c r="R734" s="47"/>
      <c r="S734" s="659"/>
      <c r="T734" s="659">
        <f t="shared" si="59"/>
        <v>0</v>
      </c>
    </row>
    <row r="735" customHeight="1" spans="1:20">
      <c r="A735" s="646"/>
      <c r="B735" s="647"/>
      <c r="C735" s="647"/>
      <c r="D735" s="47"/>
      <c r="E735" s="648"/>
      <c r="F735" s="649"/>
      <c r="G735" s="649"/>
      <c r="H735" s="598"/>
      <c r="I735" s="648"/>
      <c r="J735" s="655"/>
      <c r="K735" s="656"/>
      <c r="L735" s="654">
        <f t="shared" si="56"/>
        <v>0</v>
      </c>
      <c r="M735" s="25">
        <f t="shared" si="57"/>
        <v>0</v>
      </c>
      <c r="N735" s="576">
        <f t="shared" si="58"/>
        <v>0</v>
      </c>
      <c r="O735" s="54" t="str">
        <f t="shared" si="55"/>
        <v/>
      </c>
      <c r="P735" s="47"/>
      <c r="Q735" s="661"/>
      <c r="R735" s="47"/>
      <c r="S735" s="659"/>
      <c r="T735" s="659">
        <f t="shared" si="59"/>
        <v>0</v>
      </c>
    </row>
    <row r="736" customHeight="1" spans="1:20">
      <c r="A736" s="646"/>
      <c r="B736" s="647"/>
      <c r="C736" s="647"/>
      <c r="D736" s="47"/>
      <c r="E736" s="648"/>
      <c r="F736" s="649"/>
      <c r="G736" s="649"/>
      <c r="H736" s="598"/>
      <c r="I736" s="648"/>
      <c r="J736" s="655"/>
      <c r="K736" s="656"/>
      <c r="L736" s="654">
        <f t="shared" si="56"/>
        <v>0</v>
      </c>
      <c r="M736" s="25">
        <f t="shared" si="57"/>
        <v>0</v>
      </c>
      <c r="N736" s="576">
        <f t="shared" si="58"/>
        <v>0</v>
      </c>
      <c r="O736" s="54" t="str">
        <f t="shared" si="55"/>
        <v/>
      </c>
      <c r="P736" s="47"/>
      <c r="Q736" s="661"/>
      <c r="R736" s="47"/>
      <c r="S736" s="659"/>
      <c r="T736" s="659">
        <f t="shared" si="59"/>
        <v>0</v>
      </c>
    </row>
    <row r="737" customHeight="1" spans="1:20">
      <c r="A737" s="646"/>
      <c r="B737" s="647"/>
      <c r="C737" s="647"/>
      <c r="D737" s="47"/>
      <c r="E737" s="648"/>
      <c r="F737" s="649"/>
      <c r="G737" s="649"/>
      <c r="H737" s="598"/>
      <c r="I737" s="648"/>
      <c r="J737" s="655"/>
      <c r="K737" s="656"/>
      <c r="L737" s="654">
        <f t="shared" si="56"/>
        <v>0</v>
      </c>
      <c r="M737" s="25">
        <f t="shared" si="57"/>
        <v>0</v>
      </c>
      <c r="N737" s="576">
        <f t="shared" si="58"/>
        <v>0</v>
      </c>
      <c r="O737" s="54" t="str">
        <f t="shared" si="55"/>
        <v/>
      </c>
      <c r="P737" s="47"/>
      <c r="Q737" s="661"/>
      <c r="R737" s="47"/>
      <c r="S737" s="659"/>
      <c r="T737" s="659">
        <f t="shared" si="59"/>
        <v>0</v>
      </c>
    </row>
    <row r="738" customHeight="1" spans="1:20">
      <c r="A738" s="646"/>
      <c r="B738" s="647"/>
      <c r="C738" s="647"/>
      <c r="D738" s="47"/>
      <c r="E738" s="648"/>
      <c r="F738" s="649"/>
      <c r="G738" s="649"/>
      <c r="H738" s="598"/>
      <c r="I738" s="648"/>
      <c r="J738" s="655"/>
      <c r="K738" s="656"/>
      <c r="L738" s="654">
        <f t="shared" si="56"/>
        <v>0</v>
      </c>
      <c r="M738" s="25">
        <f t="shared" si="57"/>
        <v>0</v>
      </c>
      <c r="N738" s="576">
        <f t="shared" si="58"/>
        <v>0</v>
      </c>
      <c r="O738" s="54" t="str">
        <f t="shared" si="55"/>
        <v/>
      </c>
      <c r="P738" s="47"/>
      <c r="Q738" s="661"/>
      <c r="R738" s="47"/>
      <c r="S738" s="659"/>
      <c r="T738" s="659">
        <f t="shared" si="59"/>
        <v>0</v>
      </c>
    </row>
    <row r="739" customHeight="1" spans="1:20">
      <c r="A739" s="646"/>
      <c r="B739" s="647"/>
      <c r="C739" s="647"/>
      <c r="D739" s="47"/>
      <c r="E739" s="648"/>
      <c r="F739" s="649"/>
      <c r="G739" s="649"/>
      <c r="H739" s="598"/>
      <c r="I739" s="648"/>
      <c r="J739" s="655"/>
      <c r="K739" s="656"/>
      <c r="L739" s="654">
        <f t="shared" si="56"/>
        <v>0</v>
      </c>
      <c r="M739" s="25">
        <f t="shared" si="57"/>
        <v>0</v>
      </c>
      <c r="N739" s="576">
        <f t="shared" si="58"/>
        <v>0</v>
      </c>
      <c r="O739" s="54" t="str">
        <f t="shared" si="55"/>
        <v/>
      </c>
      <c r="P739" s="47"/>
      <c r="Q739" s="661"/>
      <c r="R739" s="47"/>
      <c r="S739" s="659"/>
      <c r="T739" s="659">
        <f t="shared" si="59"/>
        <v>0</v>
      </c>
    </row>
    <row r="740" customHeight="1" spans="1:20">
      <c r="A740" s="646"/>
      <c r="B740" s="647"/>
      <c r="C740" s="647"/>
      <c r="D740" s="47"/>
      <c r="E740" s="648"/>
      <c r="F740" s="649"/>
      <c r="G740" s="649"/>
      <c r="H740" s="598"/>
      <c r="I740" s="648"/>
      <c r="J740" s="655"/>
      <c r="K740" s="656"/>
      <c r="L740" s="654">
        <f t="shared" si="56"/>
        <v>0</v>
      </c>
      <c r="M740" s="25">
        <f t="shared" si="57"/>
        <v>0</v>
      </c>
      <c r="N740" s="576">
        <f t="shared" si="58"/>
        <v>0</v>
      </c>
      <c r="O740" s="54" t="str">
        <f t="shared" si="55"/>
        <v/>
      </c>
      <c r="P740" s="47"/>
      <c r="Q740" s="661"/>
      <c r="R740" s="47"/>
      <c r="S740" s="659"/>
      <c r="T740" s="659">
        <f t="shared" si="59"/>
        <v>0</v>
      </c>
    </row>
    <row r="741" customHeight="1" spans="1:20">
      <c r="A741" s="646"/>
      <c r="B741" s="647"/>
      <c r="C741" s="647"/>
      <c r="D741" s="47"/>
      <c r="E741" s="648"/>
      <c r="F741" s="649"/>
      <c r="G741" s="649"/>
      <c r="H741" s="598"/>
      <c r="I741" s="648"/>
      <c r="J741" s="655"/>
      <c r="K741" s="656"/>
      <c r="L741" s="654">
        <f t="shared" si="56"/>
        <v>0</v>
      </c>
      <c r="M741" s="25">
        <f t="shared" si="57"/>
        <v>0</v>
      </c>
      <c r="N741" s="576">
        <f t="shared" si="58"/>
        <v>0</v>
      </c>
      <c r="O741" s="54" t="str">
        <f t="shared" si="55"/>
        <v/>
      </c>
      <c r="P741" s="47"/>
      <c r="Q741" s="661"/>
      <c r="R741" s="47"/>
      <c r="S741" s="659"/>
      <c r="T741" s="659">
        <f t="shared" si="59"/>
        <v>0</v>
      </c>
    </row>
    <row r="742" customHeight="1" spans="1:20">
      <c r="A742" s="646"/>
      <c r="B742" s="647"/>
      <c r="C742" s="647"/>
      <c r="D742" s="47"/>
      <c r="E742" s="648"/>
      <c r="F742" s="649"/>
      <c r="G742" s="649"/>
      <c r="H742" s="598"/>
      <c r="I742" s="648"/>
      <c r="J742" s="655"/>
      <c r="K742" s="656"/>
      <c r="L742" s="654">
        <f t="shared" si="56"/>
        <v>0</v>
      </c>
      <c r="M742" s="25">
        <f t="shared" si="57"/>
        <v>0</v>
      </c>
      <c r="N742" s="576">
        <f t="shared" si="58"/>
        <v>0</v>
      </c>
      <c r="O742" s="54" t="str">
        <f t="shared" si="55"/>
        <v/>
      </c>
      <c r="P742" s="47"/>
      <c r="Q742" s="661"/>
      <c r="R742" s="47"/>
      <c r="S742" s="659"/>
      <c r="T742" s="659">
        <f t="shared" si="59"/>
        <v>0</v>
      </c>
    </row>
    <row r="743" customHeight="1" spans="1:20">
      <c r="A743" s="646"/>
      <c r="B743" s="647"/>
      <c r="C743" s="647"/>
      <c r="D743" s="47"/>
      <c r="E743" s="648"/>
      <c r="F743" s="649"/>
      <c r="G743" s="649"/>
      <c r="H743" s="598"/>
      <c r="I743" s="648"/>
      <c r="J743" s="655"/>
      <c r="K743" s="656"/>
      <c r="L743" s="654">
        <f t="shared" si="56"/>
        <v>0</v>
      </c>
      <c r="M743" s="25">
        <f t="shared" si="57"/>
        <v>0</v>
      </c>
      <c r="N743" s="576">
        <f t="shared" si="58"/>
        <v>0</v>
      </c>
      <c r="O743" s="54" t="str">
        <f t="shared" si="55"/>
        <v/>
      </c>
      <c r="P743" s="47"/>
      <c r="Q743" s="661"/>
      <c r="R743" s="47"/>
      <c r="S743" s="659"/>
      <c r="T743" s="659">
        <f t="shared" si="59"/>
        <v>0</v>
      </c>
    </row>
    <row r="744" customHeight="1" spans="1:20">
      <c r="A744" s="646"/>
      <c r="B744" s="647"/>
      <c r="C744" s="647"/>
      <c r="D744" s="47"/>
      <c r="E744" s="648"/>
      <c r="F744" s="649"/>
      <c r="G744" s="649"/>
      <c r="H744" s="598"/>
      <c r="I744" s="648"/>
      <c r="J744" s="655"/>
      <c r="K744" s="656"/>
      <c r="L744" s="654">
        <f t="shared" si="56"/>
        <v>0</v>
      </c>
      <c r="M744" s="25">
        <f t="shared" si="57"/>
        <v>0</v>
      </c>
      <c r="N744" s="576">
        <f t="shared" si="58"/>
        <v>0</v>
      </c>
      <c r="O744" s="54" t="str">
        <f t="shared" si="55"/>
        <v/>
      </c>
      <c r="P744" s="47"/>
      <c r="Q744" s="661"/>
      <c r="R744" s="47"/>
      <c r="S744" s="659"/>
      <c r="T744" s="659">
        <f t="shared" si="59"/>
        <v>0</v>
      </c>
    </row>
    <row r="745" customHeight="1" spans="1:20">
      <c r="A745" s="646"/>
      <c r="B745" s="647"/>
      <c r="C745" s="647"/>
      <c r="D745" s="47"/>
      <c r="E745" s="648"/>
      <c r="F745" s="649"/>
      <c r="G745" s="649"/>
      <c r="H745" s="598"/>
      <c r="I745" s="648"/>
      <c r="J745" s="655"/>
      <c r="K745" s="656"/>
      <c r="L745" s="654">
        <f t="shared" si="56"/>
        <v>0</v>
      </c>
      <c r="M745" s="25">
        <f t="shared" si="57"/>
        <v>0</v>
      </c>
      <c r="N745" s="576">
        <f t="shared" si="58"/>
        <v>0</v>
      </c>
      <c r="O745" s="54" t="str">
        <f t="shared" si="55"/>
        <v/>
      </c>
      <c r="P745" s="47"/>
      <c r="Q745" s="661"/>
      <c r="R745" s="47"/>
      <c r="S745" s="659"/>
      <c r="T745" s="659">
        <f t="shared" si="59"/>
        <v>0</v>
      </c>
    </row>
    <row r="746" customHeight="1" spans="1:20">
      <c r="A746" s="646"/>
      <c r="B746" s="647"/>
      <c r="C746" s="647"/>
      <c r="D746" s="47"/>
      <c r="E746" s="648"/>
      <c r="F746" s="649"/>
      <c r="G746" s="649"/>
      <c r="H746" s="598"/>
      <c r="I746" s="648"/>
      <c r="J746" s="655"/>
      <c r="K746" s="656"/>
      <c r="L746" s="654">
        <f t="shared" si="56"/>
        <v>0</v>
      </c>
      <c r="M746" s="25">
        <f t="shared" si="57"/>
        <v>0</v>
      </c>
      <c r="N746" s="576">
        <f t="shared" si="58"/>
        <v>0</v>
      </c>
      <c r="O746" s="54" t="str">
        <f t="shared" si="55"/>
        <v/>
      </c>
      <c r="P746" s="47"/>
      <c r="Q746" s="661"/>
      <c r="R746" s="47"/>
      <c r="S746" s="659"/>
      <c r="T746" s="659">
        <f t="shared" si="59"/>
        <v>0</v>
      </c>
    </row>
    <row r="747" customHeight="1" spans="1:20">
      <c r="A747" s="646"/>
      <c r="B747" s="647"/>
      <c r="C747" s="647"/>
      <c r="D747" s="47"/>
      <c r="E747" s="648"/>
      <c r="F747" s="649"/>
      <c r="G747" s="649"/>
      <c r="H747" s="598"/>
      <c r="I747" s="648"/>
      <c r="J747" s="655"/>
      <c r="K747" s="656"/>
      <c r="L747" s="654">
        <f t="shared" si="56"/>
        <v>0</v>
      </c>
      <c r="M747" s="25">
        <f t="shared" si="57"/>
        <v>0</v>
      </c>
      <c r="N747" s="576">
        <f t="shared" si="58"/>
        <v>0</v>
      </c>
      <c r="O747" s="54" t="str">
        <f t="shared" si="55"/>
        <v/>
      </c>
      <c r="P747" s="47"/>
      <c r="Q747" s="661"/>
      <c r="R747" s="47"/>
      <c r="S747" s="659"/>
      <c r="T747" s="659">
        <f t="shared" si="59"/>
        <v>0</v>
      </c>
    </row>
    <row r="748" customHeight="1" spans="1:20">
      <c r="A748" s="646"/>
      <c r="B748" s="647"/>
      <c r="C748" s="647"/>
      <c r="D748" s="47"/>
      <c r="E748" s="648"/>
      <c r="F748" s="649"/>
      <c r="G748" s="649"/>
      <c r="H748" s="598"/>
      <c r="I748" s="648"/>
      <c r="J748" s="655"/>
      <c r="K748" s="656"/>
      <c r="L748" s="654">
        <f t="shared" si="56"/>
        <v>0</v>
      </c>
      <c r="M748" s="25">
        <f t="shared" si="57"/>
        <v>0</v>
      </c>
      <c r="N748" s="576">
        <f t="shared" si="58"/>
        <v>0</v>
      </c>
      <c r="O748" s="54" t="str">
        <f t="shared" si="55"/>
        <v/>
      </c>
      <c r="P748" s="47"/>
      <c r="Q748" s="661"/>
      <c r="R748" s="47"/>
      <c r="S748" s="659"/>
      <c r="T748" s="659">
        <f t="shared" si="59"/>
        <v>0</v>
      </c>
    </row>
    <row r="749" customHeight="1" spans="1:20">
      <c r="A749" s="646"/>
      <c r="B749" s="647"/>
      <c r="C749" s="647"/>
      <c r="D749" s="47"/>
      <c r="E749" s="648"/>
      <c r="F749" s="649"/>
      <c r="G749" s="649"/>
      <c r="H749" s="598"/>
      <c r="I749" s="648"/>
      <c r="J749" s="655"/>
      <c r="K749" s="656"/>
      <c r="L749" s="654">
        <f t="shared" si="56"/>
        <v>0</v>
      </c>
      <c r="M749" s="25">
        <f t="shared" si="57"/>
        <v>0</v>
      </c>
      <c r="N749" s="576">
        <f t="shared" si="58"/>
        <v>0</v>
      </c>
      <c r="O749" s="54" t="str">
        <f t="shared" si="55"/>
        <v/>
      </c>
      <c r="P749" s="47"/>
      <c r="Q749" s="661"/>
      <c r="R749" s="47"/>
      <c r="S749" s="659"/>
      <c r="T749" s="659">
        <f t="shared" si="59"/>
        <v>0</v>
      </c>
    </row>
    <row r="750" customHeight="1" spans="1:20">
      <c r="A750" s="646"/>
      <c r="B750" s="647"/>
      <c r="C750" s="647"/>
      <c r="D750" s="47"/>
      <c r="E750" s="648"/>
      <c r="F750" s="649"/>
      <c r="G750" s="649"/>
      <c r="H750" s="598"/>
      <c r="I750" s="648"/>
      <c r="J750" s="655"/>
      <c r="K750" s="656"/>
      <c r="L750" s="654">
        <f t="shared" si="56"/>
        <v>0</v>
      </c>
      <c r="M750" s="25">
        <f t="shared" si="57"/>
        <v>0</v>
      </c>
      <c r="N750" s="576">
        <f t="shared" si="58"/>
        <v>0</v>
      </c>
      <c r="O750" s="54" t="str">
        <f t="shared" si="55"/>
        <v/>
      </c>
      <c r="P750" s="47"/>
      <c r="Q750" s="661"/>
      <c r="R750" s="47"/>
      <c r="S750" s="659"/>
      <c r="T750" s="659">
        <f t="shared" si="59"/>
        <v>0</v>
      </c>
    </row>
    <row r="751" customHeight="1" spans="1:20">
      <c r="A751" s="646"/>
      <c r="B751" s="647"/>
      <c r="C751" s="647"/>
      <c r="D751" s="47"/>
      <c r="E751" s="648"/>
      <c r="F751" s="649"/>
      <c r="G751" s="649"/>
      <c r="H751" s="598"/>
      <c r="I751" s="648"/>
      <c r="J751" s="655"/>
      <c r="K751" s="656"/>
      <c r="L751" s="654">
        <f t="shared" si="56"/>
        <v>0</v>
      </c>
      <c r="M751" s="25">
        <f t="shared" si="57"/>
        <v>0</v>
      </c>
      <c r="N751" s="576">
        <f t="shared" si="58"/>
        <v>0</v>
      </c>
      <c r="O751" s="54" t="str">
        <f t="shared" si="55"/>
        <v/>
      </c>
      <c r="P751" s="47"/>
      <c r="Q751" s="661"/>
      <c r="R751" s="47"/>
      <c r="S751" s="659"/>
      <c r="T751" s="659">
        <f t="shared" si="59"/>
        <v>0</v>
      </c>
    </row>
    <row r="752" customHeight="1" spans="1:20">
      <c r="A752" s="646"/>
      <c r="B752" s="647"/>
      <c r="C752" s="647"/>
      <c r="D752" s="47"/>
      <c r="E752" s="648"/>
      <c r="F752" s="649"/>
      <c r="G752" s="649"/>
      <c r="H752" s="598"/>
      <c r="I752" s="648"/>
      <c r="J752" s="655"/>
      <c r="K752" s="656"/>
      <c r="L752" s="654">
        <f t="shared" si="56"/>
        <v>0</v>
      </c>
      <c r="M752" s="25">
        <f t="shared" si="57"/>
        <v>0</v>
      </c>
      <c r="N752" s="576">
        <f t="shared" si="58"/>
        <v>0</v>
      </c>
      <c r="O752" s="54" t="str">
        <f t="shared" si="55"/>
        <v/>
      </c>
      <c r="P752" s="47"/>
      <c r="Q752" s="661"/>
      <c r="R752" s="47"/>
      <c r="S752" s="659"/>
      <c r="T752" s="659">
        <f t="shared" si="59"/>
        <v>0</v>
      </c>
    </row>
    <row r="753" customHeight="1" spans="1:20">
      <c r="A753" s="646"/>
      <c r="B753" s="647"/>
      <c r="C753" s="647"/>
      <c r="D753" s="47"/>
      <c r="E753" s="648"/>
      <c r="F753" s="649"/>
      <c r="G753" s="649"/>
      <c r="H753" s="598"/>
      <c r="I753" s="648"/>
      <c r="J753" s="655"/>
      <c r="K753" s="656"/>
      <c r="L753" s="654">
        <f t="shared" si="56"/>
        <v>0</v>
      </c>
      <c r="M753" s="25">
        <f t="shared" si="57"/>
        <v>0</v>
      </c>
      <c r="N753" s="576">
        <f t="shared" si="58"/>
        <v>0</v>
      </c>
      <c r="O753" s="54" t="str">
        <f t="shared" si="55"/>
        <v/>
      </c>
      <c r="P753" s="47"/>
      <c r="Q753" s="661"/>
      <c r="R753" s="47"/>
      <c r="S753" s="659"/>
      <c r="T753" s="659">
        <f t="shared" si="59"/>
        <v>0</v>
      </c>
    </row>
    <row r="754" customHeight="1" spans="1:20">
      <c r="A754" s="646"/>
      <c r="B754" s="647"/>
      <c r="C754" s="647"/>
      <c r="D754" s="47"/>
      <c r="E754" s="648"/>
      <c r="F754" s="649"/>
      <c r="G754" s="649"/>
      <c r="H754" s="598"/>
      <c r="I754" s="648"/>
      <c r="J754" s="655"/>
      <c r="K754" s="656"/>
      <c r="L754" s="654">
        <f t="shared" si="56"/>
        <v>0</v>
      </c>
      <c r="M754" s="25">
        <f t="shared" si="57"/>
        <v>0</v>
      </c>
      <c r="N754" s="576">
        <f t="shared" si="58"/>
        <v>0</v>
      </c>
      <c r="O754" s="54" t="str">
        <f t="shared" si="55"/>
        <v/>
      </c>
      <c r="P754" s="47"/>
      <c r="Q754" s="661"/>
      <c r="R754" s="47"/>
      <c r="S754" s="659"/>
      <c r="T754" s="659">
        <f t="shared" si="59"/>
        <v>0</v>
      </c>
    </row>
    <row r="755" customHeight="1" spans="1:20">
      <c r="A755" s="646"/>
      <c r="B755" s="647"/>
      <c r="C755" s="647"/>
      <c r="D755" s="47"/>
      <c r="E755" s="648"/>
      <c r="F755" s="649"/>
      <c r="G755" s="649"/>
      <c r="H755" s="598"/>
      <c r="I755" s="648"/>
      <c r="J755" s="655"/>
      <c r="K755" s="656"/>
      <c r="L755" s="654">
        <f t="shared" si="56"/>
        <v>0</v>
      </c>
      <c r="M755" s="25">
        <f t="shared" si="57"/>
        <v>0</v>
      </c>
      <c r="N755" s="576">
        <f t="shared" si="58"/>
        <v>0</v>
      </c>
      <c r="O755" s="54" t="str">
        <f t="shared" si="55"/>
        <v/>
      </c>
      <c r="P755" s="47"/>
      <c r="Q755" s="661"/>
      <c r="R755" s="47"/>
      <c r="S755" s="659"/>
      <c r="T755" s="659">
        <f t="shared" si="59"/>
        <v>0</v>
      </c>
    </row>
    <row r="756" customHeight="1" spans="1:20">
      <c r="A756" s="646"/>
      <c r="B756" s="647"/>
      <c r="C756" s="647"/>
      <c r="D756" s="47"/>
      <c r="E756" s="648"/>
      <c r="F756" s="649"/>
      <c r="G756" s="649"/>
      <c r="H756" s="598"/>
      <c r="I756" s="648"/>
      <c r="J756" s="655"/>
      <c r="K756" s="656"/>
      <c r="L756" s="654">
        <f t="shared" si="56"/>
        <v>0</v>
      </c>
      <c r="M756" s="25">
        <f t="shared" si="57"/>
        <v>0</v>
      </c>
      <c r="N756" s="576">
        <f t="shared" si="58"/>
        <v>0</v>
      </c>
      <c r="O756" s="54" t="str">
        <f t="shared" si="55"/>
        <v/>
      </c>
      <c r="P756" s="47"/>
      <c r="Q756" s="661"/>
      <c r="R756" s="47"/>
      <c r="S756" s="659"/>
      <c r="T756" s="659">
        <f t="shared" si="59"/>
        <v>0</v>
      </c>
    </row>
    <row r="757" customHeight="1" spans="1:20">
      <c r="A757" s="646"/>
      <c r="B757" s="647"/>
      <c r="C757" s="647"/>
      <c r="D757" s="47"/>
      <c r="E757" s="648"/>
      <c r="F757" s="649"/>
      <c r="G757" s="649"/>
      <c r="H757" s="598"/>
      <c r="I757" s="648"/>
      <c r="J757" s="655"/>
      <c r="K757" s="656"/>
      <c r="L757" s="654">
        <f t="shared" si="56"/>
        <v>0</v>
      </c>
      <c r="M757" s="25">
        <f t="shared" si="57"/>
        <v>0</v>
      </c>
      <c r="N757" s="576">
        <f t="shared" si="58"/>
        <v>0</v>
      </c>
      <c r="O757" s="54" t="str">
        <f t="shared" si="55"/>
        <v/>
      </c>
      <c r="P757" s="47"/>
      <c r="Q757" s="661"/>
      <c r="R757" s="47"/>
      <c r="S757" s="659"/>
      <c r="T757" s="659">
        <f t="shared" si="59"/>
        <v>0</v>
      </c>
    </row>
    <row r="758" customHeight="1" spans="1:20">
      <c r="A758" s="646"/>
      <c r="B758" s="647"/>
      <c r="C758" s="647"/>
      <c r="D758" s="47"/>
      <c r="E758" s="648"/>
      <c r="F758" s="649"/>
      <c r="G758" s="649"/>
      <c r="H758" s="598"/>
      <c r="I758" s="648"/>
      <c r="J758" s="655"/>
      <c r="K758" s="656"/>
      <c r="L758" s="654">
        <f t="shared" si="56"/>
        <v>0</v>
      </c>
      <c r="M758" s="25">
        <f t="shared" si="57"/>
        <v>0</v>
      </c>
      <c r="N758" s="576">
        <f t="shared" si="58"/>
        <v>0</v>
      </c>
      <c r="O758" s="54" t="str">
        <f t="shared" si="55"/>
        <v/>
      </c>
      <c r="P758" s="47"/>
      <c r="Q758" s="661"/>
      <c r="R758" s="47"/>
      <c r="S758" s="659"/>
      <c r="T758" s="659">
        <f t="shared" si="59"/>
        <v>0</v>
      </c>
    </row>
    <row r="759" customHeight="1" spans="1:20">
      <c r="A759" s="646"/>
      <c r="B759" s="647"/>
      <c r="C759" s="647"/>
      <c r="D759" s="47"/>
      <c r="E759" s="648"/>
      <c r="F759" s="649"/>
      <c r="G759" s="649"/>
      <c r="H759" s="598"/>
      <c r="I759" s="648"/>
      <c r="J759" s="655"/>
      <c r="K759" s="656"/>
      <c r="L759" s="654">
        <f t="shared" si="56"/>
        <v>0</v>
      </c>
      <c r="M759" s="25">
        <f t="shared" si="57"/>
        <v>0</v>
      </c>
      <c r="N759" s="576">
        <f t="shared" si="58"/>
        <v>0</v>
      </c>
      <c r="O759" s="54" t="str">
        <f t="shared" si="55"/>
        <v/>
      </c>
      <c r="P759" s="47"/>
      <c r="Q759" s="661"/>
      <c r="R759" s="47"/>
      <c r="S759" s="659"/>
      <c r="T759" s="659">
        <f t="shared" si="59"/>
        <v>0</v>
      </c>
    </row>
    <row r="760" customHeight="1" spans="1:20">
      <c r="A760" s="646"/>
      <c r="B760" s="647"/>
      <c r="C760" s="647"/>
      <c r="D760" s="47"/>
      <c r="E760" s="648"/>
      <c r="F760" s="649"/>
      <c r="G760" s="649"/>
      <c r="H760" s="598"/>
      <c r="I760" s="648"/>
      <c r="J760" s="655"/>
      <c r="K760" s="656"/>
      <c r="L760" s="654">
        <f t="shared" si="56"/>
        <v>0</v>
      </c>
      <c r="M760" s="25">
        <f t="shared" si="57"/>
        <v>0</v>
      </c>
      <c r="N760" s="576">
        <f t="shared" si="58"/>
        <v>0</v>
      </c>
      <c r="O760" s="54" t="str">
        <f t="shared" si="55"/>
        <v/>
      </c>
      <c r="P760" s="47"/>
      <c r="Q760" s="661"/>
      <c r="R760" s="47"/>
      <c r="S760" s="659"/>
      <c r="T760" s="659">
        <f t="shared" si="59"/>
        <v>0</v>
      </c>
    </row>
    <row r="761" customHeight="1" spans="1:20">
      <c r="A761" s="646"/>
      <c r="B761" s="647"/>
      <c r="C761" s="647"/>
      <c r="D761" s="47"/>
      <c r="E761" s="648"/>
      <c r="F761" s="649"/>
      <c r="G761" s="649"/>
      <c r="H761" s="598"/>
      <c r="I761" s="648"/>
      <c r="J761" s="655"/>
      <c r="K761" s="656"/>
      <c r="L761" s="654">
        <f t="shared" si="56"/>
        <v>0</v>
      </c>
      <c r="M761" s="25">
        <f t="shared" si="57"/>
        <v>0</v>
      </c>
      <c r="N761" s="576">
        <f t="shared" si="58"/>
        <v>0</v>
      </c>
      <c r="O761" s="54" t="str">
        <f t="shared" si="55"/>
        <v/>
      </c>
      <c r="P761" s="47"/>
      <c r="Q761" s="661"/>
      <c r="R761" s="47"/>
      <c r="S761" s="659"/>
      <c r="T761" s="659">
        <f t="shared" si="59"/>
        <v>0</v>
      </c>
    </row>
    <row r="762" customHeight="1" spans="1:20">
      <c r="A762" s="646"/>
      <c r="B762" s="647"/>
      <c r="C762" s="647"/>
      <c r="D762" s="47"/>
      <c r="E762" s="648"/>
      <c r="F762" s="649"/>
      <c r="G762" s="649"/>
      <c r="H762" s="598"/>
      <c r="I762" s="648"/>
      <c r="J762" s="655"/>
      <c r="K762" s="656"/>
      <c r="L762" s="654">
        <f t="shared" si="56"/>
        <v>0</v>
      </c>
      <c r="M762" s="25">
        <f t="shared" si="57"/>
        <v>0</v>
      </c>
      <c r="N762" s="576">
        <f t="shared" si="58"/>
        <v>0</v>
      </c>
      <c r="O762" s="54" t="str">
        <f t="shared" si="55"/>
        <v/>
      </c>
      <c r="P762" s="47"/>
      <c r="Q762" s="661"/>
      <c r="R762" s="47"/>
      <c r="S762" s="659"/>
      <c r="T762" s="659">
        <f t="shared" si="59"/>
        <v>0</v>
      </c>
    </row>
    <row r="763" customHeight="1" spans="1:20">
      <c r="A763" s="646"/>
      <c r="B763" s="647"/>
      <c r="C763" s="647"/>
      <c r="D763" s="47"/>
      <c r="E763" s="648"/>
      <c r="F763" s="649"/>
      <c r="G763" s="649"/>
      <c r="H763" s="598"/>
      <c r="I763" s="648"/>
      <c r="J763" s="655"/>
      <c r="K763" s="656"/>
      <c r="L763" s="654">
        <f t="shared" si="56"/>
        <v>0</v>
      </c>
      <c r="M763" s="25">
        <f t="shared" si="57"/>
        <v>0</v>
      </c>
      <c r="N763" s="576">
        <f t="shared" si="58"/>
        <v>0</v>
      </c>
      <c r="O763" s="54" t="str">
        <f t="shared" si="55"/>
        <v/>
      </c>
      <c r="P763" s="47"/>
      <c r="Q763" s="661"/>
      <c r="R763" s="47"/>
      <c r="S763" s="659"/>
      <c r="T763" s="659">
        <f t="shared" si="59"/>
        <v>0</v>
      </c>
    </row>
    <row r="764" customHeight="1" spans="1:20">
      <c r="A764" s="646"/>
      <c r="B764" s="647"/>
      <c r="C764" s="647"/>
      <c r="D764" s="47"/>
      <c r="E764" s="648"/>
      <c r="F764" s="649"/>
      <c r="G764" s="649"/>
      <c r="H764" s="598"/>
      <c r="I764" s="648"/>
      <c r="J764" s="655"/>
      <c r="K764" s="656"/>
      <c r="L764" s="654">
        <f t="shared" si="56"/>
        <v>0</v>
      </c>
      <c r="M764" s="25">
        <f t="shared" si="57"/>
        <v>0</v>
      </c>
      <c r="N764" s="576">
        <f t="shared" si="58"/>
        <v>0</v>
      </c>
      <c r="O764" s="54" t="str">
        <f t="shared" si="55"/>
        <v/>
      </c>
      <c r="P764" s="47"/>
      <c r="Q764" s="661"/>
      <c r="R764" s="47"/>
      <c r="S764" s="659"/>
      <c r="T764" s="659">
        <f t="shared" si="59"/>
        <v>0</v>
      </c>
    </row>
    <row r="765" customHeight="1" spans="1:20">
      <c r="A765" s="646"/>
      <c r="B765" s="647"/>
      <c r="C765" s="647"/>
      <c r="D765" s="47"/>
      <c r="E765" s="648"/>
      <c r="F765" s="649"/>
      <c r="G765" s="649"/>
      <c r="H765" s="598"/>
      <c r="I765" s="648"/>
      <c r="J765" s="655"/>
      <c r="K765" s="656"/>
      <c r="L765" s="654">
        <f t="shared" si="56"/>
        <v>0</v>
      </c>
      <c r="M765" s="25">
        <f t="shared" si="57"/>
        <v>0</v>
      </c>
      <c r="N765" s="576">
        <f t="shared" si="58"/>
        <v>0</v>
      </c>
      <c r="O765" s="54" t="str">
        <f t="shared" si="55"/>
        <v/>
      </c>
      <c r="P765" s="47"/>
      <c r="Q765" s="661"/>
      <c r="R765" s="47"/>
      <c r="S765" s="659"/>
      <c r="T765" s="659">
        <f t="shared" si="59"/>
        <v>0</v>
      </c>
    </row>
    <row r="766" customHeight="1" spans="1:20">
      <c r="A766" s="646"/>
      <c r="B766" s="647"/>
      <c r="C766" s="647"/>
      <c r="D766" s="47"/>
      <c r="E766" s="648"/>
      <c r="F766" s="649"/>
      <c r="G766" s="649"/>
      <c r="H766" s="598"/>
      <c r="I766" s="648"/>
      <c r="J766" s="655"/>
      <c r="K766" s="656"/>
      <c r="L766" s="654">
        <f t="shared" si="56"/>
        <v>0</v>
      </c>
      <c r="M766" s="25">
        <f t="shared" si="57"/>
        <v>0</v>
      </c>
      <c r="N766" s="576">
        <f t="shared" si="58"/>
        <v>0</v>
      </c>
      <c r="O766" s="54" t="str">
        <f t="shared" si="55"/>
        <v/>
      </c>
      <c r="P766" s="47"/>
      <c r="Q766" s="661"/>
      <c r="R766" s="47"/>
      <c r="S766" s="659"/>
      <c r="T766" s="659">
        <f t="shared" si="59"/>
        <v>0</v>
      </c>
    </row>
    <row r="767" customHeight="1" spans="1:20">
      <c r="A767" s="646"/>
      <c r="B767" s="647"/>
      <c r="C767" s="647"/>
      <c r="D767" s="47"/>
      <c r="E767" s="648"/>
      <c r="F767" s="649"/>
      <c r="G767" s="649"/>
      <c r="H767" s="598"/>
      <c r="I767" s="648"/>
      <c r="J767" s="655"/>
      <c r="K767" s="656"/>
      <c r="L767" s="654">
        <f t="shared" si="56"/>
        <v>0</v>
      </c>
      <c r="M767" s="25">
        <f t="shared" si="57"/>
        <v>0</v>
      </c>
      <c r="N767" s="576">
        <f t="shared" si="58"/>
        <v>0</v>
      </c>
      <c r="O767" s="54" t="str">
        <f t="shared" si="55"/>
        <v/>
      </c>
      <c r="P767" s="47"/>
      <c r="Q767" s="661"/>
      <c r="R767" s="47"/>
      <c r="S767" s="659"/>
      <c r="T767" s="659">
        <f t="shared" si="59"/>
        <v>0</v>
      </c>
    </row>
    <row r="768" customHeight="1" spans="1:20">
      <c r="A768" s="646"/>
      <c r="B768" s="647"/>
      <c r="C768" s="647"/>
      <c r="D768" s="47"/>
      <c r="E768" s="648"/>
      <c r="F768" s="649"/>
      <c r="G768" s="649"/>
      <c r="H768" s="598"/>
      <c r="I768" s="648"/>
      <c r="J768" s="655"/>
      <c r="K768" s="656"/>
      <c r="L768" s="654">
        <f t="shared" si="56"/>
        <v>0</v>
      </c>
      <c r="M768" s="25">
        <f t="shared" si="57"/>
        <v>0</v>
      </c>
      <c r="N768" s="576">
        <f t="shared" si="58"/>
        <v>0</v>
      </c>
      <c r="O768" s="54" t="str">
        <f t="shared" si="55"/>
        <v/>
      </c>
      <c r="P768" s="47"/>
      <c r="Q768" s="661"/>
      <c r="R768" s="47"/>
      <c r="S768" s="659"/>
      <c r="T768" s="659">
        <f t="shared" si="59"/>
        <v>0</v>
      </c>
    </row>
    <row r="769" customHeight="1" spans="1:20">
      <c r="A769" s="646"/>
      <c r="B769" s="647"/>
      <c r="C769" s="647"/>
      <c r="D769" s="47"/>
      <c r="E769" s="648"/>
      <c r="F769" s="649"/>
      <c r="G769" s="649"/>
      <c r="H769" s="598"/>
      <c r="I769" s="648"/>
      <c r="J769" s="655"/>
      <c r="K769" s="656"/>
      <c r="L769" s="654">
        <f t="shared" si="56"/>
        <v>0</v>
      </c>
      <c r="M769" s="25">
        <f t="shared" si="57"/>
        <v>0</v>
      </c>
      <c r="N769" s="576">
        <f t="shared" si="58"/>
        <v>0</v>
      </c>
      <c r="O769" s="54" t="str">
        <f t="shared" si="55"/>
        <v/>
      </c>
      <c r="P769" s="47"/>
      <c r="Q769" s="661"/>
      <c r="R769" s="47"/>
      <c r="S769" s="659"/>
      <c r="T769" s="659">
        <f t="shared" si="59"/>
        <v>0</v>
      </c>
    </row>
    <row r="770" customHeight="1" spans="1:20">
      <c r="A770" s="646"/>
      <c r="B770" s="647"/>
      <c r="C770" s="647"/>
      <c r="D770" s="47"/>
      <c r="E770" s="648"/>
      <c r="F770" s="649"/>
      <c r="G770" s="649"/>
      <c r="H770" s="598"/>
      <c r="I770" s="648"/>
      <c r="J770" s="655"/>
      <c r="K770" s="656"/>
      <c r="L770" s="654">
        <f t="shared" si="56"/>
        <v>0</v>
      </c>
      <c r="M770" s="25">
        <f t="shared" si="57"/>
        <v>0</v>
      </c>
      <c r="N770" s="576">
        <f t="shared" si="58"/>
        <v>0</v>
      </c>
      <c r="O770" s="54" t="str">
        <f t="shared" si="55"/>
        <v/>
      </c>
      <c r="P770" s="47"/>
      <c r="Q770" s="661"/>
      <c r="R770" s="47"/>
      <c r="S770" s="659"/>
      <c r="T770" s="659">
        <f t="shared" si="59"/>
        <v>0</v>
      </c>
    </row>
    <row r="771" customHeight="1" spans="1:20">
      <c r="A771" s="646"/>
      <c r="B771" s="647"/>
      <c r="C771" s="647"/>
      <c r="D771" s="47"/>
      <c r="E771" s="648"/>
      <c r="F771" s="649"/>
      <c r="G771" s="649"/>
      <c r="H771" s="598"/>
      <c r="I771" s="648"/>
      <c r="J771" s="655"/>
      <c r="K771" s="656"/>
      <c r="L771" s="654">
        <f t="shared" si="56"/>
        <v>0</v>
      </c>
      <c r="M771" s="25">
        <f t="shared" si="57"/>
        <v>0</v>
      </c>
      <c r="N771" s="576">
        <f t="shared" si="58"/>
        <v>0</v>
      </c>
      <c r="O771" s="54" t="str">
        <f t="shared" si="55"/>
        <v/>
      </c>
      <c r="P771" s="47"/>
      <c r="Q771" s="661"/>
      <c r="R771" s="47"/>
      <c r="S771" s="659"/>
      <c r="T771" s="659">
        <f t="shared" si="59"/>
        <v>0</v>
      </c>
    </row>
    <row r="772" customHeight="1" spans="1:20">
      <c r="A772" s="646"/>
      <c r="B772" s="647"/>
      <c r="C772" s="647"/>
      <c r="D772" s="47"/>
      <c r="E772" s="648"/>
      <c r="F772" s="649"/>
      <c r="G772" s="649"/>
      <c r="H772" s="598"/>
      <c r="I772" s="648"/>
      <c r="J772" s="655"/>
      <c r="K772" s="656"/>
      <c r="L772" s="654">
        <f t="shared" si="56"/>
        <v>0</v>
      </c>
      <c r="M772" s="25">
        <f t="shared" si="57"/>
        <v>0</v>
      </c>
      <c r="N772" s="576">
        <f t="shared" si="58"/>
        <v>0</v>
      </c>
      <c r="O772" s="54" t="str">
        <f t="shared" si="55"/>
        <v/>
      </c>
      <c r="P772" s="47"/>
      <c r="Q772" s="661"/>
      <c r="R772" s="47"/>
      <c r="S772" s="659"/>
      <c r="T772" s="659">
        <f t="shared" si="59"/>
        <v>0</v>
      </c>
    </row>
    <row r="773" customHeight="1" spans="1:20">
      <c r="A773" s="646"/>
      <c r="B773" s="647"/>
      <c r="C773" s="647"/>
      <c r="D773" s="47"/>
      <c r="E773" s="648"/>
      <c r="F773" s="649"/>
      <c r="G773" s="649"/>
      <c r="H773" s="598"/>
      <c r="I773" s="648"/>
      <c r="J773" s="655"/>
      <c r="K773" s="656"/>
      <c r="L773" s="654">
        <f t="shared" si="56"/>
        <v>0</v>
      </c>
      <c r="M773" s="25">
        <f t="shared" si="57"/>
        <v>0</v>
      </c>
      <c r="N773" s="576">
        <f t="shared" si="58"/>
        <v>0</v>
      </c>
      <c r="O773" s="54" t="str">
        <f t="shared" si="55"/>
        <v/>
      </c>
      <c r="P773" s="47"/>
      <c r="Q773" s="661"/>
      <c r="R773" s="47"/>
      <c r="S773" s="659"/>
      <c r="T773" s="659">
        <f t="shared" si="59"/>
        <v>0</v>
      </c>
    </row>
    <row r="774" customHeight="1" spans="1:20">
      <c r="A774" s="646"/>
      <c r="B774" s="647"/>
      <c r="C774" s="647"/>
      <c r="D774" s="47"/>
      <c r="E774" s="648"/>
      <c r="F774" s="649"/>
      <c r="G774" s="649"/>
      <c r="H774" s="598"/>
      <c r="I774" s="648"/>
      <c r="J774" s="655"/>
      <c r="K774" s="656"/>
      <c r="L774" s="654">
        <f t="shared" si="56"/>
        <v>0</v>
      </c>
      <c r="M774" s="25">
        <f t="shared" si="57"/>
        <v>0</v>
      </c>
      <c r="N774" s="576">
        <f t="shared" si="58"/>
        <v>0</v>
      </c>
      <c r="O774" s="54" t="str">
        <f t="shared" si="55"/>
        <v/>
      </c>
      <c r="P774" s="47"/>
      <c r="Q774" s="661"/>
      <c r="R774" s="47"/>
      <c r="S774" s="659"/>
      <c r="T774" s="659">
        <f t="shared" si="59"/>
        <v>0</v>
      </c>
    </row>
    <row r="775" customHeight="1" spans="1:20">
      <c r="A775" s="646"/>
      <c r="B775" s="647"/>
      <c r="C775" s="647"/>
      <c r="D775" s="47"/>
      <c r="E775" s="648"/>
      <c r="F775" s="649"/>
      <c r="G775" s="649"/>
      <c r="H775" s="598"/>
      <c r="I775" s="648"/>
      <c r="J775" s="655"/>
      <c r="K775" s="656"/>
      <c r="L775" s="654">
        <f t="shared" si="56"/>
        <v>0</v>
      </c>
      <c r="M775" s="25">
        <f t="shared" si="57"/>
        <v>0</v>
      </c>
      <c r="N775" s="576">
        <f t="shared" si="58"/>
        <v>0</v>
      </c>
      <c r="O775" s="54" t="str">
        <f t="shared" ref="O775:O838" si="60">IF(K775=0,"",(N775-K775)/K775*100)</f>
        <v/>
      </c>
      <c r="P775" s="47"/>
      <c r="Q775" s="661"/>
      <c r="R775" s="47"/>
      <c r="S775" s="659"/>
      <c r="T775" s="659">
        <f t="shared" si="59"/>
        <v>0</v>
      </c>
    </row>
    <row r="776" customHeight="1" spans="1:20">
      <c r="A776" s="646"/>
      <c r="B776" s="647"/>
      <c r="C776" s="647"/>
      <c r="D776" s="47"/>
      <c r="E776" s="648"/>
      <c r="F776" s="649"/>
      <c r="G776" s="649"/>
      <c r="H776" s="598"/>
      <c r="I776" s="648"/>
      <c r="J776" s="655"/>
      <c r="K776" s="656"/>
      <c r="L776" s="654">
        <f t="shared" ref="L776:L839" si="61">T776</f>
        <v>0</v>
      </c>
      <c r="M776" s="25">
        <f t="shared" ref="M776:M839" si="62">S776</f>
        <v>0</v>
      </c>
      <c r="N776" s="576">
        <f t="shared" ref="N776:N839" si="63">ROUND(M776*L776,2)</f>
        <v>0</v>
      </c>
      <c r="O776" s="54" t="str">
        <f t="shared" si="60"/>
        <v/>
      </c>
      <c r="P776" s="47"/>
      <c r="Q776" s="661"/>
      <c r="R776" s="47"/>
      <c r="S776" s="659"/>
      <c r="T776" s="659">
        <f t="shared" ref="T776:T839" si="64">I776</f>
        <v>0</v>
      </c>
    </row>
    <row r="777" customHeight="1" spans="1:20">
      <c r="A777" s="646"/>
      <c r="B777" s="647"/>
      <c r="C777" s="647"/>
      <c r="D777" s="47"/>
      <c r="E777" s="648"/>
      <c r="F777" s="649"/>
      <c r="G777" s="649"/>
      <c r="H777" s="598"/>
      <c r="I777" s="648"/>
      <c r="J777" s="655"/>
      <c r="K777" s="656"/>
      <c r="L777" s="654">
        <f t="shared" si="61"/>
        <v>0</v>
      </c>
      <c r="M777" s="25">
        <f t="shared" si="62"/>
        <v>0</v>
      </c>
      <c r="N777" s="576">
        <f t="shared" si="63"/>
        <v>0</v>
      </c>
      <c r="O777" s="54" t="str">
        <f t="shared" si="60"/>
        <v/>
      </c>
      <c r="P777" s="47"/>
      <c r="Q777" s="661"/>
      <c r="R777" s="47"/>
      <c r="S777" s="659"/>
      <c r="T777" s="659">
        <f t="shared" si="64"/>
        <v>0</v>
      </c>
    </row>
    <row r="778" customHeight="1" spans="1:20">
      <c r="A778" s="646"/>
      <c r="B778" s="647"/>
      <c r="C778" s="647"/>
      <c r="D778" s="47"/>
      <c r="E778" s="648"/>
      <c r="F778" s="649"/>
      <c r="G778" s="649"/>
      <c r="H778" s="598"/>
      <c r="I778" s="648"/>
      <c r="J778" s="655"/>
      <c r="K778" s="656"/>
      <c r="L778" s="654">
        <f t="shared" si="61"/>
        <v>0</v>
      </c>
      <c r="M778" s="25">
        <f t="shared" si="62"/>
        <v>0</v>
      </c>
      <c r="N778" s="576">
        <f t="shared" si="63"/>
        <v>0</v>
      </c>
      <c r="O778" s="54" t="str">
        <f t="shared" si="60"/>
        <v/>
      </c>
      <c r="P778" s="47"/>
      <c r="Q778" s="661"/>
      <c r="R778" s="47"/>
      <c r="S778" s="659"/>
      <c r="T778" s="659">
        <f t="shared" si="64"/>
        <v>0</v>
      </c>
    </row>
    <row r="779" customHeight="1" spans="1:20">
      <c r="A779" s="646"/>
      <c r="B779" s="647"/>
      <c r="C779" s="647"/>
      <c r="D779" s="47"/>
      <c r="E779" s="648"/>
      <c r="F779" s="649"/>
      <c r="G779" s="649"/>
      <c r="H779" s="598"/>
      <c r="I779" s="648"/>
      <c r="J779" s="655"/>
      <c r="K779" s="656"/>
      <c r="L779" s="654">
        <f t="shared" si="61"/>
        <v>0</v>
      </c>
      <c r="M779" s="25">
        <f t="shared" si="62"/>
        <v>0</v>
      </c>
      <c r="N779" s="576">
        <f t="shared" si="63"/>
        <v>0</v>
      </c>
      <c r="O779" s="54" t="str">
        <f t="shared" si="60"/>
        <v/>
      </c>
      <c r="P779" s="47"/>
      <c r="Q779" s="661"/>
      <c r="R779" s="47"/>
      <c r="S779" s="659"/>
      <c r="T779" s="659">
        <f t="shared" si="64"/>
        <v>0</v>
      </c>
    </row>
    <row r="780" customHeight="1" spans="1:20">
      <c r="A780" s="646"/>
      <c r="B780" s="647"/>
      <c r="C780" s="647"/>
      <c r="D780" s="47"/>
      <c r="E780" s="648"/>
      <c r="F780" s="649"/>
      <c r="G780" s="649"/>
      <c r="H780" s="598"/>
      <c r="I780" s="648"/>
      <c r="J780" s="655"/>
      <c r="K780" s="656"/>
      <c r="L780" s="654">
        <f t="shared" si="61"/>
        <v>0</v>
      </c>
      <c r="M780" s="25">
        <f t="shared" si="62"/>
        <v>0</v>
      </c>
      <c r="N780" s="576">
        <f t="shared" si="63"/>
        <v>0</v>
      </c>
      <c r="O780" s="54" t="str">
        <f t="shared" si="60"/>
        <v/>
      </c>
      <c r="P780" s="47"/>
      <c r="Q780" s="661"/>
      <c r="R780" s="47"/>
      <c r="S780" s="659"/>
      <c r="T780" s="659">
        <f t="shared" si="64"/>
        <v>0</v>
      </c>
    </row>
    <row r="781" customHeight="1" spans="1:20">
      <c r="A781" s="646"/>
      <c r="B781" s="647"/>
      <c r="C781" s="647"/>
      <c r="D781" s="47"/>
      <c r="E781" s="648"/>
      <c r="F781" s="649"/>
      <c r="G781" s="649"/>
      <c r="H781" s="598"/>
      <c r="I781" s="648"/>
      <c r="J781" s="655"/>
      <c r="K781" s="656"/>
      <c r="L781" s="654">
        <f t="shared" si="61"/>
        <v>0</v>
      </c>
      <c r="M781" s="25">
        <f t="shared" si="62"/>
        <v>0</v>
      </c>
      <c r="N781" s="576">
        <f t="shared" si="63"/>
        <v>0</v>
      </c>
      <c r="O781" s="54" t="str">
        <f t="shared" si="60"/>
        <v/>
      </c>
      <c r="P781" s="47"/>
      <c r="Q781" s="661"/>
      <c r="R781" s="47"/>
      <c r="S781" s="659"/>
      <c r="T781" s="659">
        <f t="shared" si="64"/>
        <v>0</v>
      </c>
    </row>
    <row r="782" customHeight="1" spans="1:20">
      <c r="A782" s="646"/>
      <c r="B782" s="647"/>
      <c r="C782" s="647"/>
      <c r="D782" s="47"/>
      <c r="E782" s="648"/>
      <c r="F782" s="649"/>
      <c r="G782" s="649"/>
      <c r="H782" s="598"/>
      <c r="I782" s="648"/>
      <c r="J782" s="655"/>
      <c r="K782" s="656"/>
      <c r="L782" s="654">
        <f t="shared" si="61"/>
        <v>0</v>
      </c>
      <c r="M782" s="25">
        <f t="shared" si="62"/>
        <v>0</v>
      </c>
      <c r="N782" s="576">
        <f t="shared" si="63"/>
        <v>0</v>
      </c>
      <c r="O782" s="54" t="str">
        <f t="shared" si="60"/>
        <v/>
      </c>
      <c r="P782" s="47"/>
      <c r="Q782" s="661"/>
      <c r="R782" s="47"/>
      <c r="S782" s="659"/>
      <c r="T782" s="659">
        <f t="shared" si="64"/>
        <v>0</v>
      </c>
    </row>
    <row r="783" customHeight="1" spans="1:20">
      <c r="A783" s="646"/>
      <c r="B783" s="647"/>
      <c r="C783" s="647"/>
      <c r="D783" s="47"/>
      <c r="E783" s="648"/>
      <c r="F783" s="649"/>
      <c r="G783" s="649"/>
      <c r="H783" s="598"/>
      <c r="I783" s="648"/>
      <c r="J783" s="655"/>
      <c r="K783" s="656"/>
      <c r="L783" s="654">
        <f t="shared" si="61"/>
        <v>0</v>
      </c>
      <c r="M783" s="25">
        <f t="shared" si="62"/>
        <v>0</v>
      </c>
      <c r="N783" s="576">
        <f t="shared" si="63"/>
        <v>0</v>
      </c>
      <c r="O783" s="54" t="str">
        <f t="shared" si="60"/>
        <v/>
      </c>
      <c r="P783" s="47"/>
      <c r="Q783" s="661"/>
      <c r="R783" s="47"/>
      <c r="S783" s="659"/>
      <c r="T783" s="659">
        <f t="shared" si="64"/>
        <v>0</v>
      </c>
    </row>
    <row r="784" customHeight="1" spans="1:20">
      <c r="A784" s="646"/>
      <c r="B784" s="647"/>
      <c r="C784" s="647"/>
      <c r="D784" s="47"/>
      <c r="E784" s="648"/>
      <c r="F784" s="649"/>
      <c r="G784" s="649"/>
      <c r="H784" s="598"/>
      <c r="I784" s="648"/>
      <c r="J784" s="655"/>
      <c r="K784" s="656"/>
      <c r="L784" s="654">
        <f t="shared" si="61"/>
        <v>0</v>
      </c>
      <c r="M784" s="25">
        <f t="shared" si="62"/>
        <v>0</v>
      </c>
      <c r="N784" s="576">
        <f t="shared" si="63"/>
        <v>0</v>
      </c>
      <c r="O784" s="54" t="str">
        <f t="shared" si="60"/>
        <v/>
      </c>
      <c r="P784" s="47"/>
      <c r="Q784" s="661"/>
      <c r="R784" s="47"/>
      <c r="S784" s="659"/>
      <c r="T784" s="659">
        <f t="shared" si="64"/>
        <v>0</v>
      </c>
    </row>
    <row r="785" customHeight="1" spans="1:20">
      <c r="A785" s="646"/>
      <c r="B785" s="647"/>
      <c r="C785" s="647"/>
      <c r="D785" s="47"/>
      <c r="E785" s="648"/>
      <c r="F785" s="649"/>
      <c r="G785" s="649"/>
      <c r="H785" s="598"/>
      <c r="I785" s="648"/>
      <c r="J785" s="655"/>
      <c r="K785" s="656"/>
      <c r="L785" s="654">
        <f t="shared" si="61"/>
        <v>0</v>
      </c>
      <c r="M785" s="25">
        <f t="shared" si="62"/>
        <v>0</v>
      </c>
      <c r="N785" s="576">
        <f t="shared" si="63"/>
        <v>0</v>
      </c>
      <c r="O785" s="54" t="str">
        <f t="shared" si="60"/>
        <v/>
      </c>
      <c r="P785" s="47"/>
      <c r="Q785" s="661"/>
      <c r="R785" s="47"/>
      <c r="S785" s="659"/>
      <c r="T785" s="659">
        <f t="shared" si="64"/>
        <v>0</v>
      </c>
    </row>
    <row r="786" customHeight="1" spans="1:20">
      <c r="A786" s="646"/>
      <c r="B786" s="647"/>
      <c r="C786" s="647"/>
      <c r="D786" s="47"/>
      <c r="E786" s="648"/>
      <c r="F786" s="649"/>
      <c r="G786" s="649"/>
      <c r="H786" s="598"/>
      <c r="I786" s="648"/>
      <c r="J786" s="655"/>
      <c r="K786" s="656"/>
      <c r="L786" s="654">
        <f t="shared" si="61"/>
        <v>0</v>
      </c>
      <c r="M786" s="25">
        <f t="shared" si="62"/>
        <v>0</v>
      </c>
      <c r="N786" s="576">
        <f t="shared" si="63"/>
        <v>0</v>
      </c>
      <c r="O786" s="54" t="str">
        <f t="shared" si="60"/>
        <v/>
      </c>
      <c r="P786" s="47"/>
      <c r="Q786" s="661"/>
      <c r="R786" s="47"/>
      <c r="S786" s="659"/>
      <c r="T786" s="659">
        <f t="shared" si="64"/>
        <v>0</v>
      </c>
    </row>
    <row r="787" customHeight="1" spans="1:20">
      <c r="A787" s="646"/>
      <c r="B787" s="647"/>
      <c r="C787" s="647"/>
      <c r="D787" s="47"/>
      <c r="E787" s="648"/>
      <c r="F787" s="649"/>
      <c r="G787" s="649"/>
      <c r="H787" s="598"/>
      <c r="I787" s="648"/>
      <c r="J787" s="655"/>
      <c r="K787" s="656"/>
      <c r="L787" s="654">
        <f t="shared" si="61"/>
        <v>0</v>
      </c>
      <c r="M787" s="25">
        <f t="shared" si="62"/>
        <v>0</v>
      </c>
      <c r="N787" s="576">
        <f t="shared" si="63"/>
        <v>0</v>
      </c>
      <c r="O787" s="54" t="str">
        <f t="shared" si="60"/>
        <v/>
      </c>
      <c r="P787" s="47"/>
      <c r="Q787" s="661"/>
      <c r="R787" s="47"/>
      <c r="S787" s="659"/>
      <c r="T787" s="659">
        <f t="shared" si="64"/>
        <v>0</v>
      </c>
    </row>
    <row r="788" customHeight="1" spans="1:20">
      <c r="A788" s="646"/>
      <c r="B788" s="647"/>
      <c r="C788" s="647"/>
      <c r="D788" s="47"/>
      <c r="E788" s="648"/>
      <c r="F788" s="649"/>
      <c r="G788" s="649"/>
      <c r="H788" s="598"/>
      <c r="I788" s="648"/>
      <c r="J788" s="655"/>
      <c r="K788" s="656"/>
      <c r="L788" s="654">
        <f t="shared" si="61"/>
        <v>0</v>
      </c>
      <c r="M788" s="25">
        <f t="shared" si="62"/>
        <v>0</v>
      </c>
      <c r="N788" s="576">
        <f t="shared" si="63"/>
        <v>0</v>
      </c>
      <c r="O788" s="54" t="str">
        <f t="shared" si="60"/>
        <v/>
      </c>
      <c r="P788" s="47"/>
      <c r="Q788" s="661"/>
      <c r="R788" s="47"/>
      <c r="S788" s="659"/>
      <c r="T788" s="659">
        <f t="shared" si="64"/>
        <v>0</v>
      </c>
    </row>
    <row r="789" customHeight="1" spans="1:20">
      <c r="A789" s="646"/>
      <c r="B789" s="647"/>
      <c r="C789" s="647"/>
      <c r="D789" s="47"/>
      <c r="E789" s="648"/>
      <c r="F789" s="649"/>
      <c r="G789" s="649"/>
      <c r="H789" s="598"/>
      <c r="I789" s="648"/>
      <c r="J789" s="655"/>
      <c r="K789" s="656"/>
      <c r="L789" s="654">
        <f t="shared" si="61"/>
        <v>0</v>
      </c>
      <c r="M789" s="25">
        <f t="shared" si="62"/>
        <v>0</v>
      </c>
      <c r="N789" s="576">
        <f t="shared" si="63"/>
        <v>0</v>
      </c>
      <c r="O789" s="54" t="str">
        <f t="shared" si="60"/>
        <v/>
      </c>
      <c r="P789" s="47"/>
      <c r="Q789" s="661"/>
      <c r="R789" s="47"/>
      <c r="S789" s="659"/>
      <c r="T789" s="659">
        <f t="shared" si="64"/>
        <v>0</v>
      </c>
    </row>
    <row r="790" customHeight="1" spans="1:20">
      <c r="A790" s="646"/>
      <c r="B790" s="647"/>
      <c r="C790" s="647"/>
      <c r="D790" s="47"/>
      <c r="E790" s="648"/>
      <c r="F790" s="649"/>
      <c r="G790" s="649"/>
      <c r="H790" s="598"/>
      <c r="I790" s="648"/>
      <c r="J790" s="655"/>
      <c r="K790" s="656"/>
      <c r="L790" s="654">
        <f t="shared" si="61"/>
        <v>0</v>
      </c>
      <c r="M790" s="25">
        <f t="shared" si="62"/>
        <v>0</v>
      </c>
      <c r="N790" s="576">
        <f t="shared" si="63"/>
        <v>0</v>
      </c>
      <c r="O790" s="54" t="str">
        <f t="shared" si="60"/>
        <v/>
      </c>
      <c r="P790" s="47"/>
      <c r="Q790" s="661"/>
      <c r="R790" s="47"/>
      <c r="S790" s="659"/>
      <c r="T790" s="659">
        <f t="shared" si="64"/>
        <v>0</v>
      </c>
    </row>
    <row r="791" customHeight="1" spans="1:20">
      <c r="A791" s="646"/>
      <c r="B791" s="647"/>
      <c r="C791" s="647"/>
      <c r="D791" s="47"/>
      <c r="E791" s="648"/>
      <c r="F791" s="649"/>
      <c r="G791" s="649"/>
      <c r="H791" s="598"/>
      <c r="I791" s="648"/>
      <c r="J791" s="655"/>
      <c r="K791" s="656"/>
      <c r="L791" s="654">
        <f t="shared" si="61"/>
        <v>0</v>
      </c>
      <c r="M791" s="25">
        <f t="shared" si="62"/>
        <v>0</v>
      </c>
      <c r="N791" s="576">
        <f t="shared" si="63"/>
        <v>0</v>
      </c>
      <c r="O791" s="54" t="str">
        <f t="shared" si="60"/>
        <v/>
      </c>
      <c r="P791" s="47"/>
      <c r="Q791" s="661"/>
      <c r="R791" s="47"/>
      <c r="S791" s="659"/>
      <c r="T791" s="659">
        <f t="shared" si="64"/>
        <v>0</v>
      </c>
    </row>
    <row r="792" customHeight="1" spans="1:20">
      <c r="A792" s="646"/>
      <c r="B792" s="647"/>
      <c r="C792" s="647"/>
      <c r="D792" s="47"/>
      <c r="E792" s="648"/>
      <c r="F792" s="649"/>
      <c r="G792" s="649"/>
      <c r="H792" s="598"/>
      <c r="I792" s="648"/>
      <c r="J792" s="655"/>
      <c r="K792" s="656"/>
      <c r="L792" s="654">
        <f t="shared" si="61"/>
        <v>0</v>
      </c>
      <c r="M792" s="25">
        <f t="shared" si="62"/>
        <v>0</v>
      </c>
      <c r="N792" s="576">
        <f t="shared" si="63"/>
        <v>0</v>
      </c>
      <c r="O792" s="54" t="str">
        <f t="shared" si="60"/>
        <v/>
      </c>
      <c r="P792" s="47"/>
      <c r="Q792" s="661"/>
      <c r="R792" s="47"/>
      <c r="S792" s="659"/>
      <c r="T792" s="659">
        <f t="shared" si="64"/>
        <v>0</v>
      </c>
    </row>
    <row r="793" customHeight="1" spans="1:20">
      <c r="A793" s="646"/>
      <c r="B793" s="647"/>
      <c r="C793" s="647"/>
      <c r="D793" s="47"/>
      <c r="E793" s="648"/>
      <c r="F793" s="649"/>
      <c r="G793" s="649"/>
      <c r="H793" s="598"/>
      <c r="I793" s="648"/>
      <c r="J793" s="655"/>
      <c r="K793" s="656"/>
      <c r="L793" s="654">
        <f t="shared" si="61"/>
        <v>0</v>
      </c>
      <c r="M793" s="25">
        <f t="shared" si="62"/>
        <v>0</v>
      </c>
      <c r="N793" s="576">
        <f t="shared" si="63"/>
        <v>0</v>
      </c>
      <c r="O793" s="54" t="str">
        <f t="shared" si="60"/>
        <v/>
      </c>
      <c r="P793" s="47"/>
      <c r="Q793" s="661"/>
      <c r="R793" s="47"/>
      <c r="S793" s="659"/>
      <c r="T793" s="659">
        <f t="shared" si="64"/>
        <v>0</v>
      </c>
    </row>
    <row r="794" customHeight="1" spans="1:20">
      <c r="A794" s="646"/>
      <c r="B794" s="647"/>
      <c r="C794" s="647"/>
      <c r="D794" s="47"/>
      <c r="E794" s="648"/>
      <c r="F794" s="649"/>
      <c r="G794" s="649"/>
      <c r="H794" s="598"/>
      <c r="I794" s="648"/>
      <c r="J794" s="655"/>
      <c r="K794" s="656"/>
      <c r="L794" s="654">
        <f t="shared" si="61"/>
        <v>0</v>
      </c>
      <c r="M794" s="25">
        <f t="shared" si="62"/>
        <v>0</v>
      </c>
      <c r="N794" s="576">
        <f t="shared" si="63"/>
        <v>0</v>
      </c>
      <c r="O794" s="54" t="str">
        <f t="shared" si="60"/>
        <v/>
      </c>
      <c r="P794" s="47"/>
      <c r="Q794" s="661"/>
      <c r="R794" s="47"/>
      <c r="S794" s="659"/>
      <c r="T794" s="659">
        <f t="shared" si="64"/>
        <v>0</v>
      </c>
    </row>
    <row r="795" customHeight="1" spans="1:20">
      <c r="A795" s="646"/>
      <c r="B795" s="647"/>
      <c r="C795" s="647"/>
      <c r="D795" s="47"/>
      <c r="E795" s="648"/>
      <c r="F795" s="649"/>
      <c r="G795" s="649"/>
      <c r="H795" s="598"/>
      <c r="I795" s="648"/>
      <c r="J795" s="655"/>
      <c r="K795" s="656"/>
      <c r="L795" s="654">
        <f t="shared" si="61"/>
        <v>0</v>
      </c>
      <c r="M795" s="25">
        <f t="shared" si="62"/>
        <v>0</v>
      </c>
      <c r="N795" s="576">
        <f t="shared" si="63"/>
        <v>0</v>
      </c>
      <c r="O795" s="54" t="str">
        <f t="shared" si="60"/>
        <v/>
      </c>
      <c r="P795" s="47"/>
      <c r="Q795" s="661"/>
      <c r="R795" s="47"/>
      <c r="S795" s="659"/>
      <c r="T795" s="659">
        <f t="shared" si="64"/>
        <v>0</v>
      </c>
    </row>
    <row r="796" customHeight="1" spans="1:20">
      <c r="A796" s="646"/>
      <c r="B796" s="647"/>
      <c r="C796" s="647"/>
      <c r="D796" s="47"/>
      <c r="E796" s="648"/>
      <c r="F796" s="649"/>
      <c r="G796" s="649"/>
      <c r="H796" s="598"/>
      <c r="I796" s="648"/>
      <c r="J796" s="655"/>
      <c r="K796" s="656"/>
      <c r="L796" s="654">
        <f t="shared" si="61"/>
        <v>0</v>
      </c>
      <c r="M796" s="25">
        <f t="shared" si="62"/>
        <v>0</v>
      </c>
      <c r="N796" s="576">
        <f t="shared" si="63"/>
        <v>0</v>
      </c>
      <c r="O796" s="54" t="str">
        <f t="shared" si="60"/>
        <v/>
      </c>
      <c r="P796" s="47"/>
      <c r="Q796" s="661"/>
      <c r="R796" s="47"/>
      <c r="S796" s="659"/>
      <c r="T796" s="659">
        <f t="shared" si="64"/>
        <v>0</v>
      </c>
    </row>
    <row r="797" customHeight="1" spans="1:20">
      <c r="A797" s="646"/>
      <c r="B797" s="647"/>
      <c r="C797" s="647"/>
      <c r="D797" s="47"/>
      <c r="E797" s="648"/>
      <c r="F797" s="649"/>
      <c r="G797" s="649"/>
      <c r="H797" s="598"/>
      <c r="I797" s="648"/>
      <c r="J797" s="655"/>
      <c r="K797" s="656"/>
      <c r="L797" s="654">
        <f t="shared" si="61"/>
        <v>0</v>
      </c>
      <c r="M797" s="25">
        <f t="shared" si="62"/>
        <v>0</v>
      </c>
      <c r="N797" s="576">
        <f t="shared" si="63"/>
        <v>0</v>
      </c>
      <c r="O797" s="54" t="str">
        <f t="shared" si="60"/>
        <v/>
      </c>
      <c r="P797" s="47"/>
      <c r="Q797" s="661"/>
      <c r="R797" s="47"/>
      <c r="S797" s="659"/>
      <c r="T797" s="659">
        <f t="shared" si="64"/>
        <v>0</v>
      </c>
    </row>
    <row r="798" customHeight="1" spans="1:20">
      <c r="A798" s="646"/>
      <c r="B798" s="647"/>
      <c r="C798" s="647"/>
      <c r="D798" s="47"/>
      <c r="E798" s="648"/>
      <c r="F798" s="649"/>
      <c r="G798" s="649"/>
      <c r="H798" s="598"/>
      <c r="I798" s="648"/>
      <c r="J798" s="655"/>
      <c r="K798" s="656"/>
      <c r="L798" s="654">
        <f t="shared" si="61"/>
        <v>0</v>
      </c>
      <c r="M798" s="25">
        <f t="shared" si="62"/>
        <v>0</v>
      </c>
      <c r="N798" s="576">
        <f t="shared" si="63"/>
        <v>0</v>
      </c>
      <c r="O798" s="54" t="str">
        <f t="shared" si="60"/>
        <v/>
      </c>
      <c r="P798" s="47"/>
      <c r="Q798" s="661"/>
      <c r="R798" s="47"/>
      <c r="S798" s="659"/>
      <c r="T798" s="659">
        <f t="shared" si="64"/>
        <v>0</v>
      </c>
    </row>
    <row r="799" customHeight="1" spans="1:20">
      <c r="A799" s="646"/>
      <c r="B799" s="647"/>
      <c r="C799" s="647"/>
      <c r="D799" s="47"/>
      <c r="E799" s="648"/>
      <c r="F799" s="649"/>
      <c r="G799" s="649"/>
      <c r="H799" s="598"/>
      <c r="I799" s="648"/>
      <c r="J799" s="655"/>
      <c r="K799" s="656"/>
      <c r="L799" s="654">
        <f t="shared" si="61"/>
        <v>0</v>
      </c>
      <c r="M799" s="25">
        <f t="shared" si="62"/>
        <v>0</v>
      </c>
      <c r="N799" s="576">
        <f t="shared" si="63"/>
        <v>0</v>
      </c>
      <c r="O799" s="54" t="str">
        <f t="shared" si="60"/>
        <v/>
      </c>
      <c r="P799" s="47"/>
      <c r="Q799" s="661"/>
      <c r="R799" s="47"/>
      <c r="S799" s="659"/>
      <c r="T799" s="659">
        <f t="shared" si="64"/>
        <v>0</v>
      </c>
    </row>
    <row r="800" customHeight="1" spans="1:20">
      <c r="A800" s="646"/>
      <c r="B800" s="647"/>
      <c r="C800" s="647"/>
      <c r="D800" s="47"/>
      <c r="E800" s="648"/>
      <c r="F800" s="649"/>
      <c r="G800" s="649"/>
      <c r="H800" s="598"/>
      <c r="I800" s="648"/>
      <c r="J800" s="655"/>
      <c r="K800" s="656"/>
      <c r="L800" s="654">
        <f t="shared" si="61"/>
        <v>0</v>
      </c>
      <c r="M800" s="25">
        <f t="shared" si="62"/>
        <v>0</v>
      </c>
      <c r="N800" s="576">
        <f t="shared" si="63"/>
        <v>0</v>
      </c>
      <c r="O800" s="54" t="str">
        <f t="shared" si="60"/>
        <v/>
      </c>
      <c r="P800" s="47"/>
      <c r="Q800" s="661"/>
      <c r="R800" s="47"/>
      <c r="S800" s="659"/>
      <c r="T800" s="659">
        <f t="shared" si="64"/>
        <v>0</v>
      </c>
    </row>
    <row r="801" customHeight="1" spans="1:20">
      <c r="A801" s="646"/>
      <c r="B801" s="647"/>
      <c r="C801" s="647"/>
      <c r="D801" s="47"/>
      <c r="E801" s="648"/>
      <c r="F801" s="649"/>
      <c r="G801" s="649"/>
      <c r="H801" s="598"/>
      <c r="I801" s="648"/>
      <c r="J801" s="655"/>
      <c r="K801" s="656"/>
      <c r="L801" s="654">
        <f t="shared" si="61"/>
        <v>0</v>
      </c>
      <c r="M801" s="25">
        <f t="shared" si="62"/>
        <v>0</v>
      </c>
      <c r="N801" s="576">
        <f t="shared" si="63"/>
        <v>0</v>
      </c>
      <c r="O801" s="54" t="str">
        <f t="shared" si="60"/>
        <v/>
      </c>
      <c r="P801" s="47"/>
      <c r="Q801" s="661"/>
      <c r="R801" s="47"/>
      <c r="S801" s="659"/>
      <c r="T801" s="659">
        <f t="shared" si="64"/>
        <v>0</v>
      </c>
    </row>
    <row r="802" customHeight="1" spans="1:20">
      <c r="A802" s="646"/>
      <c r="B802" s="647"/>
      <c r="C802" s="647"/>
      <c r="D802" s="47"/>
      <c r="E802" s="648"/>
      <c r="F802" s="649"/>
      <c r="G802" s="649"/>
      <c r="H802" s="598"/>
      <c r="I802" s="648"/>
      <c r="J802" s="655"/>
      <c r="K802" s="656"/>
      <c r="L802" s="654">
        <f t="shared" si="61"/>
        <v>0</v>
      </c>
      <c r="M802" s="25">
        <f t="shared" si="62"/>
        <v>0</v>
      </c>
      <c r="N802" s="576">
        <f t="shared" si="63"/>
        <v>0</v>
      </c>
      <c r="O802" s="54" t="str">
        <f t="shared" si="60"/>
        <v/>
      </c>
      <c r="P802" s="47"/>
      <c r="Q802" s="661"/>
      <c r="R802" s="47"/>
      <c r="S802" s="659"/>
      <c r="T802" s="659">
        <f t="shared" si="64"/>
        <v>0</v>
      </c>
    </row>
    <row r="803" customHeight="1" spans="1:20">
      <c r="A803" s="646"/>
      <c r="B803" s="647"/>
      <c r="C803" s="647"/>
      <c r="D803" s="47"/>
      <c r="E803" s="648"/>
      <c r="F803" s="649"/>
      <c r="G803" s="649"/>
      <c r="H803" s="598"/>
      <c r="I803" s="648"/>
      <c r="J803" s="655"/>
      <c r="K803" s="656"/>
      <c r="L803" s="654">
        <f t="shared" si="61"/>
        <v>0</v>
      </c>
      <c r="M803" s="25">
        <f t="shared" si="62"/>
        <v>0</v>
      </c>
      <c r="N803" s="576">
        <f t="shared" si="63"/>
        <v>0</v>
      </c>
      <c r="O803" s="54" t="str">
        <f t="shared" si="60"/>
        <v/>
      </c>
      <c r="P803" s="47"/>
      <c r="Q803" s="661"/>
      <c r="R803" s="47"/>
      <c r="S803" s="659"/>
      <c r="T803" s="659">
        <f t="shared" si="64"/>
        <v>0</v>
      </c>
    </row>
    <row r="804" customHeight="1" spans="1:20">
      <c r="A804" s="646"/>
      <c r="B804" s="647"/>
      <c r="C804" s="647"/>
      <c r="D804" s="47"/>
      <c r="E804" s="648"/>
      <c r="F804" s="649"/>
      <c r="G804" s="649"/>
      <c r="H804" s="598"/>
      <c r="I804" s="648"/>
      <c r="J804" s="655"/>
      <c r="K804" s="656"/>
      <c r="L804" s="654">
        <f t="shared" si="61"/>
        <v>0</v>
      </c>
      <c r="M804" s="25">
        <f t="shared" si="62"/>
        <v>0</v>
      </c>
      <c r="N804" s="576">
        <f t="shared" si="63"/>
        <v>0</v>
      </c>
      <c r="O804" s="54" t="str">
        <f t="shared" si="60"/>
        <v/>
      </c>
      <c r="P804" s="47"/>
      <c r="Q804" s="661"/>
      <c r="R804" s="47"/>
      <c r="S804" s="659"/>
      <c r="T804" s="659">
        <f t="shared" si="64"/>
        <v>0</v>
      </c>
    </row>
    <row r="805" customHeight="1" spans="1:20">
      <c r="A805" s="646"/>
      <c r="B805" s="647"/>
      <c r="C805" s="647"/>
      <c r="D805" s="47"/>
      <c r="E805" s="648"/>
      <c r="F805" s="649"/>
      <c r="G805" s="649"/>
      <c r="H805" s="598"/>
      <c r="I805" s="648"/>
      <c r="J805" s="655"/>
      <c r="K805" s="656"/>
      <c r="L805" s="654">
        <f t="shared" si="61"/>
        <v>0</v>
      </c>
      <c r="M805" s="25">
        <f t="shared" si="62"/>
        <v>0</v>
      </c>
      <c r="N805" s="576">
        <f t="shared" si="63"/>
        <v>0</v>
      </c>
      <c r="O805" s="54" t="str">
        <f t="shared" si="60"/>
        <v/>
      </c>
      <c r="P805" s="47"/>
      <c r="Q805" s="661"/>
      <c r="R805" s="47"/>
      <c r="S805" s="659"/>
      <c r="T805" s="659">
        <f t="shared" si="64"/>
        <v>0</v>
      </c>
    </row>
    <row r="806" customHeight="1" spans="1:20">
      <c r="A806" s="646"/>
      <c r="B806" s="647"/>
      <c r="C806" s="647"/>
      <c r="D806" s="47"/>
      <c r="E806" s="648"/>
      <c r="F806" s="649"/>
      <c r="G806" s="649"/>
      <c r="H806" s="598"/>
      <c r="I806" s="648"/>
      <c r="J806" s="655"/>
      <c r="K806" s="656"/>
      <c r="L806" s="654">
        <f t="shared" si="61"/>
        <v>0</v>
      </c>
      <c r="M806" s="25">
        <f t="shared" si="62"/>
        <v>0</v>
      </c>
      <c r="N806" s="576">
        <f t="shared" si="63"/>
        <v>0</v>
      </c>
      <c r="O806" s="54" t="str">
        <f t="shared" si="60"/>
        <v/>
      </c>
      <c r="P806" s="47"/>
      <c r="Q806" s="661"/>
      <c r="R806" s="47"/>
      <c r="S806" s="659"/>
      <c r="T806" s="659">
        <f t="shared" si="64"/>
        <v>0</v>
      </c>
    </row>
    <row r="807" customHeight="1" spans="1:20">
      <c r="A807" s="646"/>
      <c r="B807" s="647"/>
      <c r="C807" s="647"/>
      <c r="D807" s="47"/>
      <c r="E807" s="648"/>
      <c r="F807" s="649"/>
      <c r="G807" s="649"/>
      <c r="H807" s="598"/>
      <c r="I807" s="648"/>
      <c r="J807" s="655"/>
      <c r="K807" s="656"/>
      <c r="L807" s="654">
        <f t="shared" si="61"/>
        <v>0</v>
      </c>
      <c r="M807" s="25">
        <f t="shared" si="62"/>
        <v>0</v>
      </c>
      <c r="N807" s="576">
        <f t="shared" si="63"/>
        <v>0</v>
      </c>
      <c r="O807" s="54" t="str">
        <f t="shared" si="60"/>
        <v/>
      </c>
      <c r="P807" s="47"/>
      <c r="Q807" s="661"/>
      <c r="R807" s="47"/>
      <c r="S807" s="659"/>
      <c r="T807" s="659">
        <f t="shared" si="64"/>
        <v>0</v>
      </c>
    </row>
    <row r="808" customHeight="1" spans="1:20">
      <c r="A808" s="646"/>
      <c r="B808" s="647"/>
      <c r="C808" s="647"/>
      <c r="D808" s="47"/>
      <c r="E808" s="648"/>
      <c r="F808" s="649"/>
      <c r="G808" s="649"/>
      <c r="H808" s="598"/>
      <c r="I808" s="648"/>
      <c r="J808" s="655"/>
      <c r="K808" s="656"/>
      <c r="L808" s="654">
        <f t="shared" si="61"/>
        <v>0</v>
      </c>
      <c r="M808" s="25">
        <f t="shared" si="62"/>
        <v>0</v>
      </c>
      <c r="N808" s="576">
        <f t="shared" si="63"/>
        <v>0</v>
      </c>
      <c r="O808" s="54" t="str">
        <f t="shared" si="60"/>
        <v/>
      </c>
      <c r="P808" s="47"/>
      <c r="Q808" s="661"/>
      <c r="R808" s="47"/>
      <c r="S808" s="659"/>
      <c r="T808" s="659">
        <f t="shared" si="64"/>
        <v>0</v>
      </c>
    </row>
    <row r="809" customHeight="1" spans="1:20">
      <c r="A809" s="646"/>
      <c r="B809" s="647"/>
      <c r="C809" s="647"/>
      <c r="D809" s="47"/>
      <c r="E809" s="648"/>
      <c r="F809" s="649"/>
      <c r="G809" s="649"/>
      <c r="H809" s="598"/>
      <c r="I809" s="648"/>
      <c r="J809" s="655"/>
      <c r="K809" s="656"/>
      <c r="L809" s="654">
        <f t="shared" si="61"/>
        <v>0</v>
      </c>
      <c r="M809" s="25">
        <f t="shared" si="62"/>
        <v>0</v>
      </c>
      <c r="N809" s="576">
        <f t="shared" si="63"/>
        <v>0</v>
      </c>
      <c r="O809" s="54" t="str">
        <f t="shared" si="60"/>
        <v/>
      </c>
      <c r="P809" s="47"/>
      <c r="Q809" s="661"/>
      <c r="R809" s="47"/>
      <c r="S809" s="659"/>
      <c r="T809" s="659">
        <f t="shared" si="64"/>
        <v>0</v>
      </c>
    </row>
    <row r="810" customHeight="1" spans="1:20">
      <c r="A810" s="646"/>
      <c r="B810" s="647"/>
      <c r="C810" s="647"/>
      <c r="D810" s="47"/>
      <c r="E810" s="648"/>
      <c r="F810" s="649"/>
      <c r="G810" s="649"/>
      <c r="H810" s="598"/>
      <c r="I810" s="648"/>
      <c r="J810" s="655"/>
      <c r="K810" s="656"/>
      <c r="L810" s="654">
        <f t="shared" si="61"/>
        <v>0</v>
      </c>
      <c r="M810" s="25">
        <f t="shared" si="62"/>
        <v>0</v>
      </c>
      <c r="N810" s="576">
        <f t="shared" si="63"/>
        <v>0</v>
      </c>
      <c r="O810" s="54" t="str">
        <f t="shared" si="60"/>
        <v/>
      </c>
      <c r="P810" s="47"/>
      <c r="Q810" s="661"/>
      <c r="R810" s="47"/>
      <c r="S810" s="659"/>
      <c r="T810" s="659">
        <f t="shared" si="64"/>
        <v>0</v>
      </c>
    </row>
    <row r="811" customHeight="1" spans="1:20">
      <c r="A811" s="646"/>
      <c r="B811" s="647"/>
      <c r="C811" s="647"/>
      <c r="D811" s="47"/>
      <c r="E811" s="648"/>
      <c r="F811" s="649"/>
      <c r="G811" s="649"/>
      <c r="H811" s="598"/>
      <c r="I811" s="648"/>
      <c r="J811" s="655"/>
      <c r="K811" s="656"/>
      <c r="L811" s="654">
        <f t="shared" si="61"/>
        <v>0</v>
      </c>
      <c r="M811" s="25">
        <f t="shared" si="62"/>
        <v>0</v>
      </c>
      <c r="N811" s="576">
        <f t="shared" si="63"/>
        <v>0</v>
      </c>
      <c r="O811" s="54" t="str">
        <f t="shared" si="60"/>
        <v/>
      </c>
      <c r="P811" s="47"/>
      <c r="Q811" s="661"/>
      <c r="R811" s="47"/>
      <c r="S811" s="659"/>
      <c r="T811" s="659">
        <f t="shared" si="64"/>
        <v>0</v>
      </c>
    </row>
    <row r="812" customHeight="1" spans="1:20">
      <c r="A812" s="646"/>
      <c r="B812" s="647"/>
      <c r="C812" s="647"/>
      <c r="D812" s="47"/>
      <c r="E812" s="648"/>
      <c r="F812" s="649"/>
      <c r="G812" s="649"/>
      <c r="H812" s="598"/>
      <c r="I812" s="648"/>
      <c r="J812" s="655"/>
      <c r="K812" s="656"/>
      <c r="L812" s="654">
        <f t="shared" si="61"/>
        <v>0</v>
      </c>
      <c r="M812" s="25">
        <f t="shared" si="62"/>
        <v>0</v>
      </c>
      <c r="N812" s="576">
        <f t="shared" si="63"/>
        <v>0</v>
      </c>
      <c r="O812" s="54" t="str">
        <f t="shared" si="60"/>
        <v/>
      </c>
      <c r="P812" s="47"/>
      <c r="Q812" s="661"/>
      <c r="R812" s="47"/>
      <c r="S812" s="659"/>
      <c r="T812" s="659">
        <f t="shared" si="64"/>
        <v>0</v>
      </c>
    </row>
    <row r="813" customHeight="1" spans="1:20">
      <c r="A813" s="646"/>
      <c r="B813" s="647"/>
      <c r="C813" s="647"/>
      <c r="D813" s="47"/>
      <c r="E813" s="648"/>
      <c r="F813" s="649"/>
      <c r="G813" s="649"/>
      <c r="H813" s="598"/>
      <c r="I813" s="648"/>
      <c r="J813" s="655"/>
      <c r="K813" s="656"/>
      <c r="L813" s="654">
        <f t="shared" si="61"/>
        <v>0</v>
      </c>
      <c r="M813" s="25">
        <f t="shared" si="62"/>
        <v>0</v>
      </c>
      <c r="N813" s="576">
        <f t="shared" si="63"/>
        <v>0</v>
      </c>
      <c r="O813" s="54" t="str">
        <f t="shared" si="60"/>
        <v/>
      </c>
      <c r="P813" s="47"/>
      <c r="Q813" s="661"/>
      <c r="R813" s="47"/>
      <c r="S813" s="659"/>
      <c r="T813" s="659">
        <f t="shared" si="64"/>
        <v>0</v>
      </c>
    </row>
    <row r="814" customHeight="1" spans="1:20">
      <c r="A814" s="646"/>
      <c r="B814" s="647"/>
      <c r="C814" s="647"/>
      <c r="D814" s="47"/>
      <c r="E814" s="648"/>
      <c r="F814" s="649"/>
      <c r="G814" s="649"/>
      <c r="H814" s="598"/>
      <c r="I814" s="648"/>
      <c r="J814" s="655"/>
      <c r="K814" s="656"/>
      <c r="L814" s="654">
        <f t="shared" si="61"/>
        <v>0</v>
      </c>
      <c r="M814" s="25">
        <f t="shared" si="62"/>
        <v>0</v>
      </c>
      <c r="N814" s="576">
        <f t="shared" si="63"/>
        <v>0</v>
      </c>
      <c r="O814" s="54" t="str">
        <f t="shared" si="60"/>
        <v/>
      </c>
      <c r="P814" s="47"/>
      <c r="Q814" s="661"/>
      <c r="R814" s="47"/>
      <c r="S814" s="659"/>
      <c r="T814" s="659">
        <f t="shared" si="64"/>
        <v>0</v>
      </c>
    </row>
    <row r="815" customHeight="1" spans="1:20">
      <c r="A815" s="646"/>
      <c r="B815" s="647"/>
      <c r="C815" s="647"/>
      <c r="D815" s="47"/>
      <c r="E815" s="648"/>
      <c r="F815" s="649"/>
      <c r="G815" s="649"/>
      <c r="H815" s="598"/>
      <c r="I815" s="648"/>
      <c r="J815" s="655"/>
      <c r="K815" s="656"/>
      <c r="L815" s="654">
        <f t="shared" si="61"/>
        <v>0</v>
      </c>
      <c r="M815" s="25">
        <f t="shared" si="62"/>
        <v>0</v>
      </c>
      <c r="N815" s="576">
        <f t="shared" si="63"/>
        <v>0</v>
      </c>
      <c r="O815" s="54" t="str">
        <f t="shared" si="60"/>
        <v/>
      </c>
      <c r="P815" s="47"/>
      <c r="Q815" s="661"/>
      <c r="R815" s="47"/>
      <c r="S815" s="659"/>
      <c r="T815" s="659">
        <f t="shared" si="64"/>
        <v>0</v>
      </c>
    </row>
    <row r="816" customHeight="1" spans="1:20">
      <c r="A816" s="646"/>
      <c r="B816" s="647"/>
      <c r="C816" s="647"/>
      <c r="D816" s="47"/>
      <c r="E816" s="648"/>
      <c r="F816" s="649"/>
      <c r="G816" s="649"/>
      <c r="H816" s="598"/>
      <c r="I816" s="648"/>
      <c r="J816" s="655"/>
      <c r="K816" s="656"/>
      <c r="L816" s="654">
        <f t="shared" si="61"/>
        <v>0</v>
      </c>
      <c r="M816" s="25">
        <f t="shared" si="62"/>
        <v>0</v>
      </c>
      <c r="N816" s="576">
        <f t="shared" si="63"/>
        <v>0</v>
      </c>
      <c r="O816" s="54" t="str">
        <f t="shared" si="60"/>
        <v/>
      </c>
      <c r="P816" s="47"/>
      <c r="Q816" s="661"/>
      <c r="R816" s="47"/>
      <c r="S816" s="659"/>
      <c r="T816" s="659">
        <f t="shared" si="64"/>
        <v>0</v>
      </c>
    </row>
    <row r="817" customHeight="1" spans="1:20">
      <c r="A817" s="646"/>
      <c r="B817" s="647"/>
      <c r="C817" s="647"/>
      <c r="D817" s="47"/>
      <c r="E817" s="648"/>
      <c r="F817" s="649"/>
      <c r="G817" s="649"/>
      <c r="H817" s="598"/>
      <c r="I817" s="648"/>
      <c r="J817" s="655"/>
      <c r="K817" s="656"/>
      <c r="L817" s="654">
        <f t="shared" si="61"/>
        <v>0</v>
      </c>
      <c r="M817" s="25">
        <f t="shared" si="62"/>
        <v>0</v>
      </c>
      <c r="N817" s="576">
        <f t="shared" si="63"/>
        <v>0</v>
      </c>
      <c r="O817" s="54" t="str">
        <f t="shared" si="60"/>
        <v/>
      </c>
      <c r="P817" s="47"/>
      <c r="Q817" s="661"/>
      <c r="R817" s="47"/>
      <c r="S817" s="659"/>
      <c r="T817" s="659">
        <f t="shared" si="64"/>
        <v>0</v>
      </c>
    </row>
    <row r="818" customHeight="1" spans="1:20">
      <c r="A818" s="646"/>
      <c r="B818" s="647"/>
      <c r="C818" s="647"/>
      <c r="D818" s="47"/>
      <c r="E818" s="648"/>
      <c r="F818" s="649"/>
      <c r="G818" s="649"/>
      <c r="H818" s="598"/>
      <c r="I818" s="648"/>
      <c r="J818" s="655"/>
      <c r="K818" s="656"/>
      <c r="L818" s="654">
        <f t="shared" si="61"/>
        <v>0</v>
      </c>
      <c r="M818" s="25">
        <f t="shared" si="62"/>
        <v>0</v>
      </c>
      <c r="N818" s="576">
        <f t="shared" si="63"/>
        <v>0</v>
      </c>
      <c r="O818" s="54" t="str">
        <f t="shared" si="60"/>
        <v/>
      </c>
      <c r="P818" s="47"/>
      <c r="Q818" s="661"/>
      <c r="R818" s="47"/>
      <c r="S818" s="659"/>
      <c r="T818" s="659">
        <f t="shared" si="64"/>
        <v>0</v>
      </c>
    </row>
    <row r="819" customHeight="1" spans="1:20">
      <c r="A819" s="646"/>
      <c r="B819" s="647"/>
      <c r="C819" s="647"/>
      <c r="D819" s="47"/>
      <c r="E819" s="648"/>
      <c r="F819" s="649"/>
      <c r="G819" s="649"/>
      <c r="H819" s="598"/>
      <c r="I819" s="648"/>
      <c r="J819" s="655"/>
      <c r="K819" s="656"/>
      <c r="L819" s="654">
        <f t="shared" si="61"/>
        <v>0</v>
      </c>
      <c r="M819" s="25">
        <f t="shared" si="62"/>
        <v>0</v>
      </c>
      <c r="N819" s="576">
        <f t="shared" si="63"/>
        <v>0</v>
      </c>
      <c r="O819" s="54" t="str">
        <f t="shared" si="60"/>
        <v/>
      </c>
      <c r="P819" s="47"/>
      <c r="Q819" s="661"/>
      <c r="R819" s="47"/>
      <c r="S819" s="659"/>
      <c r="T819" s="659">
        <f t="shared" si="64"/>
        <v>0</v>
      </c>
    </row>
    <row r="820" customHeight="1" spans="1:20">
      <c r="A820" s="646"/>
      <c r="B820" s="647"/>
      <c r="C820" s="647"/>
      <c r="D820" s="47"/>
      <c r="E820" s="648"/>
      <c r="F820" s="649"/>
      <c r="G820" s="649"/>
      <c r="H820" s="598"/>
      <c r="I820" s="648"/>
      <c r="J820" s="655"/>
      <c r="K820" s="656"/>
      <c r="L820" s="654">
        <f t="shared" si="61"/>
        <v>0</v>
      </c>
      <c r="M820" s="25">
        <f t="shared" si="62"/>
        <v>0</v>
      </c>
      <c r="N820" s="576">
        <f t="shared" si="63"/>
        <v>0</v>
      </c>
      <c r="O820" s="54" t="str">
        <f t="shared" si="60"/>
        <v/>
      </c>
      <c r="P820" s="47"/>
      <c r="Q820" s="661"/>
      <c r="R820" s="47"/>
      <c r="S820" s="659"/>
      <c r="T820" s="659">
        <f t="shared" si="64"/>
        <v>0</v>
      </c>
    </row>
    <row r="821" customHeight="1" spans="1:20">
      <c r="A821" s="646"/>
      <c r="B821" s="647"/>
      <c r="C821" s="647"/>
      <c r="D821" s="47"/>
      <c r="E821" s="648"/>
      <c r="F821" s="649"/>
      <c r="G821" s="649"/>
      <c r="H821" s="598"/>
      <c r="I821" s="648"/>
      <c r="J821" s="655"/>
      <c r="K821" s="656"/>
      <c r="L821" s="654">
        <f t="shared" si="61"/>
        <v>0</v>
      </c>
      <c r="M821" s="25">
        <f t="shared" si="62"/>
        <v>0</v>
      </c>
      <c r="N821" s="576">
        <f t="shared" si="63"/>
        <v>0</v>
      </c>
      <c r="O821" s="54" t="str">
        <f t="shared" si="60"/>
        <v/>
      </c>
      <c r="P821" s="47"/>
      <c r="Q821" s="661"/>
      <c r="R821" s="47"/>
      <c r="S821" s="659"/>
      <c r="T821" s="659">
        <f t="shared" si="64"/>
        <v>0</v>
      </c>
    </row>
    <row r="822" customHeight="1" spans="1:20">
      <c r="A822" s="646"/>
      <c r="B822" s="647"/>
      <c r="C822" s="647"/>
      <c r="D822" s="47"/>
      <c r="E822" s="648"/>
      <c r="F822" s="649"/>
      <c r="G822" s="649"/>
      <c r="H822" s="598"/>
      <c r="I822" s="648"/>
      <c r="J822" s="655"/>
      <c r="K822" s="656"/>
      <c r="L822" s="654">
        <f t="shared" si="61"/>
        <v>0</v>
      </c>
      <c r="M822" s="25">
        <f t="shared" si="62"/>
        <v>0</v>
      </c>
      <c r="N822" s="576">
        <f t="shared" si="63"/>
        <v>0</v>
      </c>
      <c r="O822" s="54" t="str">
        <f t="shared" si="60"/>
        <v/>
      </c>
      <c r="P822" s="47"/>
      <c r="Q822" s="661"/>
      <c r="R822" s="47"/>
      <c r="S822" s="659"/>
      <c r="T822" s="659">
        <f t="shared" si="64"/>
        <v>0</v>
      </c>
    </row>
    <row r="823" customHeight="1" spans="1:20">
      <c r="A823" s="646"/>
      <c r="B823" s="647"/>
      <c r="C823" s="647"/>
      <c r="D823" s="47"/>
      <c r="E823" s="648"/>
      <c r="F823" s="649"/>
      <c r="G823" s="649"/>
      <c r="H823" s="598"/>
      <c r="I823" s="648"/>
      <c r="J823" s="655"/>
      <c r="K823" s="656"/>
      <c r="L823" s="654">
        <f t="shared" si="61"/>
        <v>0</v>
      </c>
      <c r="M823" s="25">
        <f t="shared" si="62"/>
        <v>0</v>
      </c>
      <c r="N823" s="576">
        <f t="shared" si="63"/>
        <v>0</v>
      </c>
      <c r="O823" s="54" t="str">
        <f t="shared" si="60"/>
        <v/>
      </c>
      <c r="P823" s="47"/>
      <c r="Q823" s="661"/>
      <c r="R823" s="47"/>
      <c r="S823" s="659"/>
      <c r="T823" s="659">
        <f t="shared" si="64"/>
        <v>0</v>
      </c>
    </row>
    <row r="824" customHeight="1" spans="1:20">
      <c r="A824" s="646"/>
      <c r="B824" s="647"/>
      <c r="C824" s="647"/>
      <c r="D824" s="47"/>
      <c r="E824" s="648"/>
      <c r="F824" s="649"/>
      <c r="G824" s="649"/>
      <c r="H824" s="598"/>
      <c r="I824" s="648"/>
      <c r="J824" s="655"/>
      <c r="K824" s="656"/>
      <c r="L824" s="654">
        <f t="shared" si="61"/>
        <v>0</v>
      </c>
      <c r="M824" s="25">
        <f t="shared" si="62"/>
        <v>0</v>
      </c>
      <c r="N824" s="576">
        <f t="shared" si="63"/>
        <v>0</v>
      </c>
      <c r="O824" s="54" t="str">
        <f t="shared" si="60"/>
        <v/>
      </c>
      <c r="P824" s="47"/>
      <c r="Q824" s="661"/>
      <c r="R824" s="47"/>
      <c r="S824" s="659"/>
      <c r="T824" s="659">
        <f t="shared" si="64"/>
        <v>0</v>
      </c>
    </row>
    <row r="825" customHeight="1" spans="1:20">
      <c r="A825" s="646"/>
      <c r="B825" s="647"/>
      <c r="C825" s="647"/>
      <c r="D825" s="47"/>
      <c r="E825" s="648"/>
      <c r="F825" s="649"/>
      <c r="G825" s="649"/>
      <c r="H825" s="598"/>
      <c r="I825" s="648"/>
      <c r="J825" s="655"/>
      <c r="K825" s="656"/>
      <c r="L825" s="654">
        <f t="shared" si="61"/>
        <v>0</v>
      </c>
      <c r="M825" s="25">
        <f t="shared" si="62"/>
        <v>0</v>
      </c>
      <c r="N825" s="576">
        <f t="shared" si="63"/>
        <v>0</v>
      </c>
      <c r="O825" s="54" t="str">
        <f t="shared" si="60"/>
        <v/>
      </c>
      <c r="P825" s="47"/>
      <c r="Q825" s="661"/>
      <c r="R825" s="47"/>
      <c r="S825" s="659"/>
      <c r="T825" s="659">
        <f t="shared" si="64"/>
        <v>0</v>
      </c>
    </row>
    <row r="826" customHeight="1" spans="1:20">
      <c r="A826" s="646"/>
      <c r="B826" s="647"/>
      <c r="C826" s="647"/>
      <c r="D826" s="47"/>
      <c r="E826" s="648"/>
      <c r="F826" s="649"/>
      <c r="G826" s="649"/>
      <c r="H826" s="598"/>
      <c r="I826" s="648"/>
      <c r="J826" s="655"/>
      <c r="K826" s="656"/>
      <c r="L826" s="654">
        <f t="shared" si="61"/>
        <v>0</v>
      </c>
      <c r="M826" s="25">
        <f t="shared" si="62"/>
        <v>0</v>
      </c>
      <c r="N826" s="576">
        <f t="shared" si="63"/>
        <v>0</v>
      </c>
      <c r="O826" s="54" t="str">
        <f t="shared" si="60"/>
        <v/>
      </c>
      <c r="P826" s="47"/>
      <c r="Q826" s="661"/>
      <c r="R826" s="47"/>
      <c r="S826" s="659"/>
      <c r="T826" s="659">
        <f t="shared" si="64"/>
        <v>0</v>
      </c>
    </row>
    <row r="827" customHeight="1" spans="1:20">
      <c r="A827" s="646"/>
      <c r="B827" s="647"/>
      <c r="C827" s="647"/>
      <c r="D827" s="47"/>
      <c r="E827" s="648"/>
      <c r="F827" s="649"/>
      <c r="G827" s="649"/>
      <c r="H827" s="598"/>
      <c r="I827" s="648"/>
      <c r="J827" s="655"/>
      <c r="K827" s="656"/>
      <c r="L827" s="654">
        <f t="shared" si="61"/>
        <v>0</v>
      </c>
      <c r="M827" s="25">
        <f t="shared" si="62"/>
        <v>0</v>
      </c>
      <c r="N827" s="576">
        <f t="shared" si="63"/>
        <v>0</v>
      </c>
      <c r="O827" s="54" t="str">
        <f t="shared" si="60"/>
        <v/>
      </c>
      <c r="P827" s="47"/>
      <c r="Q827" s="661"/>
      <c r="R827" s="47"/>
      <c r="S827" s="659"/>
      <c r="T827" s="659">
        <f t="shared" si="64"/>
        <v>0</v>
      </c>
    </row>
    <row r="828" customHeight="1" spans="1:20">
      <c r="A828" s="646"/>
      <c r="B828" s="647"/>
      <c r="C828" s="647"/>
      <c r="D828" s="47"/>
      <c r="E828" s="648"/>
      <c r="F828" s="649"/>
      <c r="G828" s="649"/>
      <c r="H828" s="598"/>
      <c r="I828" s="648"/>
      <c r="J828" s="655"/>
      <c r="K828" s="656"/>
      <c r="L828" s="654">
        <f t="shared" si="61"/>
        <v>0</v>
      </c>
      <c r="M828" s="25">
        <f t="shared" si="62"/>
        <v>0</v>
      </c>
      <c r="N828" s="576">
        <f t="shared" si="63"/>
        <v>0</v>
      </c>
      <c r="O828" s="54" t="str">
        <f t="shared" si="60"/>
        <v/>
      </c>
      <c r="P828" s="47"/>
      <c r="Q828" s="661"/>
      <c r="R828" s="47"/>
      <c r="S828" s="659"/>
      <c r="T828" s="659">
        <f t="shared" si="64"/>
        <v>0</v>
      </c>
    </row>
    <row r="829" customHeight="1" spans="1:20">
      <c r="A829" s="646"/>
      <c r="B829" s="647"/>
      <c r="C829" s="647"/>
      <c r="D829" s="47"/>
      <c r="E829" s="648"/>
      <c r="F829" s="649"/>
      <c r="G829" s="649"/>
      <c r="H829" s="598"/>
      <c r="I829" s="648"/>
      <c r="J829" s="655"/>
      <c r="K829" s="656"/>
      <c r="L829" s="654">
        <f t="shared" si="61"/>
        <v>0</v>
      </c>
      <c r="M829" s="25">
        <f t="shared" si="62"/>
        <v>0</v>
      </c>
      <c r="N829" s="576">
        <f t="shared" si="63"/>
        <v>0</v>
      </c>
      <c r="O829" s="54" t="str">
        <f t="shared" si="60"/>
        <v/>
      </c>
      <c r="P829" s="47"/>
      <c r="Q829" s="661"/>
      <c r="R829" s="47"/>
      <c r="S829" s="659"/>
      <c r="T829" s="659">
        <f t="shared" si="64"/>
        <v>0</v>
      </c>
    </row>
    <row r="830" customHeight="1" spans="1:20">
      <c r="A830" s="646"/>
      <c r="B830" s="647"/>
      <c r="C830" s="647"/>
      <c r="D830" s="47"/>
      <c r="E830" s="648"/>
      <c r="F830" s="649"/>
      <c r="G830" s="649"/>
      <c r="H830" s="598"/>
      <c r="I830" s="648"/>
      <c r="J830" s="655"/>
      <c r="K830" s="656"/>
      <c r="L830" s="654">
        <f t="shared" si="61"/>
        <v>0</v>
      </c>
      <c r="M830" s="25">
        <f t="shared" si="62"/>
        <v>0</v>
      </c>
      <c r="N830" s="576">
        <f t="shared" si="63"/>
        <v>0</v>
      </c>
      <c r="O830" s="54" t="str">
        <f t="shared" si="60"/>
        <v/>
      </c>
      <c r="P830" s="47"/>
      <c r="Q830" s="661"/>
      <c r="R830" s="47"/>
      <c r="S830" s="659"/>
      <c r="T830" s="659">
        <f t="shared" si="64"/>
        <v>0</v>
      </c>
    </row>
    <row r="831" customHeight="1" spans="1:20">
      <c r="A831" s="646"/>
      <c r="B831" s="647"/>
      <c r="C831" s="647"/>
      <c r="D831" s="47"/>
      <c r="E831" s="648"/>
      <c r="F831" s="649"/>
      <c r="G831" s="649"/>
      <c r="H831" s="598"/>
      <c r="I831" s="648"/>
      <c r="J831" s="655"/>
      <c r="K831" s="656"/>
      <c r="L831" s="654">
        <f t="shared" si="61"/>
        <v>0</v>
      </c>
      <c r="M831" s="25">
        <f t="shared" si="62"/>
        <v>0</v>
      </c>
      <c r="N831" s="576">
        <f t="shared" si="63"/>
        <v>0</v>
      </c>
      <c r="O831" s="54" t="str">
        <f t="shared" si="60"/>
        <v/>
      </c>
      <c r="P831" s="47"/>
      <c r="Q831" s="661"/>
      <c r="R831" s="47"/>
      <c r="S831" s="659"/>
      <c r="T831" s="659">
        <f t="shared" si="64"/>
        <v>0</v>
      </c>
    </row>
    <row r="832" customHeight="1" spans="1:20">
      <c r="A832" s="646"/>
      <c r="B832" s="647"/>
      <c r="C832" s="647"/>
      <c r="D832" s="47"/>
      <c r="E832" s="648"/>
      <c r="F832" s="649"/>
      <c r="G832" s="649"/>
      <c r="H832" s="598"/>
      <c r="I832" s="648"/>
      <c r="J832" s="655"/>
      <c r="K832" s="656"/>
      <c r="L832" s="654">
        <f t="shared" si="61"/>
        <v>0</v>
      </c>
      <c r="M832" s="25">
        <f t="shared" si="62"/>
        <v>0</v>
      </c>
      <c r="N832" s="576">
        <f t="shared" si="63"/>
        <v>0</v>
      </c>
      <c r="O832" s="54" t="str">
        <f t="shared" si="60"/>
        <v/>
      </c>
      <c r="P832" s="47"/>
      <c r="Q832" s="661"/>
      <c r="R832" s="47"/>
      <c r="S832" s="659"/>
      <c r="T832" s="659">
        <f t="shared" si="64"/>
        <v>0</v>
      </c>
    </row>
    <row r="833" customHeight="1" spans="1:20">
      <c r="A833" s="646"/>
      <c r="B833" s="647"/>
      <c r="C833" s="647"/>
      <c r="D833" s="47"/>
      <c r="E833" s="648"/>
      <c r="F833" s="649"/>
      <c r="G833" s="649"/>
      <c r="H833" s="598"/>
      <c r="I833" s="648"/>
      <c r="J833" s="655"/>
      <c r="K833" s="656"/>
      <c r="L833" s="654">
        <f t="shared" si="61"/>
        <v>0</v>
      </c>
      <c r="M833" s="25">
        <f t="shared" si="62"/>
        <v>0</v>
      </c>
      <c r="N833" s="576">
        <f t="shared" si="63"/>
        <v>0</v>
      </c>
      <c r="O833" s="54" t="str">
        <f t="shared" si="60"/>
        <v/>
      </c>
      <c r="P833" s="47"/>
      <c r="Q833" s="661"/>
      <c r="R833" s="47"/>
      <c r="S833" s="659"/>
      <c r="T833" s="659">
        <f t="shared" si="64"/>
        <v>0</v>
      </c>
    </row>
    <row r="834" customHeight="1" spans="1:20">
      <c r="A834" s="646"/>
      <c r="B834" s="647"/>
      <c r="C834" s="647"/>
      <c r="D834" s="47"/>
      <c r="E834" s="648"/>
      <c r="F834" s="649"/>
      <c r="G834" s="649"/>
      <c r="H834" s="598"/>
      <c r="I834" s="648"/>
      <c r="J834" s="655"/>
      <c r="K834" s="656"/>
      <c r="L834" s="654">
        <f t="shared" si="61"/>
        <v>0</v>
      </c>
      <c r="M834" s="25">
        <f t="shared" si="62"/>
        <v>0</v>
      </c>
      <c r="N834" s="576">
        <f t="shared" si="63"/>
        <v>0</v>
      </c>
      <c r="O834" s="54" t="str">
        <f t="shared" si="60"/>
        <v/>
      </c>
      <c r="P834" s="47"/>
      <c r="Q834" s="661"/>
      <c r="R834" s="47"/>
      <c r="S834" s="659"/>
      <c r="T834" s="659">
        <f t="shared" si="64"/>
        <v>0</v>
      </c>
    </row>
    <row r="835" customHeight="1" spans="1:20">
      <c r="A835" s="646"/>
      <c r="B835" s="647"/>
      <c r="C835" s="647"/>
      <c r="D835" s="47"/>
      <c r="E835" s="648"/>
      <c r="F835" s="649"/>
      <c r="G835" s="649"/>
      <c r="H835" s="598"/>
      <c r="I835" s="648"/>
      <c r="J835" s="655"/>
      <c r="K835" s="656"/>
      <c r="L835" s="654">
        <f t="shared" si="61"/>
        <v>0</v>
      </c>
      <c r="M835" s="25">
        <f t="shared" si="62"/>
        <v>0</v>
      </c>
      <c r="N835" s="576">
        <f t="shared" si="63"/>
        <v>0</v>
      </c>
      <c r="O835" s="54" t="str">
        <f t="shared" si="60"/>
        <v/>
      </c>
      <c r="P835" s="47"/>
      <c r="Q835" s="661"/>
      <c r="R835" s="47"/>
      <c r="S835" s="659"/>
      <c r="T835" s="659">
        <f t="shared" si="64"/>
        <v>0</v>
      </c>
    </row>
    <row r="836" customHeight="1" spans="1:20">
      <c r="A836" s="646"/>
      <c r="B836" s="647"/>
      <c r="C836" s="647"/>
      <c r="D836" s="47"/>
      <c r="E836" s="648"/>
      <c r="F836" s="649"/>
      <c r="G836" s="649"/>
      <c r="H836" s="598"/>
      <c r="I836" s="648"/>
      <c r="J836" s="655"/>
      <c r="K836" s="656"/>
      <c r="L836" s="654">
        <f t="shared" si="61"/>
        <v>0</v>
      </c>
      <c r="M836" s="25">
        <f t="shared" si="62"/>
        <v>0</v>
      </c>
      <c r="N836" s="576">
        <f t="shared" si="63"/>
        <v>0</v>
      </c>
      <c r="O836" s="54" t="str">
        <f t="shared" si="60"/>
        <v/>
      </c>
      <c r="P836" s="47"/>
      <c r="Q836" s="661"/>
      <c r="R836" s="47"/>
      <c r="S836" s="659"/>
      <c r="T836" s="659">
        <f t="shared" si="64"/>
        <v>0</v>
      </c>
    </row>
    <row r="837" customHeight="1" spans="1:20">
      <c r="A837" s="646"/>
      <c r="B837" s="647"/>
      <c r="C837" s="647"/>
      <c r="D837" s="47"/>
      <c r="E837" s="648"/>
      <c r="F837" s="649"/>
      <c r="G837" s="649"/>
      <c r="H837" s="598"/>
      <c r="I837" s="648"/>
      <c r="J837" s="655"/>
      <c r="K837" s="656"/>
      <c r="L837" s="654">
        <f t="shared" si="61"/>
        <v>0</v>
      </c>
      <c r="M837" s="25">
        <f t="shared" si="62"/>
        <v>0</v>
      </c>
      <c r="N837" s="576">
        <f t="shared" si="63"/>
        <v>0</v>
      </c>
      <c r="O837" s="54" t="str">
        <f t="shared" si="60"/>
        <v/>
      </c>
      <c r="P837" s="47"/>
      <c r="Q837" s="661"/>
      <c r="R837" s="47"/>
      <c r="S837" s="659"/>
      <c r="T837" s="659">
        <f t="shared" si="64"/>
        <v>0</v>
      </c>
    </row>
    <row r="838" customHeight="1" spans="1:20">
      <c r="A838" s="646"/>
      <c r="B838" s="647"/>
      <c r="C838" s="647"/>
      <c r="D838" s="47"/>
      <c r="E838" s="648"/>
      <c r="F838" s="649"/>
      <c r="G838" s="649"/>
      <c r="H838" s="598"/>
      <c r="I838" s="648"/>
      <c r="J838" s="655"/>
      <c r="K838" s="656"/>
      <c r="L838" s="654">
        <f t="shared" si="61"/>
        <v>0</v>
      </c>
      <c r="M838" s="25">
        <f t="shared" si="62"/>
        <v>0</v>
      </c>
      <c r="N838" s="576">
        <f t="shared" si="63"/>
        <v>0</v>
      </c>
      <c r="O838" s="54" t="str">
        <f t="shared" si="60"/>
        <v/>
      </c>
      <c r="P838" s="47"/>
      <c r="Q838" s="661"/>
      <c r="R838" s="47"/>
      <c r="S838" s="659"/>
      <c r="T838" s="659">
        <f t="shared" si="64"/>
        <v>0</v>
      </c>
    </row>
    <row r="839" customHeight="1" spans="1:20">
      <c r="A839" s="646"/>
      <c r="B839" s="647"/>
      <c r="C839" s="647"/>
      <c r="D839" s="47"/>
      <c r="E839" s="648"/>
      <c r="F839" s="649"/>
      <c r="G839" s="649"/>
      <c r="H839" s="598"/>
      <c r="I839" s="648"/>
      <c r="J839" s="655"/>
      <c r="K839" s="656"/>
      <c r="L839" s="654">
        <f t="shared" si="61"/>
        <v>0</v>
      </c>
      <c r="M839" s="25">
        <f t="shared" si="62"/>
        <v>0</v>
      </c>
      <c r="N839" s="576">
        <f t="shared" si="63"/>
        <v>0</v>
      </c>
      <c r="O839" s="54" t="str">
        <f t="shared" ref="O839:O902" si="65">IF(K839=0,"",(N839-K839)/K839*100)</f>
        <v/>
      </c>
      <c r="P839" s="47"/>
      <c r="Q839" s="661"/>
      <c r="R839" s="47"/>
      <c r="S839" s="659"/>
      <c r="T839" s="659">
        <f t="shared" si="64"/>
        <v>0</v>
      </c>
    </row>
    <row r="840" customHeight="1" spans="1:20">
      <c r="A840" s="646"/>
      <c r="B840" s="647"/>
      <c r="C840" s="647"/>
      <c r="D840" s="47"/>
      <c r="E840" s="648"/>
      <c r="F840" s="649"/>
      <c r="G840" s="649"/>
      <c r="H840" s="598"/>
      <c r="I840" s="648"/>
      <c r="J840" s="655"/>
      <c r="K840" s="656"/>
      <c r="L840" s="654">
        <f t="shared" ref="L840:L903" si="66">T840</f>
        <v>0</v>
      </c>
      <c r="M840" s="25">
        <f t="shared" ref="M840:M903" si="67">S840</f>
        <v>0</v>
      </c>
      <c r="N840" s="576">
        <f t="shared" ref="N840:N903" si="68">ROUND(M840*L840,2)</f>
        <v>0</v>
      </c>
      <c r="O840" s="54" t="str">
        <f t="shared" si="65"/>
        <v/>
      </c>
      <c r="P840" s="47"/>
      <c r="Q840" s="661"/>
      <c r="R840" s="47"/>
      <c r="S840" s="659"/>
      <c r="T840" s="659">
        <f t="shared" ref="T840:T903" si="69">I840</f>
        <v>0</v>
      </c>
    </row>
    <row r="841" customHeight="1" spans="1:20">
      <c r="A841" s="646"/>
      <c r="B841" s="647"/>
      <c r="C841" s="647"/>
      <c r="D841" s="47"/>
      <c r="E841" s="648"/>
      <c r="F841" s="649"/>
      <c r="G841" s="649"/>
      <c r="H841" s="598"/>
      <c r="I841" s="648"/>
      <c r="J841" s="655"/>
      <c r="K841" s="656"/>
      <c r="L841" s="654">
        <f t="shared" si="66"/>
        <v>0</v>
      </c>
      <c r="M841" s="25">
        <f t="shared" si="67"/>
        <v>0</v>
      </c>
      <c r="N841" s="576">
        <f t="shared" si="68"/>
        <v>0</v>
      </c>
      <c r="O841" s="54" t="str">
        <f t="shared" si="65"/>
        <v/>
      </c>
      <c r="P841" s="47"/>
      <c r="Q841" s="661"/>
      <c r="R841" s="47"/>
      <c r="S841" s="659"/>
      <c r="T841" s="659">
        <f t="shared" si="69"/>
        <v>0</v>
      </c>
    </row>
    <row r="842" customHeight="1" spans="1:20">
      <c r="A842" s="646"/>
      <c r="B842" s="647"/>
      <c r="C842" s="647"/>
      <c r="D842" s="47"/>
      <c r="E842" s="648"/>
      <c r="F842" s="649"/>
      <c r="G842" s="649"/>
      <c r="H842" s="598"/>
      <c r="I842" s="648"/>
      <c r="J842" s="655"/>
      <c r="K842" s="656"/>
      <c r="L842" s="654">
        <f t="shared" si="66"/>
        <v>0</v>
      </c>
      <c r="M842" s="25">
        <f t="shared" si="67"/>
        <v>0</v>
      </c>
      <c r="N842" s="576">
        <f t="shared" si="68"/>
        <v>0</v>
      </c>
      <c r="O842" s="54" t="str">
        <f t="shared" si="65"/>
        <v/>
      </c>
      <c r="P842" s="47"/>
      <c r="Q842" s="661"/>
      <c r="R842" s="47"/>
      <c r="S842" s="659"/>
      <c r="T842" s="659">
        <f t="shared" si="69"/>
        <v>0</v>
      </c>
    </row>
    <row r="843" customHeight="1" spans="1:20">
      <c r="A843" s="646"/>
      <c r="B843" s="647"/>
      <c r="C843" s="647"/>
      <c r="D843" s="47"/>
      <c r="E843" s="648"/>
      <c r="F843" s="649"/>
      <c r="G843" s="649"/>
      <c r="H843" s="598"/>
      <c r="I843" s="648"/>
      <c r="J843" s="655"/>
      <c r="K843" s="656"/>
      <c r="L843" s="654">
        <f t="shared" si="66"/>
        <v>0</v>
      </c>
      <c r="M843" s="25">
        <f t="shared" si="67"/>
        <v>0</v>
      </c>
      <c r="N843" s="576">
        <f t="shared" si="68"/>
        <v>0</v>
      </c>
      <c r="O843" s="54" t="str">
        <f t="shared" si="65"/>
        <v/>
      </c>
      <c r="P843" s="47"/>
      <c r="Q843" s="661"/>
      <c r="R843" s="47"/>
      <c r="S843" s="659"/>
      <c r="T843" s="659">
        <f t="shared" si="69"/>
        <v>0</v>
      </c>
    </row>
    <row r="844" customHeight="1" spans="1:20">
      <c r="A844" s="646"/>
      <c r="B844" s="647"/>
      <c r="C844" s="647"/>
      <c r="D844" s="47"/>
      <c r="E844" s="648"/>
      <c r="F844" s="649"/>
      <c r="G844" s="649"/>
      <c r="H844" s="598"/>
      <c r="I844" s="648"/>
      <c r="J844" s="655"/>
      <c r="K844" s="656"/>
      <c r="L844" s="654">
        <f t="shared" si="66"/>
        <v>0</v>
      </c>
      <c r="M844" s="25">
        <f t="shared" si="67"/>
        <v>0</v>
      </c>
      <c r="N844" s="576">
        <f t="shared" si="68"/>
        <v>0</v>
      </c>
      <c r="O844" s="54" t="str">
        <f t="shared" si="65"/>
        <v/>
      </c>
      <c r="P844" s="47"/>
      <c r="Q844" s="661"/>
      <c r="R844" s="47"/>
      <c r="S844" s="659"/>
      <c r="T844" s="659">
        <f t="shared" si="69"/>
        <v>0</v>
      </c>
    </row>
    <row r="845" customHeight="1" spans="1:20">
      <c r="A845" s="646"/>
      <c r="B845" s="647"/>
      <c r="C845" s="647"/>
      <c r="D845" s="47"/>
      <c r="E845" s="648"/>
      <c r="F845" s="649"/>
      <c r="G845" s="649"/>
      <c r="H845" s="598"/>
      <c r="I845" s="648"/>
      <c r="J845" s="655"/>
      <c r="K845" s="656"/>
      <c r="L845" s="654">
        <f t="shared" si="66"/>
        <v>0</v>
      </c>
      <c r="M845" s="25">
        <f t="shared" si="67"/>
        <v>0</v>
      </c>
      <c r="N845" s="576">
        <f t="shared" si="68"/>
        <v>0</v>
      </c>
      <c r="O845" s="54" t="str">
        <f t="shared" si="65"/>
        <v/>
      </c>
      <c r="P845" s="47"/>
      <c r="Q845" s="661"/>
      <c r="R845" s="47"/>
      <c r="S845" s="659"/>
      <c r="T845" s="659">
        <f t="shared" si="69"/>
        <v>0</v>
      </c>
    </row>
    <row r="846" customHeight="1" spans="1:20">
      <c r="A846" s="646"/>
      <c r="B846" s="647"/>
      <c r="C846" s="647"/>
      <c r="D846" s="47"/>
      <c r="E846" s="648"/>
      <c r="F846" s="649"/>
      <c r="G846" s="649"/>
      <c r="H846" s="598"/>
      <c r="I846" s="648"/>
      <c r="J846" s="655"/>
      <c r="K846" s="656"/>
      <c r="L846" s="654">
        <f t="shared" si="66"/>
        <v>0</v>
      </c>
      <c r="M846" s="25">
        <f t="shared" si="67"/>
        <v>0</v>
      </c>
      <c r="N846" s="576">
        <f t="shared" si="68"/>
        <v>0</v>
      </c>
      <c r="O846" s="54" t="str">
        <f t="shared" si="65"/>
        <v/>
      </c>
      <c r="P846" s="47"/>
      <c r="Q846" s="661"/>
      <c r="R846" s="47"/>
      <c r="S846" s="659"/>
      <c r="T846" s="659">
        <f t="shared" si="69"/>
        <v>0</v>
      </c>
    </row>
    <row r="847" customHeight="1" spans="1:20">
      <c r="A847" s="646"/>
      <c r="B847" s="647"/>
      <c r="C847" s="647"/>
      <c r="D847" s="47"/>
      <c r="E847" s="648"/>
      <c r="F847" s="649"/>
      <c r="G847" s="649"/>
      <c r="H847" s="598"/>
      <c r="I847" s="648"/>
      <c r="J847" s="655"/>
      <c r="K847" s="656"/>
      <c r="L847" s="654">
        <f t="shared" si="66"/>
        <v>0</v>
      </c>
      <c r="M847" s="25">
        <f t="shared" si="67"/>
        <v>0</v>
      </c>
      <c r="N847" s="576">
        <f t="shared" si="68"/>
        <v>0</v>
      </c>
      <c r="O847" s="54" t="str">
        <f t="shared" si="65"/>
        <v/>
      </c>
      <c r="P847" s="47"/>
      <c r="Q847" s="661"/>
      <c r="R847" s="47"/>
      <c r="S847" s="659"/>
      <c r="T847" s="659">
        <f t="shared" si="69"/>
        <v>0</v>
      </c>
    </row>
    <row r="848" customHeight="1" spans="1:20">
      <c r="A848" s="646"/>
      <c r="B848" s="647"/>
      <c r="C848" s="647"/>
      <c r="D848" s="47"/>
      <c r="E848" s="648"/>
      <c r="F848" s="649"/>
      <c r="G848" s="649"/>
      <c r="H848" s="598"/>
      <c r="I848" s="648"/>
      <c r="J848" s="655"/>
      <c r="K848" s="656"/>
      <c r="L848" s="654">
        <f t="shared" si="66"/>
        <v>0</v>
      </c>
      <c r="M848" s="25">
        <f t="shared" si="67"/>
        <v>0</v>
      </c>
      <c r="N848" s="576">
        <f t="shared" si="68"/>
        <v>0</v>
      </c>
      <c r="O848" s="54" t="str">
        <f t="shared" si="65"/>
        <v/>
      </c>
      <c r="P848" s="47"/>
      <c r="Q848" s="661"/>
      <c r="R848" s="47"/>
      <c r="S848" s="659"/>
      <c r="T848" s="659">
        <f t="shared" si="69"/>
        <v>0</v>
      </c>
    </row>
    <row r="849" customHeight="1" spans="1:20">
      <c r="A849" s="646"/>
      <c r="B849" s="647"/>
      <c r="C849" s="647"/>
      <c r="D849" s="47"/>
      <c r="E849" s="648"/>
      <c r="F849" s="649"/>
      <c r="G849" s="649"/>
      <c r="H849" s="598"/>
      <c r="I849" s="648"/>
      <c r="J849" s="655"/>
      <c r="K849" s="656"/>
      <c r="L849" s="654">
        <f t="shared" si="66"/>
        <v>0</v>
      </c>
      <c r="M849" s="25">
        <f t="shared" si="67"/>
        <v>0</v>
      </c>
      <c r="N849" s="576">
        <f t="shared" si="68"/>
        <v>0</v>
      </c>
      <c r="O849" s="54" t="str">
        <f t="shared" si="65"/>
        <v/>
      </c>
      <c r="P849" s="47"/>
      <c r="Q849" s="661"/>
      <c r="R849" s="47"/>
      <c r="S849" s="659"/>
      <c r="T849" s="659">
        <f t="shared" si="69"/>
        <v>0</v>
      </c>
    </row>
    <row r="850" customHeight="1" spans="1:20">
      <c r="A850" s="646"/>
      <c r="B850" s="647"/>
      <c r="C850" s="647"/>
      <c r="D850" s="47"/>
      <c r="E850" s="648"/>
      <c r="F850" s="649"/>
      <c r="G850" s="649"/>
      <c r="H850" s="598"/>
      <c r="I850" s="648"/>
      <c r="J850" s="655"/>
      <c r="K850" s="656"/>
      <c r="L850" s="654">
        <f t="shared" si="66"/>
        <v>0</v>
      </c>
      <c r="M850" s="25">
        <f t="shared" si="67"/>
        <v>0</v>
      </c>
      <c r="N850" s="576">
        <f t="shared" si="68"/>
        <v>0</v>
      </c>
      <c r="O850" s="54" t="str">
        <f t="shared" si="65"/>
        <v/>
      </c>
      <c r="P850" s="47"/>
      <c r="Q850" s="661"/>
      <c r="R850" s="47"/>
      <c r="S850" s="659"/>
      <c r="T850" s="659">
        <f t="shared" si="69"/>
        <v>0</v>
      </c>
    </row>
    <row r="851" customHeight="1" spans="1:20">
      <c r="A851" s="646"/>
      <c r="B851" s="647"/>
      <c r="C851" s="647"/>
      <c r="D851" s="47"/>
      <c r="E851" s="648"/>
      <c r="F851" s="649"/>
      <c r="G851" s="649"/>
      <c r="H851" s="598"/>
      <c r="I851" s="648"/>
      <c r="J851" s="655"/>
      <c r="K851" s="656"/>
      <c r="L851" s="654">
        <f t="shared" si="66"/>
        <v>0</v>
      </c>
      <c r="M851" s="25">
        <f t="shared" si="67"/>
        <v>0</v>
      </c>
      <c r="N851" s="576">
        <f t="shared" si="68"/>
        <v>0</v>
      </c>
      <c r="O851" s="54" t="str">
        <f t="shared" si="65"/>
        <v/>
      </c>
      <c r="P851" s="47"/>
      <c r="Q851" s="661"/>
      <c r="R851" s="47"/>
      <c r="S851" s="659"/>
      <c r="T851" s="659">
        <f t="shared" si="69"/>
        <v>0</v>
      </c>
    </row>
    <row r="852" customHeight="1" spans="1:20">
      <c r="A852" s="646"/>
      <c r="B852" s="647"/>
      <c r="C852" s="647"/>
      <c r="D852" s="47"/>
      <c r="E852" s="648"/>
      <c r="F852" s="649"/>
      <c r="G852" s="649"/>
      <c r="H852" s="598"/>
      <c r="I852" s="648"/>
      <c r="J852" s="655"/>
      <c r="K852" s="656"/>
      <c r="L852" s="654">
        <f t="shared" si="66"/>
        <v>0</v>
      </c>
      <c r="M852" s="25">
        <f t="shared" si="67"/>
        <v>0</v>
      </c>
      <c r="N852" s="576">
        <f t="shared" si="68"/>
        <v>0</v>
      </c>
      <c r="O852" s="54" t="str">
        <f t="shared" si="65"/>
        <v/>
      </c>
      <c r="P852" s="47"/>
      <c r="Q852" s="661"/>
      <c r="R852" s="47"/>
      <c r="S852" s="659"/>
      <c r="T852" s="659">
        <f t="shared" si="69"/>
        <v>0</v>
      </c>
    </row>
    <row r="853" customHeight="1" spans="1:20">
      <c r="A853" s="646"/>
      <c r="B853" s="647"/>
      <c r="C853" s="647"/>
      <c r="D853" s="47"/>
      <c r="E853" s="648"/>
      <c r="F853" s="649"/>
      <c r="G853" s="649"/>
      <c r="H853" s="598"/>
      <c r="I853" s="648"/>
      <c r="J853" s="655"/>
      <c r="K853" s="656"/>
      <c r="L853" s="654">
        <f t="shared" si="66"/>
        <v>0</v>
      </c>
      <c r="M853" s="25">
        <f t="shared" si="67"/>
        <v>0</v>
      </c>
      <c r="N853" s="576">
        <f t="shared" si="68"/>
        <v>0</v>
      </c>
      <c r="O853" s="54" t="str">
        <f t="shared" si="65"/>
        <v/>
      </c>
      <c r="P853" s="47"/>
      <c r="Q853" s="661"/>
      <c r="R853" s="47"/>
      <c r="S853" s="659"/>
      <c r="T853" s="659">
        <f t="shared" si="69"/>
        <v>0</v>
      </c>
    </row>
    <row r="854" customHeight="1" spans="1:20">
      <c r="A854" s="646"/>
      <c r="B854" s="647"/>
      <c r="C854" s="647"/>
      <c r="D854" s="47"/>
      <c r="E854" s="648"/>
      <c r="F854" s="649"/>
      <c r="G854" s="649"/>
      <c r="H854" s="598"/>
      <c r="I854" s="648"/>
      <c r="J854" s="655"/>
      <c r="K854" s="656"/>
      <c r="L854" s="654">
        <f t="shared" si="66"/>
        <v>0</v>
      </c>
      <c r="M854" s="25">
        <f t="shared" si="67"/>
        <v>0</v>
      </c>
      <c r="N854" s="576">
        <f t="shared" si="68"/>
        <v>0</v>
      </c>
      <c r="O854" s="54" t="str">
        <f t="shared" si="65"/>
        <v/>
      </c>
      <c r="P854" s="47"/>
      <c r="Q854" s="661"/>
      <c r="R854" s="47"/>
      <c r="S854" s="659"/>
      <c r="T854" s="659">
        <f t="shared" si="69"/>
        <v>0</v>
      </c>
    </row>
    <row r="855" customHeight="1" spans="1:20">
      <c r="A855" s="646"/>
      <c r="B855" s="647"/>
      <c r="C855" s="647"/>
      <c r="D855" s="47"/>
      <c r="E855" s="648"/>
      <c r="F855" s="649"/>
      <c r="G855" s="649"/>
      <c r="H855" s="598"/>
      <c r="I855" s="648"/>
      <c r="J855" s="655"/>
      <c r="K855" s="656"/>
      <c r="L855" s="654">
        <f t="shared" si="66"/>
        <v>0</v>
      </c>
      <c r="M855" s="25">
        <f t="shared" si="67"/>
        <v>0</v>
      </c>
      <c r="N855" s="576">
        <f t="shared" si="68"/>
        <v>0</v>
      </c>
      <c r="O855" s="54" t="str">
        <f t="shared" si="65"/>
        <v/>
      </c>
      <c r="P855" s="47"/>
      <c r="Q855" s="661"/>
      <c r="R855" s="47"/>
      <c r="S855" s="659"/>
      <c r="T855" s="659">
        <f t="shared" si="69"/>
        <v>0</v>
      </c>
    </row>
    <row r="856" customHeight="1" spans="1:20">
      <c r="A856" s="646"/>
      <c r="B856" s="647"/>
      <c r="C856" s="647"/>
      <c r="D856" s="47"/>
      <c r="E856" s="648"/>
      <c r="F856" s="649"/>
      <c r="G856" s="649"/>
      <c r="H856" s="598"/>
      <c r="I856" s="648"/>
      <c r="J856" s="655"/>
      <c r="K856" s="656"/>
      <c r="L856" s="654">
        <f t="shared" si="66"/>
        <v>0</v>
      </c>
      <c r="M856" s="25">
        <f t="shared" si="67"/>
        <v>0</v>
      </c>
      <c r="N856" s="576">
        <f t="shared" si="68"/>
        <v>0</v>
      </c>
      <c r="O856" s="54" t="str">
        <f t="shared" si="65"/>
        <v/>
      </c>
      <c r="P856" s="47"/>
      <c r="Q856" s="661"/>
      <c r="R856" s="47"/>
      <c r="S856" s="659"/>
      <c r="T856" s="659">
        <f t="shared" si="69"/>
        <v>0</v>
      </c>
    </row>
    <row r="857" customHeight="1" spans="1:20">
      <c r="A857" s="646"/>
      <c r="B857" s="647"/>
      <c r="C857" s="647"/>
      <c r="D857" s="47"/>
      <c r="E857" s="648"/>
      <c r="F857" s="649"/>
      <c r="G857" s="649"/>
      <c r="H857" s="598"/>
      <c r="I857" s="648"/>
      <c r="J857" s="655"/>
      <c r="K857" s="656"/>
      <c r="L857" s="654">
        <f t="shared" si="66"/>
        <v>0</v>
      </c>
      <c r="M857" s="25">
        <f t="shared" si="67"/>
        <v>0</v>
      </c>
      <c r="N857" s="576">
        <f t="shared" si="68"/>
        <v>0</v>
      </c>
      <c r="O857" s="54" t="str">
        <f t="shared" si="65"/>
        <v/>
      </c>
      <c r="P857" s="47"/>
      <c r="Q857" s="661"/>
      <c r="R857" s="47"/>
      <c r="S857" s="659"/>
      <c r="T857" s="659">
        <f t="shared" si="69"/>
        <v>0</v>
      </c>
    </row>
    <row r="858" customHeight="1" spans="1:20">
      <c r="A858" s="646"/>
      <c r="B858" s="647"/>
      <c r="C858" s="647"/>
      <c r="D858" s="47"/>
      <c r="E858" s="648"/>
      <c r="F858" s="649"/>
      <c r="G858" s="649"/>
      <c r="H858" s="598"/>
      <c r="I858" s="648"/>
      <c r="J858" s="655"/>
      <c r="K858" s="656"/>
      <c r="L858" s="654">
        <f t="shared" si="66"/>
        <v>0</v>
      </c>
      <c r="M858" s="25">
        <f t="shared" si="67"/>
        <v>0</v>
      </c>
      <c r="N858" s="576">
        <f t="shared" si="68"/>
        <v>0</v>
      </c>
      <c r="O858" s="54" t="str">
        <f t="shared" si="65"/>
        <v/>
      </c>
      <c r="P858" s="47"/>
      <c r="Q858" s="661"/>
      <c r="R858" s="47"/>
      <c r="S858" s="659"/>
      <c r="T858" s="659">
        <f t="shared" si="69"/>
        <v>0</v>
      </c>
    </row>
    <row r="859" customHeight="1" spans="1:20">
      <c r="A859" s="646"/>
      <c r="B859" s="647"/>
      <c r="C859" s="647"/>
      <c r="D859" s="47"/>
      <c r="E859" s="648"/>
      <c r="F859" s="649"/>
      <c r="G859" s="649"/>
      <c r="H859" s="598"/>
      <c r="I859" s="648"/>
      <c r="J859" s="655"/>
      <c r="K859" s="656"/>
      <c r="L859" s="654">
        <f t="shared" si="66"/>
        <v>0</v>
      </c>
      <c r="M859" s="25">
        <f t="shared" si="67"/>
        <v>0</v>
      </c>
      <c r="N859" s="576">
        <f t="shared" si="68"/>
        <v>0</v>
      </c>
      <c r="O859" s="54" t="str">
        <f t="shared" si="65"/>
        <v/>
      </c>
      <c r="P859" s="47"/>
      <c r="Q859" s="661"/>
      <c r="R859" s="47"/>
      <c r="S859" s="659"/>
      <c r="T859" s="659">
        <f t="shared" si="69"/>
        <v>0</v>
      </c>
    </row>
    <row r="860" customHeight="1" spans="1:20">
      <c r="A860" s="646"/>
      <c r="B860" s="647"/>
      <c r="C860" s="647"/>
      <c r="D860" s="47"/>
      <c r="E860" s="648"/>
      <c r="F860" s="649"/>
      <c r="G860" s="649"/>
      <c r="H860" s="598"/>
      <c r="I860" s="648"/>
      <c r="J860" s="655"/>
      <c r="K860" s="656"/>
      <c r="L860" s="654">
        <f t="shared" si="66"/>
        <v>0</v>
      </c>
      <c r="M860" s="25">
        <f t="shared" si="67"/>
        <v>0</v>
      </c>
      <c r="N860" s="576">
        <f t="shared" si="68"/>
        <v>0</v>
      </c>
      <c r="O860" s="54" t="str">
        <f t="shared" si="65"/>
        <v/>
      </c>
      <c r="P860" s="47"/>
      <c r="Q860" s="661"/>
      <c r="R860" s="47"/>
      <c r="S860" s="659"/>
      <c r="T860" s="659">
        <f t="shared" si="69"/>
        <v>0</v>
      </c>
    </row>
    <row r="861" customHeight="1" spans="1:20">
      <c r="A861" s="646"/>
      <c r="B861" s="647"/>
      <c r="C861" s="647"/>
      <c r="D861" s="47"/>
      <c r="E861" s="648"/>
      <c r="F861" s="649"/>
      <c r="G861" s="649"/>
      <c r="H861" s="598"/>
      <c r="I861" s="648"/>
      <c r="J861" s="655"/>
      <c r="K861" s="656"/>
      <c r="L861" s="654">
        <f t="shared" si="66"/>
        <v>0</v>
      </c>
      <c r="M861" s="25">
        <f t="shared" si="67"/>
        <v>0</v>
      </c>
      <c r="N861" s="576">
        <f t="shared" si="68"/>
        <v>0</v>
      </c>
      <c r="O861" s="54" t="str">
        <f t="shared" si="65"/>
        <v/>
      </c>
      <c r="P861" s="47"/>
      <c r="Q861" s="661"/>
      <c r="R861" s="47"/>
      <c r="S861" s="659"/>
      <c r="T861" s="659">
        <f t="shared" si="69"/>
        <v>0</v>
      </c>
    </row>
    <row r="862" customHeight="1" spans="1:20">
      <c r="A862" s="646"/>
      <c r="B862" s="647"/>
      <c r="C862" s="647"/>
      <c r="D862" s="47"/>
      <c r="E862" s="648"/>
      <c r="F862" s="649"/>
      <c r="G862" s="649"/>
      <c r="H862" s="598"/>
      <c r="I862" s="648"/>
      <c r="J862" s="655"/>
      <c r="K862" s="656"/>
      <c r="L862" s="654">
        <f t="shared" si="66"/>
        <v>0</v>
      </c>
      <c r="M862" s="25">
        <f t="shared" si="67"/>
        <v>0</v>
      </c>
      <c r="N862" s="576">
        <f t="shared" si="68"/>
        <v>0</v>
      </c>
      <c r="O862" s="54" t="str">
        <f t="shared" si="65"/>
        <v/>
      </c>
      <c r="P862" s="47"/>
      <c r="Q862" s="661"/>
      <c r="R862" s="47"/>
      <c r="S862" s="659"/>
      <c r="T862" s="659">
        <f t="shared" si="69"/>
        <v>0</v>
      </c>
    </row>
    <row r="863" customHeight="1" spans="1:20">
      <c r="A863" s="646"/>
      <c r="B863" s="647"/>
      <c r="C863" s="647"/>
      <c r="D863" s="47"/>
      <c r="E863" s="648"/>
      <c r="F863" s="649"/>
      <c r="G863" s="649"/>
      <c r="H863" s="598"/>
      <c r="I863" s="648"/>
      <c r="J863" s="655"/>
      <c r="K863" s="656"/>
      <c r="L863" s="654">
        <f t="shared" si="66"/>
        <v>0</v>
      </c>
      <c r="M863" s="25">
        <f t="shared" si="67"/>
        <v>0</v>
      </c>
      <c r="N863" s="576">
        <f t="shared" si="68"/>
        <v>0</v>
      </c>
      <c r="O863" s="54" t="str">
        <f t="shared" si="65"/>
        <v/>
      </c>
      <c r="P863" s="47"/>
      <c r="Q863" s="661"/>
      <c r="R863" s="47"/>
      <c r="S863" s="659"/>
      <c r="T863" s="659">
        <f t="shared" si="69"/>
        <v>0</v>
      </c>
    </row>
    <row r="864" customHeight="1" spans="1:20">
      <c r="A864" s="646"/>
      <c r="B864" s="647"/>
      <c r="C864" s="647"/>
      <c r="D864" s="47"/>
      <c r="E864" s="648"/>
      <c r="F864" s="649"/>
      <c r="G864" s="649"/>
      <c r="H864" s="598"/>
      <c r="I864" s="648"/>
      <c r="J864" s="655"/>
      <c r="K864" s="656"/>
      <c r="L864" s="654">
        <f t="shared" si="66"/>
        <v>0</v>
      </c>
      <c r="M864" s="25">
        <f t="shared" si="67"/>
        <v>0</v>
      </c>
      <c r="N864" s="576">
        <f t="shared" si="68"/>
        <v>0</v>
      </c>
      <c r="O864" s="54" t="str">
        <f t="shared" si="65"/>
        <v/>
      </c>
      <c r="P864" s="47"/>
      <c r="Q864" s="661"/>
      <c r="R864" s="47"/>
      <c r="S864" s="659"/>
      <c r="T864" s="659">
        <f t="shared" si="69"/>
        <v>0</v>
      </c>
    </row>
    <row r="865" customHeight="1" spans="1:20">
      <c r="A865" s="646"/>
      <c r="B865" s="647"/>
      <c r="C865" s="647"/>
      <c r="D865" s="47"/>
      <c r="E865" s="648"/>
      <c r="F865" s="649"/>
      <c r="G865" s="649"/>
      <c r="H865" s="598"/>
      <c r="I865" s="648"/>
      <c r="J865" s="655"/>
      <c r="K865" s="656"/>
      <c r="L865" s="654">
        <f t="shared" si="66"/>
        <v>0</v>
      </c>
      <c r="M865" s="25">
        <f t="shared" si="67"/>
        <v>0</v>
      </c>
      <c r="N865" s="576">
        <f t="shared" si="68"/>
        <v>0</v>
      </c>
      <c r="O865" s="54" t="str">
        <f t="shared" si="65"/>
        <v/>
      </c>
      <c r="P865" s="47"/>
      <c r="Q865" s="661"/>
      <c r="R865" s="47"/>
      <c r="S865" s="659"/>
      <c r="T865" s="659">
        <f t="shared" si="69"/>
        <v>0</v>
      </c>
    </row>
    <row r="866" customHeight="1" spans="1:20">
      <c r="A866" s="646"/>
      <c r="B866" s="647"/>
      <c r="C866" s="647"/>
      <c r="D866" s="47"/>
      <c r="E866" s="648"/>
      <c r="F866" s="649"/>
      <c r="G866" s="649"/>
      <c r="H866" s="598"/>
      <c r="I866" s="648"/>
      <c r="J866" s="655"/>
      <c r="K866" s="656"/>
      <c r="L866" s="654">
        <f t="shared" si="66"/>
        <v>0</v>
      </c>
      <c r="M866" s="25">
        <f t="shared" si="67"/>
        <v>0</v>
      </c>
      <c r="N866" s="576">
        <f t="shared" si="68"/>
        <v>0</v>
      </c>
      <c r="O866" s="54" t="str">
        <f t="shared" si="65"/>
        <v/>
      </c>
      <c r="P866" s="47"/>
      <c r="Q866" s="661"/>
      <c r="R866" s="47"/>
      <c r="S866" s="659"/>
      <c r="T866" s="659">
        <f t="shared" si="69"/>
        <v>0</v>
      </c>
    </row>
    <row r="867" customHeight="1" spans="1:20">
      <c r="A867" s="646"/>
      <c r="B867" s="647"/>
      <c r="C867" s="647"/>
      <c r="D867" s="47"/>
      <c r="E867" s="648"/>
      <c r="F867" s="649"/>
      <c r="G867" s="649"/>
      <c r="H867" s="598"/>
      <c r="I867" s="648"/>
      <c r="J867" s="655"/>
      <c r="K867" s="656"/>
      <c r="L867" s="654">
        <f t="shared" si="66"/>
        <v>0</v>
      </c>
      <c r="M867" s="25">
        <f t="shared" si="67"/>
        <v>0</v>
      </c>
      <c r="N867" s="576">
        <f t="shared" si="68"/>
        <v>0</v>
      </c>
      <c r="O867" s="54" t="str">
        <f t="shared" si="65"/>
        <v/>
      </c>
      <c r="P867" s="47"/>
      <c r="Q867" s="661"/>
      <c r="R867" s="47"/>
      <c r="S867" s="659"/>
      <c r="T867" s="659">
        <f t="shared" si="69"/>
        <v>0</v>
      </c>
    </row>
    <row r="868" customHeight="1" spans="1:20">
      <c r="A868" s="646"/>
      <c r="B868" s="647"/>
      <c r="C868" s="647"/>
      <c r="D868" s="47"/>
      <c r="E868" s="648"/>
      <c r="F868" s="649"/>
      <c r="G868" s="649"/>
      <c r="H868" s="598"/>
      <c r="I868" s="648"/>
      <c r="J868" s="655"/>
      <c r="K868" s="656"/>
      <c r="L868" s="654">
        <f t="shared" si="66"/>
        <v>0</v>
      </c>
      <c r="M868" s="25">
        <f t="shared" si="67"/>
        <v>0</v>
      </c>
      <c r="N868" s="576">
        <f t="shared" si="68"/>
        <v>0</v>
      </c>
      <c r="O868" s="54" t="str">
        <f t="shared" si="65"/>
        <v/>
      </c>
      <c r="P868" s="47"/>
      <c r="Q868" s="661"/>
      <c r="R868" s="47"/>
      <c r="S868" s="659"/>
      <c r="T868" s="659">
        <f t="shared" si="69"/>
        <v>0</v>
      </c>
    </row>
    <row r="869" customHeight="1" spans="1:20">
      <c r="A869" s="646"/>
      <c r="B869" s="647"/>
      <c r="C869" s="647"/>
      <c r="D869" s="47"/>
      <c r="E869" s="648"/>
      <c r="F869" s="649"/>
      <c r="G869" s="649"/>
      <c r="H869" s="598"/>
      <c r="I869" s="648"/>
      <c r="J869" s="655"/>
      <c r="K869" s="656"/>
      <c r="L869" s="654">
        <f t="shared" si="66"/>
        <v>0</v>
      </c>
      <c r="M869" s="25">
        <f t="shared" si="67"/>
        <v>0</v>
      </c>
      <c r="N869" s="576">
        <f t="shared" si="68"/>
        <v>0</v>
      </c>
      <c r="O869" s="54" t="str">
        <f t="shared" si="65"/>
        <v/>
      </c>
      <c r="P869" s="47"/>
      <c r="Q869" s="661"/>
      <c r="R869" s="47"/>
      <c r="S869" s="659"/>
      <c r="T869" s="659">
        <f t="shared" si="69"/>
        <v>0</v>
      </c>
    </row>
    <row r="870" customHeight="1" spans="1:20">
      <c r="A870" s="646"/>
      <c r="B870" s="647"/>
      <c r="C870" s="647"/>
      <c r="D870" s="47"/>
      <c r="E870" s="648"/>
      <c r="F870" s="649"/>
      <c r="G870" s="649"/>
      <c r="H870" s="598"/>
      <c r="I870" s="648"/>
      <c r="J870" s="655"/>
      <c r="K870" s="656"/>
      <c r="L870" s="654">
        <f t="shared" si="66"/>
        <v>0</v>
      </c>
      <c r="M870" s="25">
        <f t="shared" si="67"/>
        <v>0</v>
      </c>
      <c r="N870" s="576">
        <f t="shared" si="68"/>
        <v>0</v>
      </c>
      <c r="O870" s="54" t="str">
        <f t="shared" si="65"/>
        <v/>
      </c>
      <c r="P870" s="47"/>
      <c r="Q870" s="661"/>
      <c r="R870" s="47"/>
      <c r="S870" s="659"/>
      <c r="T870" s="659">
        <f t="shared" si="69"/>
        <v>0</v>
      </c>
    </row>
    <row r="871" customHeight="1" spans="1:20">
      <c r="A871" s="646"/>
      <c r="B871" s="647"/>
      <c r="C871" s="647"/>
      <c r="D871" s="47"/>
      <c r="E871" s="648"/>
      <c r="F871" s="649"/>
      <c r="G871" s="649"/>
      <c r="H871" s="598"/>
      <c r="I871" s="648"/>
      <c r="J871" s="655"/>
      <c r="K871" s="656"/>
      <c r="L871" s="654">
        <f t="shared" si="66"/>
        <v>0</v>
      </c>
      <c r="M871" s="25">
        <f t="shared" si="67"/>
        <v>0</v>
      </c>
      <c r="N871" s="576">
        <f t="shared" si="68"/>
        <v>0</v>
      </c>
      <c r="O871" s="54" t="str">
        <f t="shared" si="65"/>
        <v/>
      </c>
      <c r="P871" s="47"/>
      <c r="Q871" s="661"/>
      <c r="R871" s="47"/>
      <c r="S871" s="659"/>
      <c r="T871" s="659">
        <f t="shared" si="69"/>
        <v>0</v>
      </c>
    </row>
    <row r="872" customHeight="1" spans="1:20">
      <c r="A872" s="646"/>
      <c r="B872" s="647"/>
      <c r="C872" s="647"/>
      <c r="D872" s="47"/>
      <c r="E872" s="648"/>
      <c r="F872" s="649"/>
      <c r="G872" s="649"/>
      <c r="H872" s="598"/>
      <c r="I872" s="648"/>
      <c r="J872" s="655"/>
      <c r="K872" s="656"/>
      <c r="L872" s="654">
        <f t="shared" si="66"/>
        <v>0</v>
      </c>
      <c r="M872" s="25">
        <f t="shared" si="67"/>
        <v>0</v>
      </c>
      <c r="N872" s="576">
        <f t="shared" si="68"/>
        <v>0</v>
      </c>
      <c r="O872" s="54" t="str">
        <f t="shared" si="65"/>
        <v/>
      </c>
      <c r="P872" s="47"/>
      <c r="Q872" s="661"/>
      <c r="R872" s="47"/>
      <c r="S872" s="659"/>
      <c r="T872" s="659">
        <f t="shared" si="69"/>
        <v>0</v>
      </c>
    </row>
    <row r="873" customHeight="1" spans="1:20">
      <c r="A873" s="646"/>
      <c r="B873" s="647"/>
      <c r="C873" s="647"/>
      <c r="D873" s="47"/>
      <c r="E873" s="648"/>
      <c r="F873" s="649"/>
      <c r="G873" s="649"/>
      <c r="H873" s="598"/>
      <c r="I873" s="648"/>
      <c r="J873" s="655"/>
      <c r="K873" s="656"/>
      <c r="L873" s="654">
        <f t="shared" si="66"/>
        <v>0</v>
      </c>
      <c r="M873" s="25">
        <f t="shared" si="67"/>
        <v>0</v>
      </c>
      <c r="N873" s="576">
        <f t="shared" si="68"/>
        <v>0</v>
      </c>
      <c r="O873" s="54" t="str">
        <f t="shared" si="65"/>
        <v/>
      </c>
      <c r="P873" s="47"/>
      <c r="Q873" s="661"/>
      <c r="R873" s="47"/>
      <c r="S873" s="659"/>
      <c r="T873" s="659">
        <f t="shared" si="69"/>
        <v>0</v>
      </c>
    </row>
    <row r="874" customHeight="1" spans="1:20">
      <c r="A874" s="646"/>
      <c r="B874" s="647"/>
      <c r="C874" s="647"/>
      <c r="D874" s="47"/>
      <c r="E874" s="648"/>
      <c r="F874" s="649"/>
      <c r="G874" s="649"/>
      <c r="H874" s="598"/>
      <c r="I874" s="648"/>
      <c r="J874" s="655"/>
      <c r="K874" s="656"/>
      <c r="L874" s="654">
        <f t="shared" si="66"/>
        <v>0</v>
      </c>
      <c r="M874" s="25">
        <f t="shared" si="67"/>
        <v>0</v>
      </c>
      <c r="N874" s="576">
        <f t="shared" si="68"/>
        <v>0</v>
      </c>
      <c r="O874" s="54" t="str">
        <f t="shared" si="65"/>
        <v/>
      </c>
      <c r="P874" s="47"/>
      <c r="Q874" s="661"/>
      <c r="R874" s="47"/>
      <c r="S874" s="659"/>
      <c r="T874" s="659">
        <f t="shared" si="69"/>
        <v>0</v>
      </c>
    </row>
    <row r="875" customHeight="1" spans="1:20">
      <c r="A875" s="646"/>
      <c r="B875" s="647"/>
      <c r="C875" s="647"/>
      <c r="D875" s="47"/>
      <c r="E875" s="648"/>
      <c r="F875" s="649"/>
      <c r="G875" s="649"/>
      <c r="H875" s="598"/>
      <c r="I875" s="648"/>
      <c r="J875" s="655"/>
      <c r="K875" s="656"/>
      <c r="L875" s="654">
        <f t="shared" si="66"/>
        <v>0</v>
      </c>
      <c r="M875" s="25">
        <f t="shared" si="67"/>
        <v>0</v>
      </c>
      <c r="N875" s="576">
        <f t="shared" si="68"/>
        <v>0</v>
      </c>
      <c r="O875" s="54" t="str">
        <f t="shared" si="65"/>
        <v/>
      </c>
      <c r="P875" s="47"/>
      <c r="Q875" s="661"/>
      <c r="R875" s="47"/>
      <c r="S875" s="659"/>
      <c r="T875" s="659">
        <f t="shared" si="69"/>
        <v>0</v>
      </c>
    </row>
    <row r="876" customHeight="1" spans="1:20">
      <c r="A876" s="646"/>
      <c r="B876" s="647"/>
      <c r="C876" s="647"/>
      <c r="D876" s="47"/>
      <c r="E876" s="648"/>
      <c r="F876" s="649"/>
      <c r="G876" s="649"/>
      <c r="H876" s="598"/>
      <c r="I876" s="648"/>
      <c r="J876" s="655"/>
      <c r="K876" s="656"/>
      <c r="L876" s="654">
        <f t="shared" si="66"/>
        <v>0</v>
      </c>
      <c r="M876" s="25">
        <f t="shared" si="67"/>
        <v>0</v>
      </c>
      <c r="N876" s="576">
        <f t="shared" si="68"/>
        <v>0</v>
      </c>
      <c r="O876" s="54" t="str">
        <f t="shared" si="65"/>
        <v/>
      </c>
      <c r="P876" s="47"/>
      <c r="Q876" s="661"/>
      <c r="R876" s="47"/>
      <c r="S876" s="659"/>
      <c r="T876" s="659">
        <f t="shared" si="69"/>
        <v>0</v>
      </c>
    </row>
    <row r="877" customHeight="1" spans="1:20">
      <c r="A877" s="646"/>
      <c r="B877" s="647"/>
      <c r="C877" s="647"/>
      <c r="D877" s="47"/>
      <c r="E877" s="648"/>
      <c r="F877" s="649"/>
      <c r="G877" s="649"/>
      <c r="H877" s="598"/>
      <c r="I877" s="648"/>
      <c r="J877" s="655"/>
      <c r="K877" s="656"/>
      <c r="L877" s="654">
        <f t="shared" si="66"/>
        <v>0</v>
      </c>
      <c r="M877" s="25">
        <f t="shared" si="67"/>
        <v>0</v>
      </c>
      <c r="N877" s="576">
        <f t="shared" si="68"/>
        <v>0</v>
      </c>
      <c r="O877" s="54" t="str">
        <f t="shared" si="65"/>
        <v/>
      </c>
      <c r="P877" s="47"/>
      <c r="Q877" s="661"/>
      <c r="R877" s="47"/>
      <c r="S877" s="659"/>
      <c r="T877" s="659">
        <f t="shared" si="69"/>
        <v>0</v>
      </c>
    </row>
    <row r="878" customHeight="1" spans="1:20">
      <c r="A878" s="646"/>
      <c r="B878" s="647"/>
      <c r="C878" s="647"/>
      <c r="D878" s="47"/>
      <c r="E878" s="648"/>
      <c r="F878" s="649"/>
      <c r="G878" s="649"/>
      <c r="H878" s="598"/>
      <c r="I878" s="648"/>
      <c r="J878" s="655"/>
      <c r="K878" s="656"/>
      <c r="L878" s="654">
        <f t="shared" si="66"/>
        <v>0</v>
      </c>
      <c r="M878" s="25">
        <f t="shared" si="67"/>
        <v>0</v>
      </c>
      <c r="N878" s="576">
        <f t="shared" si="68"/>
        <v>0</v>
      </c>
      <c r="O878" s="54" t="str">
        <f t="shared" si="65"/>
        <v/>
      </c>
      <c r="P878" s="47"/>
      <c r="Q878" s="661"/>
      <c r="R878" s="47"/>
      <c r="S878" s="659"/>
      <c r="T878" s="659">
        <f t="shared" si="69"/>
        <v>0</v>
      </c>
    </row>
    <row r="879" customHeight="1" spans="1:20">
      <c r="A879" s="646"/>
      <c r="B879" s="647"/>
      <c r="C879" s="647"/>
      <c r="D879" s="47"/>
      <c r="E879" s="648"/>
      <c r="F879" s="649"/>
      <c r="G879" s="649"/>
      <c r="H879" s="598"/>
      <c r="I879" s="648"/>
      <c r="J879" s="655"/>
      <c r="K879" s="656"/>
      <c r="L879" s="654">
        <f t="shared" si="66"/>
        <v>0</v>
      </c>
      <c r="M879" s="25">
        <f t="shared" si="67"/>
        <v>0</v>
      </c>
      <c r="N879" s="576">
        <f t="shared" si="68"/>
        <v>0</v>
      </c>
      <c r="O879" s="54" t="str">
        <f t="shared" si="65"/>
        <v/>
      </c>
      <c r="P879" s="47"/>
      <c r="Q879" s="661"/>
      <c r="R879" s="47"/>
      <c r="S879" s="659"/>
      <c r="T879" s="659">
        <f t="shared" si="69"/>
        <v>0</v>
      </c>
    </row>
    <row r="880" customHeight="1" spans="1:20">
      <c r="A880" s="646"/>
      <c r="B880" s="647"/>
      <c r="C880" s="647"/>
      <c r="D880" s="47"/>
      <c r="E880" s="648"/>
      <c r="F880" s="649"/>
      <c r="G880" s="649"/>
      <c r="H880" s="598"/>
      <c r="I880" s="648"/>
      <c r="J880" s="655"/>
      <c r="K880" s="656"/>
      <c r="L880" s="654">
        <f t="shared" si="66"/>
        <v>0</v>
      </c>
      <c r="M880" s="25">
        <f t="shared" si="67"/>
        <v>0</v>
      </c>
      <c r="N880" s="576">
        <f t="shared" si="68"/>
        <v>0</v>
      </c>
      <c r="O880" s="54" t="str">
        <f t="shared" si="65"/>
        <v/>
      </c>
      <c r="P880" s="47"/>
      <c r="Q880" s="661"/>
      <c r="R880" s="47"/>
      <c r="S880" s="659"/>
      <c r="T880" s="659">
        <f t="shared" si="69"/>
        <v>0</v>
      </c>
    </row>
    <row r="881" customHeight="1" spans="1:20">
      <c r="A881" s="646"/>
      <c r="B881" s="647"/>
      <c r="C881" s="647"/>
      <c r="D881" s="47"/>
      <c r="E881" s="648"/>
      <c r="F881" s="649"/>
      <c r="G881" s="649"/>
      <c r="H881" s="598"/>
      <c r="I881" s="648"/>
      <c r="J881" s="655"/>
      <c r="K881" s="656"/>
      <c r="L881" s="654">
        <f t="shared" si="66"/>
        <v>0</v>
      </c>
      <c r="M881" s="25">
        <f t="shared" si="67"/>
        <v>0</v>
      </c>
      <c r="N881" s="576">
        <f t="shared" si="68"/>
        <v>0</v>
      </c>
      <c r="O881" s="54" t="str">
        <f t="shared" si="65"/>
        <v/>
      </c>
      <c r="P881" s="47"/>
      <c r="Q881" s="661"/>
      <c r="R881" s="47"/>
      <c r="S881" s="659"/>
      <c r="T881" s="659">
        <f t="shared" si="69"/>
        <v>0</v>
      </c>
    </row>
    <row r="882" customHeight="1" spans="1:20">
      <c r="A882" s="646"/>
      <c r="B882" s="647"/>
      <c r="C882" s="647"/>
      <c r="D882" s="47"/>
      <c r="E882" s="648"/>
      <c r="F882" s="649"/>
      <c r="G882" s="649"/>
      <c r="H882" s="598"/>
      <c r="I882" s="648"/>
      <c r="J882" s="655"/>
      <c r="K882" s="656"/>
      <c r="L882" s="654">
        <f t="shared" si="66"/>
        <v>0</v>
      </c>
      <c r="M882" s="25">
        <f t="shared" si="67"/>
        <v>0</v>
      </c>
      <c r="N882" s="576">
        <f t="shared" si="68"/>
        <v>0</v>
      </c>
      <c r="O882" s="54" t="str">
        <f t="shared" si="65"/>
        <v/>
      </c>
      <c r="P882" s="47"/>
      <c r="Q882" s="661"/>
      <c r="R882" s="47"/>
      <c r="S882" s="659"/>
      <c r="T882" s="659">
        <f t="shared" si="69"/>
        <v>0</v>
      </c>
    </row>
    <row r="883" customHeight="1" spans="1:20">
      <c r="A883" s="646"/>
      <c r="B883" s="647"/>
      <c r="C883" s="647"/>
      <c r="D883" s="47"/>
      <c r="E883" s="648"/>
      <c r="F883" s="649"/>
      <c r="G883" s="649"/>
      <c r="H883" s="598"/>
      <c r="I883" s="648"/>
      <c r="J883" s="655"/>
      <c r="K883" s="656"/>
      <c r="L883" s="654">
        <f t="shared" si="66"/>
        <v>0</v>
      </c>
      <c r="M883" s="25">
        <f t="shared" si="67"/>
        <v>0</v>
      </c>
      <c r="N883" s="576">
        <f t="shared" si="68"/>
        <v>0</v>
      </c>
      <c r="O883" s="54" t="str">
        <f t="shared" si="65"/>
        <v/>
      </c>
      <c r="P883" s="47"/>
      <c r="Q883" s="661"/>
      <c r="R883" s="47"/>
      <c r="S883" s="659"/>
      <c r="T883" s="659">
        <f t="shared" si="69"/>
        <v>0</v>
      </c>
    </row>
    <row r="884" customHeight="1" spans="1:20">
      <c r="A884" s="646"/>
      <c r="B884" s="647"/>
      <c r="C884" s="647"/>
      <c r="D884" s="47"/>
      <c r="E884" s="648"/>
      <c r="F884" s="649"/>
      <c r="G884" s="649"/>
      <c r="H884" s="598"/>
      <c r="I884" s="648"/>
      <c r="J884" s="655"/>
      <c r="K884" s="656"/>
      <c r="L884" s="654">
        <f t="shared" si="66"/>
        <v>0</v>
      </c>
      <c r="M884" s="25">
        <f t="shared" si="67"/>
        <v>0</v>
      </c>
      <c r="N884" s="576">
        <f t="shared" si="68"/>
        <v>0</v>
      </c>
      <c r="O884" s="54" t="str">
        <f t="shared" si="65"/>
        <v/>
      </c>
      <c r="P884" s="47"/>
      <c r="Q884" s="661"/>
      <c r="R884" s="47"/>
      <c r="S884" s="659"/>
      <c r="T884" s="659">
        <f t="shared" si="69"/>
        <v>0</v>
      </c>
    </row>
    <row r="885" customHeight="1" spans="1:20">
      <c r="A885" s="646"/>
      <c r="B885" s="647"/>
      <c r="C885" s="647"/>
      <c r="D885" s="47"/>
      <c r="E885" s="648"/>
      <c r="F885" s="649"/>
      <c r="G885" s="649"/>
      <c r="H885" s="598"/>
      <c r="I885" s="648"/>
      <c r="J885" s="655"/>
      <c r="K885" s="656"/>
      <c r="L885" s="654">
        <f t="shared" si="66"/>
        <v>0</v>
      </c>
      <c r="M885" s="25">
        <f t="shared" si="67"/>
        <v>0</v>
      </c>
      <c r="N885" s="576">
        <f t="shared" si="68"/>
        <v>0</v>
      </c>
      <c r="O885" s="54" t="str">
        <f t="shared" si="65"/>
        <v/>
      </c>
      <c r="P885" s="47"/>
      <c r="Q885" s="661"/>
      <c r="R885" s="47"/>
      <c r="S885" s="659"/>
      <c r="T885" s="659">
        <f t="shared" si="69"/>
        <v>0</v>
      </c>
    </row>
    <row r="886" customHeight="1" spans="1:20">
      <c r="A886" s="646"/>
      <c r="B886" s="647"/>
      <c r="C886" s="647"/>
      <c r="D886" s="47"/>
      <c r="E886" s="648"/>
      <c r="F886" s="649"/>
      <c r="G886" s="649"/>
      <c r="H886" s="598"/>
      <c r="I886" s="648"/>
      <c r="J886" s="655"/>
      <c r="K886" s="656"/>
      <c r="L886" s="654">
        <f t="shared" si="66"/>
        <v>0</v>
      </c>
      <c r="M886" s="25">
        <f t="shared" si="67"/>
        <v>0</v>
      </c>
      <c r="N886" s="576">
        <f t="shared" si="68"/>
        <v>0</v>
      </c>
      <c r="O886" s="54" t="str">
        <f t="shared" si="65"/>
        <v/>
      </c>
      <c r="P886" s="47"/>
      <c r="Q886" s="661"/>
      <c r="R886" s="47"/>
      <c r="S886" s="659"/>
      <c r="T886" s="659">
        <f t="shared" si="69"/>
        <v>0</v>
      </c>
    </row>
    <row r="887" customHeight="1" spans="1:20">
      <c r="A887" s="646"/>
      <c r="B887" s="647"/>
      <c r="C887" s="647"/>
      <c r="D887" s="47"/>
      <c r="E887" s="648"/>
      <c r="F887" s="649"/>
      <c r="G887" s="649"/>
      <c r="H887" s="598"/>
      <c r="I887" s="648"/>
      <c r="J887" s="655"/>
      <c r="K887" s="656"/>
      <c r="L887" s="654">
        <f t="shared" si="66"/>
        <v>0</v>
      </c>
      <c r="M887" s="25">
        <f t="shared" si="67"/>
        <v>0</v>
      </c>
      <c r="N887" s="576">
        <f t="shared" si="68"/>
        <v>0</v>
      </c>
      <c r="O887" s="54" t="str">
        <f t="shared" si="65"/>
        <v/>
      </c>
      <c r="P887" s="47"/>
      <c r="Q887" s="661"/>
      <c r="R887" s="47"/>
      <c r="S887" s="659"/>
      <c r="T887" s="659">
        <f t="shared" si="69"/>
        <v>0</v>
      </c>
    </row>
    <row r="888" customHeight="1" spans="1:20">
      <c r="A888" s="646"/>
      <c r="B888" s="647"/>
      <c r="C888" s="647"/>
      <c r="D888" s="47"/>
      <c r="E888" s="648"/>
      <c r="F888" s="649"/>
      <c r="G888" s="649"/>
      <c r="H888" s="598"/>
      <c r="I888" s="648"/>
      <c r="J888" s="655"/>
      <c r="K888" s="656"/>
      <c r="L888" s="654">
        <f t="shared" si="66"/>
        <v>0</v>
      </c>
      <c r="M888" s="25">
        <f t="shared" si="67"/>
        <v>0</v>
      </c>
      <c r="N888" s="576">
        <f t="shared" si="68"/>
        <v>0</v>
      </c>
      <c r="O888" s="54" t="str">
        <f t="shared" si="65"/>
        <v/>
      </c>
      <c r="P888" s="47"/>
      <c r="Q888" s="661"/>
      <c r="R888" s="47"/>
      <c r="S888" s="659"/>
      <c r="T888" s="659">
        <f t="shared" si="69"/>
        <v>0</v>
      </c>
    </row>
    <row r="889" customHeight="1" spans="1:20">
      <c r="A889" s="646"/>
      <c r="B889" s="647"/>
      <c r="C889" s="647"/>
      <c r="D889" s="47"/>
      <c r="E889" s="648"/>
      <c r="F889" s="649"/>
      <c r="G889" s="649"/>
      <c r="H889" s="598"/>
      <c r="I889" s="648"/>
      <c r="J889" s="655"/>
      <c r="K889" s="656"/>
      <c r="L889" s="654">
        <f t="shared" si="66"/>
        <v>0</v>
      </c>
      <c r="M889" s="25">
        <f t="shared" si="67"/>
        <v>0</v>
      </c>
      <c r="N889" s="576">
        <f t="shared" si="68"/>
        <v>0</v>
      </c>
      <c r="O889" s="54" t="str">
        <f t="shared" si="65"/>
        <v/>
      </c>
      <c r="P889" s="47"/>
      <c r="Q889" s="661"/>
      <c r="R889" s="47"/>
      <c r="S889" s="659"/>
      <c r="T889" s="659">
        <f t="shared" si="69"/>
        <v>0</v>
      </c>
    </row>
    <row r="890" customHeight="1" spans="1:20">
      <c r="A890" s="646"/>
      <c r="B890" s="647"/>
      <c r="C890" s="647"/>
      <c r="D890" s="47"/>
      <c r="E890" s="648"/>
      <c r="F890" s="649"/>
      <c r="G890" s="649"/>
      <c r="H890" s="598"/>
      <c r="I890" s="648"/>
      <c r="J890" s="655"/>
      <c r="K890" s="656"/>
      <c r="L890" s="654">
        <f t="shared" si="66"/>
        <v>0</v>
      </c>
      <c r="M890" s="25">
        <f t="shared" si="67"/>
        <v>0</v>
      </c>
      <c r="N890" s="576">
        <f t="shared" si="68"/>
        <v>0</v>
      </c>
      <c r="O890" s="54" t="str">
        <f t="shared" si="65"/>
        <v/>
      </c>
      <c r="P890" s="47"/>
      <c r="Q890" s="661"/>
      <c r="R890" s="47"/>
      <c r="S890" s="659"/>
      <c r="T890" s="659">
        <f t="shared" si="69"/>
        <v>0</v>
      </c>
    </row>
    <row r="891" customHeight="1" spans="1:20">
      <c r="A891" s="646"/>
      <c r="B891" s="647"/>
      <c r="C891" s="647"/>
      <c r="D891" s="47"/>
      <c r="E891" s="648"/>
      <c r="F891" s="649"/>
      <c r="G891" s="649"/>
      <c r="H891" s="598"/>
      <c r="I891" s="648"/>
      <c r="J891" s="655"/>
      <c r="K891" s="656"/>
      <c r="L891" s="654">
        <f t="shared" si="66"/>
        <v>0</v>
      </c>
      <c r="M891" s="25">
        <f t="shared" si="67"/>
        <v>0</v>
      </c>
      <c r="N891" s="576">
        <f t="shared" si="68"/>
        <v>0</v>
      </c>
      <c r="O891" s="54" t="str">
        <f t="shared" si="65"/>
        <v/>
      </c>
      <c r="P891" s="47"/>
      <c r="Q891" s="661"/>
      <c r="R891" s="47"/>
      <c r="S891" s="659"/>
      <c r="T891" s="659">
        <f t="shared" si="69"/>
        <v>0</v>
      </c>
    </row>
    <row r="892" customHeight="1" spans="1:20">
      <c r="A892" s="646"/>
      <c r="B892" s="647"/>
      <c r="C892" s="647"/>
      <c r="D892" s="47"/>
      <c r="E892" s="648"/>
      <c r="F892" s="649"/>
      <c r="G892" s="649"/>
      <c r="H892" s="598"/>
      <c r="I892" s="648"/>
      <c r="J892" s="655"/>
      <c r="K892" s="656"/>
      <c r="L892" s="654">
        <f t="shared" si="66"/>
        <v>0</v>
      </c>
      <c r="M892" s="25">
        <f t="shared" si="67"/>
        <v>0</v>
      </c>
      <c r="N892" s="576">
        <f t="shared" si="68"/>
        <v>0</v>
      </c>
      <c r="O892" s="54" t="str">
        <f t="shared" si="65"/>
        <v/>
      </c>
      <c r="P892" s="47"/>
      <c r="Q892" s="661"/>
      <c r="R892" s="47"/>
      <c r="S892" s="659"/>
      <c r="T892" s="659">
        <f t="shared" si="69"/>
        <v>0</v>
      </c>
    </row>
    <row r="893" customHeight="1" spans="1:20">
      <c r="A893" s="646"/>
      <c r="B893" s="647"/>
      <c r="C893" s="647"/>
      <c r="D893" s="47"/>
      <c r="E893" s="648"/>
      <c r="F893" s="649"/>
      <c r="G893" s="649"/>
      <c r="H893" s="598"/>
      <c r="I893" s="648"/>
      <c r="J893" s="655"/>
      <c r="K893" s="656"/>
      <c r="L893" s="654">
        <f t="shared" si="66"/>
        <v>0</v>
      </c>
      <c r="M893" s="25">
        <f t="shared" si="67"/>
        <v>0</v>
      </c>
      <c r="N893" s="576">
        <f t="shared" si="68"/>
        <v>0</v>
      </c>
      <c r="O893" s="54" t="str">
        <f t="shared" si="65"/>
        <v/>
      </c>
      <c r="P893" s="47"/>
      <c r="Q893" s="661"/>
      <c r="R893" s="47"/>
      <c r="S893" s="659"/>
      <c r="T893" s="659">
        <f t="shared" si="69"/>
        <v>0</v>
      </c>
    </row>
    <row r="894" customHeight="1" spans="1:20">
      <c r="A894" s="646"/>
      <c r="B894" s="647"/>
      <c r="C894" s="647"/>
      <c r="D894" s="47"/>
      <c r="E894" s="648"/>
      <c r="F894" s="649"/>
      <c r="G894" s="649"/>
      <c r="H894" s="598"/>
      <c r="I894" s="648"/>
      <c r="J894" s="655"/>
      <c r="K894" s="656"/>
      <c r="L894" s="654">
        <f t="shared" si="66"/>
        <v>0</v>
      </c>
      <c r="M894" s="25">
        <f t="shared" si="67"/>
        <v>0</v>
      </c>
      <c r="N894" s="576">
        <f t="shared" si="68"/>
        <v>0</v>
      </c>
      <c r="O894" s="54" t="str">
        <f t="shared" si="65"/>
        <v/>
      </c>
      <c r="P894" s="47"/>
      <c r="Q894" s="661"/>
      <c r="R894" s="47"/>
      <c r="S894" s="659"/>
      <c r="T894" s="659">
        <f t="shared" si="69"/>
        <v>0</v>
      </c>
    </row>
    <row r="895" customHeight="1" spans="1:20">
      <c r="A895" s="646"/>
      <c r="B895" s="647"/>
      <c r="C895" s="647"/>
      <c r="D895" s="47"/>
      <c r="E895" s="648"/>
      <c r="F895" s="649"/>
      <c r="G895" s="649"/>
      <c r="H895" s="598"/>
      <c r="I895" s="648"/>
      <c r="J895" s="655"/>
      <c r="K895" s="656"/>
      <c r="L895" s="654">
        <f t="shared" si="66"/>
        <v>0</v>
      </c>
      <c r="M895" s="25">
        <f t="shared" si="67"/>
        <v>0</v>
      </c>
      <c r="N895" s="576">
        <f t="shared" si="68"/>
        <v>0</v>
      </c>
      <c r="O895" s="54" t="str">
        <f t="shared" si="65"/>
        <v/>
      </c>
      <c r="P895" s="47"/>
      <c r="Q895" s="661"/>
      <c r="R895" s="47"/>
      <c r="S895" s="659"/>
      <c r="T895" s="659">
        <f t="shared" si="69"/>
        <v>0</v>
      </c>
    </row>
    <row r="896" customHeight="1" spans="1:20">
      <c r="A896" s="646"/>
      <c r="B896" s="647"/>
      <c r="C896" s="647"/>
      <c r="D896" s="47"/>
      <c r="E896" s="648"/>
      <c r="F896" s="649"/>
      <c r="G896" s="649"/>
      <c r="H896" s="598"/>
      <c r="I896" s="648"/>
      <c r="J896" s="655"/>
      <c r="K896" s="656"/>
      <c r="L896" s="654">
        <f t="shared" si="66"/>
        <v>0</v>
      </c>
      <c r="M896" s="25">
        <f t="shared" si="67"/>
        <v>0</v>
      </c>
      <c r="N896" s="576">
        <f t="shared" si="68"/>
        <v>0</v>
      </c>
      <c r="O896" s="54" t="str">
        <f t="shared" si="65"/>
        <v/>
      </c>
      <c r="P896" s="47"/>
      <c r="Q896" s="661"/>
      <c r="R896" s="47"/>
      <c r="S896" s="659"/>
      <c r="T896" s="659">
        <f t="shared" si="69"/>
        <v>0</v>
      </c>
    </row>
    <row r="897" customHeight="1" spans="1:20">
      <c r="A897" s="646"/>
      <c r="B897" s="647"/>
      <c r="C897" s="647"/>
      <c r="D897" s="47"/>
      <c r="E897" s="648"/>
      <c r="F897" s="649"/>
      <c r="G897" s="649"/>
      <c r="H897" s="598"/>
      <c r="I897" s="648"/>
      <c r="J897" s="655"/>
      <c r="K897" s="656"/>
      <c r="L897" s="654">
        <f t="shared" si="66"/>
        <v>0</v>
      </c>
      <c r="M897" s="25">
        <f t="shared" si="67"/>
        <v>0</v>
      </c>
      <c r="N897" s="576">
        <f t="shared" si="68"/>
        <v>0</v>
      </c>
      <c r="O897" s="54" t="str">
        <f t="shared" si="65"/>
        <v/>
      </c>
      <c r="P897" s="47"/>
      <c r="Q897" s="661"/>
      <c r="R897" s="47"/>
      <c r="S897" s="659"/>
      <c r="T897" s="659">
        <f t="shared" si="69"/>
        <v>0</v>
      </c>
    </row>
    <row r="898" customHeight="1" spans="1:20">
      <c r="A898" s="646"/>
      <c r="B898" s="647"/>
      <c r="C898" s="647"/>
      <c r="D898" s="47"/>
      <c r="E898" s="648"/>
      <c r="F898" s="649"/>
      <c r="G898" s="649"/>
      <c r="H898" s="598"/>
      <c r="I898" s="648"/>
      <c r="J898" s="655"/>
      <c r="K898" s="656"/>
      <c r="L898" s="654">
        <f t="shared" si="66"/>
        <v>0</v>
      </c>
      <c r="M898" s="25">
        <f t="shared" si="67"/>
        <v>0</v>
      </c>
      <c r="N898" s="576">
        <f t="shared" si="68"/>
        <v>0</v>
      </c>
      <c r="O898" s="54" t="str">
        <f t="shared" si="65"/>
        <v/>
      </c>
      <c r="P898" s="47"/>
      <c r="Q898" s="661"/>
      <c r="R898" s="47"/>
      <c r="S898" s="659"/>
      <c r="T898" s="659">
        <f t="shared" si="69"/>
        <v>0</v>
      </c>
    </row>
    <row r="899" customHeight="1" spans="1:20">
      <c r="A899" s="646"/>
      <c r="B899" s="647"/>
      <c r="C899" s="647"/>
      <c r="D899" s="47"/>
      <c r="E899" s="648"/>
      <c r="F899" s="649"/>
      <c r="G899" s="649"/>
      <c r="H899" s="598"/>
      <c r="I899" s="648"/>
      <c r="J899" s="655"/>
      <c r="K899" s="656"/>
      <c r="L899" s="654">
        <f t="shared" si="66"/>
        <v>0</v>
      </c>
      <c r="M899" s="25">
        <f t="shared" si="67"/>
        <v>0</v>
      </c>
      <c r="N899" s="576">
        <f t="shared" si="68"/>
        <v>0</v>
      </c>
      <c r="O899" s="54" t="str">
        <f t="shared" si="65"/>
        <v/>
      </c>
      <c r="P899" s="47"/>
      <c r="Q899" s="661"/>
      <c r="R899" s="47"/>
      <c r="S899" s="659"/>
      <c r="T899" s="659">
        <f t="shared" si="69"/>
        <v>0</v>
      </c>
    </row>
    <row r="900" customHeight="1" spans="1:20">
      <c r="A900" s="646"/>
      <c r="B900" s="647"/>
      <c r="C900" s="647"/>
      <c r="D900" s="47"/>
      <c r="E900" s="648"/>
      <c r="F900" s="649"/>
      <c r="G900" s="649"/>
      <c r="H900" s="598"/>
      <c r="I900" s="648"/>
      <c r="J900" s="655"/>
      <c r="K900" s="656"/>
      <c r="L900" s="654">
        <f t="shared" si="66"/>
        <v>0</v>
      </c>
      <c r="M900" s="25">
        <f t="shared" si="67"/>
        <v>0</v>
      </c>
      <c r="N900" s="576">
        <f t="shared" si="68"/>
        <v>0</v>
      </c>
      <c r="O900" s="54" t="str">
        <f t="shared" si="65"/>
        <v/>
      </c>
      <c r="P900" s="47"/>
      <c r="Q900" s="661"/>
      <c r="R900" s="47"/>
      <c r="S900" s="659"/>
      <c r="T900" s="659">
        <f t="shared" si="69"/>
        <v>0</v>
      </c>
    </row>
    <row r="901" customHeight="1" spans="1:20">
      <c r="A901" s="646"/>
      <c r="B901" s="647"/>
      <c r="C901" s="647"/>
      <c r="D901" s="47"/>
      <c r="E901" s="648"/>
      <c r="F901" s="649"/>
      <c r="G901" s="649"/>
      <c r="H901" s="598"/>
      <c r="I901" s="648"/>
      <c r="J901" s="655"/>
      <c r="K901" s="656"/>
      <c r="L901" s="654">
        <f t="shared" si="66"/>
        <v>0</v>
      </c>
      <c r="M901" s="25">
        <f t="shared" si="67"/>
        <v>0</v>
      </c>
      <c r="N901" s="576">
        <f t="shared" si="68"/>
        <v>0</v>
      </c>
      <c r="O901" s="54" t="str">
        <f t="shared" si="65"/>
        <v/>
      </c>
      <c r="P901" s="47"/>
      <c r="Q901" s="661"/>
      <c r="R901" s="47"/>
      <c r="S901" s="659"/>
      <c r="T901" s="659">
        <f t="shared" si="69"/>
        <v>0</v>
      </c>
    </row>
    <row r="902" customHeight="1" spans="1:20">
      <c r="A902" s="646"/>
      <c r="B902" s="647"/>
      <c r="C902" s="647"/>
      <c r="D902" s="47"/>
      <c r="E902" s="648"/>
      <c r="F902" s="649"/>
      <c r="G902" s="649"/>
      <c r="H902" s="598"/>
      <c r="I902" s="648"/>
      <c r="J902" s="655"/>
      <c r="K902" s="656"/>
      <c r="L902" s="654">
        <f t="shared" si="66"/>
        <v>0</v>
      </c>
      <c r="M902" s="25">
        <f t="shared" si="67"/>
        <v>0</v>
      </c>
      <c r="N902" s="576">
        <f t="shared" si="68"/>
        <v>0</v>
      </c>
      <c r="O902" s="54" t="str">
        <f t="shared" si="65"/>
        <v/>
      </c>
      <c r="P902" s="47"/>
      <c r="Q902" s="661"/>
      <c r="R902" s="47"/>
      <c r="S902" s="659"/>
      <c r="T902" s="659">
        <f t="shared" si="69"/>
        <v>0</v>
      </c>
    </row>
    <row r="903" customHeight="1" spans="1:20">
      <c r="A903" s="646"/>
      <c r="B903" s="647"/>
      <c r="C903" s="647"/>
      <c r="D903" s="47"/>
      <c r="E903" s="648"/>
      <c r="F903" s="649"/>
      <c r="G903" s="649"/>
      <c r="H903" s="598"/>
      <c r="I903" s="648"/>
      <c r="J903" s="655"/>
      <c r="K903" s="656"/>
      <c r="L903" s="654">
        <f t="shared" si="66"/>
        <v>0</v>
      </c>
      <c r="M903" s="25">
        <f t="shared" si="67"/>
        <v>0</v>
      </c>
      <c r="N903" s="576">
        <f t="shared" si="68"/>
        <v>0</v>
      </c>
      <c r="O903" s="54" t="str">
        <f t="shared" ref="O903:O966" si="70">IF(K903=0,"",(N903-K903)/K903*100)</f>
        <v/>
      </c>
      <c r="P903" s="47"/>
      <c r="Q903" s="661"/>
      <c r="R903" s="47"/>
      <c r="S903" s="659"/>
      <c r="T903" s="659">
        <f t="shared" si="69"/>
        <v>0</v>
      </c>
    </row>
    <row r="904" customHeight="1" spans="1:20">
      <c r="A904" s="646"/>
      <c r="B904" s="647"/>
      <c r="C904" s="647"/>
      <c r="D904" s="47"/>
      <c r="E904" s="648"/>
      <c r="F904" s="649"/>
      <c r="G904" s="649"/>
      <c r="H904" s="598"/>
      <c r="I904" s="648"/>
      <c r="J904" s="655"/>
      <c r="K904" s="656"/>
      <c r="L904" s="654">
        <f t="shared" ref="L904:L967" si="71">T904</f>
        <v>0</v>
      </c>
      <c r="M904" s="25">
        <f t="shared" ref="M904:M967" si="72">S904</f>
        <v>0</v>
      </c>
      <c r="N904" s="576">
        <f t="shared" ref="N904:N967" si="73">ROUND(M904*L904,2)</f>
        <v>0</v>
      </c>
      <c r="O904" s="54" t="str">
        <f t="shared" si="70"/>
        <v/>
      </c>
      <c r="P904" s="47"/>
      <c r="Q904" s="661"/>
      <c r="R904" s="47"/>
      <c r="S904" s="659"/>
      <c r="T904" s="659">
        <f t="shared" ref="T904:T967" si="74">I904</f>
        <v>0</v>
      </c>
    </row>
    <row r="905" customHeight="1" spans="1:20">
      <c r="A905" s="646"/>
      <c r="B905" s="647"/>
      <c r="C905" s="647"/>
      <c r="D905" s="47"/>
      <c r="E905" s="648"/>
      <c r="F905" s="649"/>
      <c r="G905" s="649"/>
      <c r="H905" s="598"/>
      <c r="I905" s="648"/>
      <c r="J905" s="655"/>
      <c r="K905" s="656"/>
      <c r="L905" s="654">
        <f t="shared" si="71"/>
        <v>0</v>
      </c>
      <c r="M905" s="25">
        <f t="shared" si="72"/>
        <v>0</v>
      </c>
      <c r="N905" s="576">
        <f t="shared" si="73"/>
        <v>0</v>
      </c>
      <c r="O905" s="54" t="str">
        <f t="shared" si="70"/>
        <v/>
      </c>
      <c r="P905" s="47"/>
      <c r="Q905" s="661"/>
      <c r="R905" s="47"/>
      <c r="S905" s="659"/>
      <c r="T905" s="659">
        <f t="shared" si="74"/>
        <v>0</v>
      </c>
    </row>
    <row r="906" customHeight="1" spans="1:20">
      <c r="A906" s="646"/>
      <c r="B906" s="647"/>
      <c r="C906" s="647"/>
      <c r="D906" s="47"/>
      <c r="E906" s="648"/>
      <c r="F906" s="649"/>
      <c r="G906" s="649"/>
      <c r="H906" s="598"/>
      <c r="I906" s="648"/>
      <c r="J906" s="655"/>
      <c r="K906" s="656"/>
      <c r="L906" s="654">
        <f t="shared" si="71"/>
        <v>0</v>
      </c>
      <c r="M906" s="25">
        <f t="shared" si="72"/>
        <v>0</v>
      </c>
      <c r="N906" s="576">
        <f t="shared" si="73"/>
        <v>0</v>
      </c>
      <c r="O906" s="54" t="str">
        <f t="shared" si="70"/>
        <v/>
      </c>
      <c r="P906" s="47"/>
      <c r="Q906" s="661"/>
      <c r="R906" s="47"/>
      <c r="S906" s="659"/>
      <c r="T906" s="659">
        <f t="shared" si="74"/>
        <v>0</v>
      </c>
    </row>
    <row r="907" customHeight="1" spans="1:20">
      <c r="A907" s="646"/>
      <c r="B907" s="647"/>
      <c r="C907" s="647"/>
      <c r="D907" s="47"/>
      <c r="E907" s="648"/>
      <c r="F907" s="649"/>
      <c r="G907" s="649"/>
      <c r="H907" s="598"/>
      <c r="I907" s="648"/>
      <c r="J907" s="655"/>
      <c r="K907" s="656"/>
      <c r="L907" s="654">
        <f t="shared" si="71"/>
        <v>0</v>
      </c>
      <c r="M907" s="25">
        <f t="shared" si="72"/>
        <v>0</v>
      </c>
      <c r="N907" s="576">
        <f t="shared" si="73"/>
        <v>0</v>
      </c>
      <c r="O907" s="54" t="str">
        <f t="shared" si="70"/>
        <v/>
      </c>
      <c r="P907" s="47"/>
      <c r="Q907" s="661"/>
      <c r="R907" s="47"/>
      <c r="S907" s="659"/>
      <c r="T907" s="659">
        <f t="shared" si="74"/>
        <v>0</v>
      </c>
    </row>
    <row r="908" customHeight="1" spans="1:20">
      <c r="A908" s="646"/>
      <c r="B908" s="647"/>
      <c r="C908" s="647"/>
      <c r="D908" s="47"/>
      <c r="E908" s="648"/>
      <c r="F908" s="649"/>
      <c r="G908" s="649"/>
      <c r="H908" s="598"/>
      <c r="I908" s="648"/>
      <c r="J908" s="655"/>
      <c r="K908" s="656"/>
      <c r="L908" s="654">
        <f t="shared" si="71"/>
        <v>0</v>
      </c>
      <c r="M908" s="25">
        <f t="shared" si="72"/>
        <v>0</v>
      </c>
      <c r="N908" s="576">
        <f t="shared" si="73"/>
        <v>0</v>
      </c>
      <c r="O908" s="54" t="str">
        <f t="shared" si="70"/>
        <v/>
      </c>
      <c r="P908" s="47"/>
      <c r="Q908" s="661"/>
      <c r="R908" s="47"/>
      <c r="S908" s="659"/>
      <c r="T908" s="659">
        <f t="shared" si="74"/>
        <v>0</v>
      </c>
    </row>
    <row r="909" customHeight="1" spans="1:20">
      <c r="A909" s="646"/>
      <c r="B909" s="647"/>
      <c r="C909" s="647"/>
      <c r="D909" s="47"/>
      <c r="E909" s="648"/>
      <c r="F909" s="649"/>
      <c r="G909" s="649"/>
      <c r="H909" s="598"/>
      <c r="I909" s="648"/>
      <c r="J909" s="655"/>
      <c r="K909" s="656"/>
      <c r="L909" s="654">
        <f t="shared" si="71"/>
        <v>0</v>
      </c>
      <c r="M909" s="25">
        <f t="shared" si="72"/>
        <v>0</v>
      </c>
      <c r="N909" s="576">
        <f t="shared" si="73"/>
        <v>0</v>
      </c>
      <c r="O909" s="54" t="str">
        <f t="shared" si="70"/>
        <v/>
      </c>
      <c r="P909" s="47"/>
      <c r="Q909" s="661"/>
      <c r="R909" s="47"/>
      <c r="S909" s="659"/>
      <c r="T909" s="659">
        <f t="shared" si="74"/>
        <v>0</v>
      </c>
    </row>
    <row r="910" customHeight="1" spans="1:20">
      <c r="A910" s="646"/>
      <c r="B910" s="647"/>
      <c r="C910" s="647"/>
      <c r="D910" s="47"/>
      <c r="E910" s="648"/>
      <c r="F910" s="649"/>
      <c r="G910" s="649"/>
      <c r="H910" s="598"/>
      <c r="I910" s="648"/>
      <c r="J910" s="655"/>
      <c r="K910" s="656"/>
      <c r="L910" s="654">
        <f t="shared" si="71"/>
        <v>0</v>
      </c>
      <c r="M910" s="25">
        <f t="shared" si="72"/>
        <v>0</v>
      </c>
      <c r="N910" s="576">
        <f t="shared" si="73"/>
        <v>0</v>
      </c>
      <c r="O910" s="54" t="str">
        <f t="shared" si="70"/>
        <v/>
      </c>
      <c r="P910" s="47"/>
      <c r="Q910" s="661"/>
      <c r="R910" s="47"/>
      <c r="S910" s="659"/>
      <c r="T910" s="659">
        <f t="shared" si="74"/>
        <v>0</v>
      </c>
    </row>
    <row r="911" customHeight="1" spans="1:20">
      <c r="A911" s="646"/>
      <c r="B911" s="647"/>
      <c r="C911" s="647"/>
      <c r="D911" s="47"/>
      <c r="E911" s="648"/>
      <c r="F911" s="649"/>
      <c r="G911" s="649"/>
      <c r="H911" s="598"/>
      <c r="I911" s="648"/>
      <c r="J911" s="655"/>
      <c r="K911" s="656"/>
      <c r="L911" s="654">
        <f t="shared" si="71"/>
        <v>0</v>
      </c>
      <c r="M911" s="25">
        <f t="shared" si="72"/>
        <v>0</v>
      </c>
      <c r="N911" s="576">
        <f t="shared" si="73"/>
        <v>0</v>
      </c>
      <c r="O911" s="54" t="str">
        <f t="shared" si="70"/>
        <v/>
      </c>
      <c r="P911" s="47"/>
      <c r="Q911" s="661"/>
      <c r="R911" s="47"/>
      <c r="S911" s="659"/>
      <c r="T911" s="659">
        <f t="shared" si="74"/>
        <v>0</v>
      </c>
    </row>
    <row r="912" customHeight="1" spans="1:20">
      <c r="A912" s="646"/>
      <c r="B912" s="647"/>
      <c r="C912" s="647"/>
      <c r="D912" s="47"/>
      <c r="E912" s="648"/>
      <c r="F912" s="649"/>
      <c r="G912" s="649"/>
      <c r="H912" s="598"/>
      <c r="I912" s="648"/>
      <c r="J912" s="655"/>
      <c r="K912" s="656"/>
      <c r="L912" s="654">
        <f t="shared" si="71"/>
        <v>0</v>
      </c>
      <c r="M912" s="25">
        <f t="shared" si="72"/>
        <v>0</v>
      </c>
      <c r="N912" s="576">
        <f t="shared" si="73"/>
        <v>0</v>
      </c>
      <c r="O912" s="54" t="str">
        <f t="shared" si="70"/>
        <v/>
      </c>
      <c r="P912" s="47"/>
      <c r="Q912" s="661"/>
      <c r="R912" s="47"/>
      <c r="S912" s="659"/>
      <c r="T912" s="659">
        <f t="shared" si="74"/>
        <v>0</v>
      </c>
    </row>
    <row r="913" customHeight="1" spans="1:20">
      <c r="A913" s="646"/>
      <c r="B913" s="647"/>
      <c r="C913" s="647"/>
      <c r="D913" s="47"/>
      <c r="E913" s="648"/>
      <c r="F913" s="649"/>
      <c r="G913" s="649"/>
      <c r="H913" s="598"/>
      <c r="I913" s="648"/>
      <c r="J913" s="655"/>
      <c r="K913" s="656"/>
      <c r="L913" s="654">
        <f t="shared" si="71"/>
        <v>0</v>
      </c>
      <c r="M913" s="25">
        <f t="shared" si="72"/>
        <v>0</v>
      </c>
      <c r="N913" s="576">
        <f t="shared" si="73"/>
        <v>0</v>
      </c>
      <c r="O913" s="54" t="str">
        <f t="shared" si="70"/>
        <v/>
      </c>
      <c r="P913" s="47"/>
      <c r="Q913" s="661"/>
      <c r="R913" s="47"/>
      <c r="S913" s="659"/>
      <c r="T913" s="659">
        <f t="shared" si="74"/>
        <v>0</v>
      </c>
    </row>
    <row r="914" customHeight="1" spans="1:20">
      <c r="A914" s="646"/>
      <c r="B914" s="647"/>
      <c r="C914" s="647"/>
      <c r="D914" s="47"/>
      <c r="E914" s="648"/>
      <c r="F914" s="649"/>
      <c r="G914" s="649"/>
      <c r="H914" s="598"/>
      <c r="I914" s="648"/>
      <c r="J914" s="655"/>
      <c r="K914" s="656"/>
      <c r="L914" s="654">
        <f t="shared" si="71"/>
        <v>0</v>
      </c>
      <c r="M914" s="25">
        <f t="shared" si="72"/>
        <v>0</v>
      </c>
      <c r="N914" s="576">
        <f t="shared" si="73"/>
        <v>0</v>
      </c>
      <c r="O914" s="54" t="str">
        <f t="shared" si="70"/>
        <v/>
      </c>
      <c r="P914" s="47"/>
      <c r="Q914" s="661"/>
      <c r="R914" s="47"/>
      <c r="S914" s="659"/>
      <c r="T914" s="659">
        <f t="shared" si="74"/>
        <v>0</v>
      </c>
    </row>
    <row r="915" customHeight="1" spans="1:20">
      <c r="A915" s="646"/>
      <c r="B915" s="647"/>
      <c r="C915" s="647"/>
      <c r="D915" s="47"/>
      <c r="E915" s="648"/>
      <c r="F915" s="649"/>
      <c r="G915" s="649"/>
      <c r="H915" s="598"/>
      <c r="I915" s="648"/>
      <c r="J915" s="655"/>
      <c r="K915" s="656"/>
      <c r="L915" s="654">
        <f t="shared" si="71"/>
        <v>0</v>
      </c>
      <c r="M915" s="25">
        <f t="shared" si="72"/>
        <v>0</v>
      </c>
      <c r="N915" s="576">
        <f t="shared" si="73"/>
        <v>0</v>
      </c>
      <c r="O915" s="54" t="str">
        <f t="shared" si="70"/>
        <v/>
      </c>
      <c r="P915" s="47"/>
      <c r="Q915" s="661"/>
      <c r="R915" s="47"/>
      <c r="S915" s="659"/>
      <c r="T915" s="659">
        <f t="shared" si="74"/>
        <v>0</v>
      </c>
    </row>
    <row r="916" customHeight="1" spans="1:20">
      <c r="A916" s="646"/>
      <c r="B916" s="647"/>
      <c r="C916" s="647"/>
      <c r="D916" s="47"/>
      <c r="E916" s="648"/>
      <c r="F916" s="649"/>
      <c r="G916" s="649"/>
      <c r="H916" s="598"/>
      <c r="I916" s="648"/>
      <c r="J916" s="655"/>
      <c r="K916" s="656"/>
      <c r="L916" s="654">
        <f t="shared" si="71"/>
        <v>0</v>
      </c>
      <c r="M916" s="25">
        <f t="shared" si="72"/>
        <v>0</v>
      </c>
      <c r="N916" s="576">
        <f t="shared" si="73"/>
        <v>0</v>
      </c>
      <c r="O916" s="54" t="str">
        <f t="shared" si="70"/>
        <v/>
      </c>
      <c r="P916" s="47"/>
      <c r="Q916" s="661"/>
      <c r="R916" s="47"/>
      <c r="S916" s="659"/>
      <c r="T916" s="659">
        <f t="shared" si="74"/>
        <v>0</v>
      </c>
    </row>
    <row r="917" customHeight="1" spans="1:20">
      <c r="A917" s="646"/>
      <c r="B917" s="647"/>
      <c r="C917" s="647"/>
      <c r="D917" s="47"/>
      <c r="E917" s="648"/>
      <c r="F917" s="649"/>
      <c r="G917" s="649"/>
      <c r="H917" s="598"/>
      <c r="I917" s="648"/>
      <c r="J917" s="655"/>
      <c r="K917" s="656"/>
      <c r="L917" s="654">
        <f t="shared" si="71"/>
        <v>0</v>
      </c>
      <c r="M917" s="25">
        <f t="shared" si="72"/>
        <v>0</v>
      </c>
      <c r="N917" s="576">
        <f t="shared" si="73"/>
        <v>0</v>
      </c>
      <c r="O917" s="54" t="str">
        <f t="shared" si="70"/>
        <v/>
      </c>
      <c r="P917" s="47"/>
      <c r="Q917" s="661"/>
      <c r="R917" s="47"/>
      <c r="S917" s="659"/>
      <c r="T917" s="659">
        <f t="shared" si="74"/>
        <v>0</v>
      </c>
    </row>
    <row r="918" customHeight="1" spans="1:20">
      <c r="A918" s="646"/>
      <c r="B918" s="647"/>
      <c r="C918" s="647"/>
      <c r="D918" s="47"/>
      <c r="E918" s="648"/>
      <c r="F918" s="649"/>
      <c r="G918" s="649"/>
      <c r="H918" s="598"/>
      <c r="I918" s="648"/>
      <c r="J918" s="655"/>
      <c r="K918" s="656"/>
      <c r="L918" s="654">
        <f t="shared" si="71"/>
        <v>0</v>
      </c>
      <c r="M918" s="25">
        <f t="shared" si="72"/>
        <v>0</v>
      </c>
      <c r="N918" s="576">
        <f t="shared" si="73"/>
        <v>0</v>
      </c>
      <c r="O918" s="54" t="str">
        <f t="shared" si="70"/>
        <v/>
      </c>
      <c r="P918" s="47"/>
      <c r="Q918" s="661"/>
      <c r="R918" s="47"/>
      <c r="S918" s="659"/>
      <c r="T918" s="659">
        <f t="shared" si="74"/>
        <v>0</v>
      </c>
    </row>
    <row r="919" customHeight="1" spans="1:20">
      <c r="A919" s="646"/>
      <c r="B919" s="647"/>
      <c r="C919" s="647"/>
      <c r="D919" s="47"/>
      <c r="E919" s="648"/>
      <c r="F919" s="649"/>
      <c r="G919" s="649"/>
      <c r="H919" s="598"/>
      <c r="I919" s="648"/>
      <c r="J919" s="655"/>
      <c r="K919" s="656"/>
      <c r="L919" s="654">
        <f t="shared" si="71"/>
        <v>0</v>
      </c>
      <c r="M919" s="25">
        <f t="shared" si="72"/>
        <v>0</v>
      </c>
      <c r="N919" s="576">
        <f t="shared" si="73"/>
        <v>0</v>
      </c>
      <c r="O919" s="54" t="str">
        <f t="shared" si="70"/>
        <v/>
      </c>
      <c r="P919" s="47"/>
      <c r="Q919" s="661"/>
      <c r="R919" s="47"/>
      <c r="S919" s="659"/>
      <c r="T919" s="659">
        <f t="shared" si="74"/>
        <v>0</v>
      </c>
    </row>
    <row r="920" customHeight="1" spans="1:20">
      <c r="A920" s="646"/>
      <c r="B920" s="647"/>
      <c r="C920" s="647"/>
      <c r="D920" s="47"/>
      <c r="E920" s="648"/>
      <c r="F920" s="649"/>
      <c r="G920" s="649"/>
      <c r="H920" s="598"/>
      <c r="I920" s="648"/>
      <c r="J920" s="655"/>
      <c r="K920" s="656"/>
      <c r="L920" s="654">
        <f t="shared" si="71"/>
        <v>0</v>
      </c>
      <c r="M920" s="25">
        <f t="shared" si="72"/>
        <v>0</v>
      </c>
      <c r="N920" s="576">
        <f t="shared" si="73"/>
        <v>0</v>
      </c>
      <c r="O920" s="54" t="str">
        <f t="shared" si="70"/>
        <v/>
      </c>
      <c r="P920" s="47"/>
      <c r="Q920" s="661"/>
      <c r="R920" s="47"/>
      <c r="S920" s="659"/>
      <c r="T920" s="659">
        <f t="shared" si="74"/>
        <v>0</v>
      </c>
    </row>
    <row r="921" customHeight="1" spans="1:20">
      <c r="A921" s="646"/>
      <c r="B921" s="647"/>
      <c r="C921" s="647"/>
      <c r="D921" s="47"/>
      <c r="E921" s="648"/>
      <c r="F921" s="649"/>
      <c r="G921" s="649"/>
      <c r="H921" s="598"/>
      <c r="I921" s="648"/>
      <c r="J921" s="655"/>
      <c r="K921" s="656"/>
      <c r="L921" s="654">
        <f t="shared" si="71"/>
        <v>0</v>
      </c>
      <c r="M921" s="25">
        <f t="shared" si="72"/>
        <v>0</v>
      </c>
      <c r="N921" s="576">
        <f t="shared" si="73"/>
        <v>0</v>
      </c>
      <c r="O921" s="54" t="str">
        <f t="shared" si="70"/>
        <v/>
      </c>
      <c r="P921" s="47"/>
      <c r="Q921" s="661"/>
      <c r="R921" s="47"/>
      <c r="S921" s="659"/>
      <c r="T921" s="659">
        <f t="shared" si="74"/>
        <v>0</v>
      </c>
    </row>
    <row r="922" customHeight="1" spans="1:20">
      <c r="A922" s="646"/>
      <c r="B922" s="647"/>
      <c r="C922" s="647"/>
      <c r="D922" s="47"/>
      <c r="E922" s="648"/>
      <c r="F922" s="649"/>
      <c r="G922" s="649"/>
      <c r="H922" s="598"/>
      <c r="I922" s="648"/>
      <c r="J922" s="655"/>
      <c r="K922" s="656"/>
      <c r="L922" s="654">
        <f t="shared" si="71"/>
        <v>0</v>
      </c>
      <c r="M922" s="25">
        <f t="shared" si="72"/>
        <v>0</v>
      </c>
      <c r="N922" s="576">
        <f t="shared" si="73"/>
        <v>0</v>
      </c>
      <c r="O922" s="54" t="str">
        <f t="shared" si="70"/>
        <v/>
      </c>
      <c r="P922" s="47"/>
      <c r="Q922" s="661"/>
      <c r="R922" s="47"/>
      <c r="S922" s="659"/>
      <c r="T922" s="659">
        <f t="shared" si="74"/>
        <v>0</v>
      </c>
    </row>
    <row r="923" customHeight="1" spans="1:20">
      <c r="A923" s="646"/>
      <c r="B923" s="647"/>
      <c r="C923" s="647"/>
      <c r="D923" s="47"/>
      <c r="E923" s="648"/>
      <c r="F923" s="649"/>
      <c r="G923" s="649"/>
      <c r="H923" s="598"/>
      <c r="I923" s="648"/>
      <c r="J923" s="655"/>
      <c r="K923" s="656"/>
      <c r="L923" s="654">
        <f t="shared" si="71"/>
        <v>0</v>
      </c>
      <c r="M923" s="25">
        <f t="shared" si="72"/>
        <v>0</v>
      </c>
      <c r="N923" s="576">
        <f t="shared" si="73"/>
        <v>0</v>
      </c>
      <c r="O923" s="54" t="str">
        <f t="shared" si="70"/>
        <v/>
      </c>
      <c r="P923" s="47"/>
      <c r="Q923" s="661"/>
      <c r="R923" s="47"/>
      <c r="S923" s="659"/>
      <c r="T923" s="659">
        <f t="shared" si="74"/>
        <v>0</v>
      </c>
    </row>
    <row r="924" customHeight="1" spans="1:20">
      <c r="A924" s="646"/>
      <c r="B924" s="647"/>
      <c r="C924" s="647"/>
      <c r="D924" s="47"/>
      <c r="E924" s="648"/>
      <c r="F924" s="649"/>
      <c r="G924" s="649"/>
      <c r="H924" s="598"/>
      <c r="I924" s="648"/>
      <c r="J924" s="655"/>
      <c r="K924" s="656"/>
      <c r="L924" s="654">
        <f t="shared" si="71"/>
        <v>0</v>
      </c>
      <c r="M924" s="25">
        <f t="shared" si="72"/>
        <v>0</v>
      </c>
      <c r="N924" s="576">
        <f t="shared" si="73"/>
        <v>0</v>
      </c>
      <c r="O924" s="54" t="str">
        <f t="shared" si="70"/>
        <v/>
      </c>
      <c r="P924" s="47"/>
      <c r="Q924" s="661"/>
      <c r="R924" s="47"/>
      <c r="S924" s="659"/>
      <c r="T924" s="659">
        <f t="shared" si="74"/>
        <v>0</v>
      </c>
    </row>
    <row r="925" customHeight="1" spans="1:20">
      <c r="A925" s="646"/>
      <c r="B925" s="647"/>
      <c r="C925" s="647"/>
      <c r="D925" s="47"/>
      <c r="E925" s="648"/>
      <c r="F925" s="649"/>
      <c r="G925" s="649"/>
      <c r="H925" s="598"/>
      <c r="I925" s="648"/>
      <c r="J925" s="655"/>
      <c r="K925" s="656"/>
      <c r="L925" s="654">
        <f t="shared" si="71"/>
        <v>0</v>
      </c>
      <c r="M925" s="25">
        <f t="shared" si="72"/>
        <v>0</v>
      </c>
      <c r="N925" s="576">
        <f t="shared" si="73"/>
        <v>0</v>
      </c>
      <c r="O925" s="54" t="str">
        <f t="shared" si="70"/>
        <v/>
      </c>
      <c r="P925" s="47"/>
      <c r="Q925" s="661"/>
      <c r="R925" s="47"/>
      <c r="S925" s="659"/>
      <c r="T925" s="659">
        <f t="shared" si="74"/>
        <v>0</v>
      </c>
    </row>
    <row r="926" customHeight="1" spans="1:20">
      <c r="A926" s="646"/>
      <c r="B926" s="647"/>
      <c r="C926" s="647"/>
      <c r="D926" s="47"/>
      <c r="E926" s="648"/>
      <c r="F926" s="649"/>
      <c r="G926" s="649"/>
      <c r="H926" s="598"/>
      <c r="I926" s="648"/>
      <c r="J926" s="655"/>
      <c r="K926" s="656"/>
      <c r="L926" s="654">
        <f t="shared" si="71"/>
        <v>0</v>
      </c>
      <c r="M926" s="25">
        <f t="shared" si="72"/>
        <v>0</v>
      </c>
      <c r="N926" s="576">
        <f t="shared" si="73"/>
        <v>0</v>
      </c>
      <c r="O926" s="54" t="str">
        <f t="shared" si="70"/>
        <v/>
      </c>
      <c r="P926" s="47"/>
      <c r="Q926" s="661"/>
      <c r="R926" s="47"/>
      <c r="S926" s="659"/>
      <c r="T926" s="659">
        <f t="shared" si="74"/>
        <v>0</v>
      </c>
    </row>
    <row r="927" customHeight="1" spans="1:20">
      <c r="A927" s="646"/>
      <c r="B927" s="647"/>
      <c r="C927" s="647"/>
      <c r="D927" s="47"/>
      <c r="E927" s="648"/>
      <c r="F927" s="649"/>
      <c r="G927" s="649"/>
      <c r="H927" s="598"/>
      <c r="I927" s="648"/>
      <c r="J927" s="655"/>
      <c r="K927" s="656"/>
      <c r="L927" s="654">
        <f t="shared" si="71"/>
        <v>0</v>
      </c>
      <c r="M927" s="25">
        <f t="shared" si="72"/>
        <v>0</v>
      </c>
      <c r="N927" s="576">
        <f t="shared" si="73"/>
        <v>0</v>
      </c>
      <c r="O927" s="54" t="str">
        <f t="shared" si="70"/>
        <v/>
      </c>
      <c r="P927" s="47"/>
      <c r="Q927" s="661"/>
      <c r="R927" s="47"/>
      <c r="S927" s="659"/>
      <c r="T927" s="659">
        <f t="shared" si="74"/>
        <v>0</v>
      </c>
    </row>
    <row r="928" customHeight="1" spans="1:20">
      <c r="A928" s="646"/>
      <c r="B928" s="647"/>
      <c r="C928" s="647"/>
      <c r="D928" s="47"/>
      <c r="E928" s="648"/>
      <c r="F928" s="649"/>
      <c r="G928" s="649"/>
      <c r="H928" s="598"/>
      <c r="I928" s="648"/>
      <c r="J928" s="655"/>
      <c r="K928" s="656"/>
      <c r="L928" s="654">
        <f t="shared" si="71"/>
        <v>0</v>
      </c>
      <c r="M928" s="25">
        <f t="shared" si="72"/>
        <v>0</v>
      </c>
      <c r="N928" s="576">
        <f t="shared" si="73"/>
        <v>0</v>
      </c>
      <c r="O928" s="54" t="str">
        <f t="shared" si="70"/>
        <v/>
      </c>
      <c r="P928" s="47"/>
      <c r="Q928" s="661"/>
      <c r="R928" s="47"/>
      <c r="S928" s="659"/>
      <c r="T928" s="659">
        <f t="shared" si="74"/>
        <v>0</v>
      </c>
    </row>
    <row r="929" customHeight="1" spans="1:20">
      <c r="A929" s="646"/>
      <c r="B929" s="647"/>
      <c r="C929" s="647"/>
      <c r="D929" s="47"/>
      <c r="E929" s="648"/>
      <c r="F929" s="649"/>
      <c r="G929" s="649"/>
      <c r="H929" s="598"/>
      <c r="I929" s="648"/>
      <c r="J929" s="655"/>
      <c r="K929" s="656"/>
      <c r="L929" s="654">
        <f t="shared" si="71"/>
        <v>0</v>
      </c>
      <c r="M929" s="25">
        <f t="shared" si="72"/>
        <v>0</v>
      </c>
      <c r="N929" s="576">
        <f t="shared" si="73"/>
        <v>0</v>
      </c>
      <c r="O929" s="54" t="str">
        <f t="shared" si="70"/>
        <v/>
      </c>
      <c r="P929" s="47"/>
      <c r="Q929" s="661"/>
      <c r="R929" s="47"/>
      <c r="S929" s="659"/>
      <c r="T929" s="659">
        <f t="shared" si="74"/>
        <v>0</v>
      </c>
    </row>
    <row r="930" customHeight="1" spans="1:20">
      <c r="A930" s="646"/>
      <c r="B930" s="647"/>
      <c r="C930" s="647"/>
      <c r="D930" s="47"/>
      <c r="E930" s="648"/>
      <c r="F930" s="649"/>
      <c r="G930" s="649"/>
      <c r="H930" s="598"/>
      <c r="I930" s="648"/>
      <c r="J930" s="655"/>
      <c r="K930" s="656"/>
      <c r="L930" s="654">
        <f t="shared" si="71"/>
        <v>0</v>
      </c>
      <c r="M930" s="25">
        <f t="shared" si="72"/>
        <v>0</v>
      </c>
      <c r="N930" s="576">
        <f t="shared" si="73"/>
        <v>0</v>
      </c>
      <c r="O930" s="54" t="str">
        <f t="shared" si="70"/>
        <v/>
      </c>
      <c r="P930" s="47"/>
      <c r="Q930" s="661"/>
      <c r="R930" s="47"/>
      <c r="S930" s="659"/>
      <c r="T930" s="659">
        <f t="shared" si="74"/>
        <v>0</v>
      </c>
    </row>
    <row r="931" customHeight="1" spans="1:20">
      <c r="A931" s="646"/>
      <c r="B931" s="647"/>
      <c r="C931" s="647"/>
      <c r="D931" s="47"/>
      <c r="E931" s="648"/>
      <c r="F931" s="649"/>
      <c r="G931" s="649"/>
      <c r="H931" s="598"/>
      <c r="I931" s="648"/>
      <c r="J931" s="655"/>
      <c r="K931" s="656"/>
      <c r="L931" s="654">
        <f t="shared" si="71"/>
        <v>0</v>
      </c>
      <c r="M931" s="25">
        <f t="shared" si="72"/>
        <v>0</v>
      </c>
      <c r="N931" s="576">
        <f t="shared" si="73"/>
        <v>0</v>
      </c>
      <c r="O931" s="54" t="str">
        <f t="shared" si="70"/>
        <v/>
      </c>
      <c r="P931" s="47"/>
      <c r="Q931" s="661"/>
      <c r="R931" s="47"/>
      <c r="S931" s="659"/>
      <c r="T931" s="659">
        <f t="shared" si="74"/>
        <v>0</v>
      </c>
    </row>
    <row r="932" customHeight="1" spans="1:20">
      <c r="A932" s="646"/>
      <c r="B932" s="647"/>
      <c r="C932" s="647"/>
      <c r="D932" s="47"/>
      <c r="E932" s="648"/>
      <c r="F932" s="649"/>
      <c r="G932" s="649"/>
      <c r="H932" s="598"/>
      <c r="I932" s="648"/>
      <c r="J932" s="655"/>
      <c r="K932" s="656"/>
      <c r="L932" s="654">
        <f t="shared" si="71"/>
        <v>0</v>
      </c>
      <c r="M932" s="25">
        <f t="shared" si="72"/>
        <v>0</v>
      </c>
      <c r="N932" s="576">
        <f t="shared" si="73"/>
        <v>0</v>
      </c>
      <c r="O932" s="54" t="str">
        <f t="shared" si="70"/>
        <v/>
      </c>
      <c r="P932" s="47"/>
      <c r="Q932" s="661"/>
      <c r="R932" s="47"/>
      <c r="S932" s="659"/>
      <c r="T932" s="659">
        <f t="shared" si="74"/>
        <v>0</v>
      </c>
    </row>
    <row r="933" customHeight="1" spans="1:20">
      <c r="A933" s="646"/>
      <c r="B933" s="647"/>
      <c r="C933" s="647"/>
      <c r="D933" s="47"/>
      <c r="E933" s="648"/>
      <c r="F933" s="649"/>
      <c r="G933" s="649"/>
      <c r="H933" s="598"/>
      <c r="I933" s="648"/>
      <c r="J933" s="655"/>
      <c r="K933" s="656"/>
      <c r="L933" s="654">
        <f t="shared" si="71"/>
        <v>0</v>
      </c>
      <c r="M933" s="25">
        <f t="shared" si="72"/>
        <v>0</v>
      </c>
      <c r="N933" s="576">
        <f t="shared" si="73"/>
        <v>0</v>
      </c>
      <c r="O933" s="54" t="str">
        <f t="shared" si="70"/>
        <v/>
      </c>
      <c r="P933" s="47"/>
      <c r="Q933" s="661"/>
      <c r="R933" s="47"/>
      <c r="S933" s="659"/>
      <c r="T933" s="659">
        <f t="shared" si="74"/>
        <v>0</v>
      </c>
    </row>
    <row r="934" customHeight="1" spans="1:20">
      <c r="A934" s="646"/>
      <c r="B934" s="647"/>
      <c r="C934" s="647"/>
      <c r="D934" s="47"/>
      <c r="E934" s="648"/>
      <c r="F934" s="649"/>
      <c r="G934" s="649"/>
      <c r="H934" s="598"/>
      <c r="I934" s="648"/>
      <c r="J934" s="655"/>
      <c r="K934" s="656"/>
      <c r="L934" s="654">
        <f t="shared" si="71"/>
        <v>0</v>
      </c>
      <c r="M934" s="25">
        <f t="shared" si="72"/>
        <v>0</v>
      </c>
      <c r="N934" s="576">
        <f t="shared" si="73"/>
        <v>0</v>
      </c>
      <c r="O934" s="54" t="str">
        <f t="shared" si="70"/>
        <v/>
      </c>
      <c r="P934" s="47"/>
      <c r="Q934" s="661"/>
      <c r="R934" s="47"/>
      <c r="S934" s="659"/>
      <c r="T934" s="659">
        <f t="shared" si="74"/>
        <v>0</v>
      </c>
    </row>
    <row r="935" customHeight="1" spans="1:20">
      <c r="A935" s="646"/>
      <c r="B935" s="647"/>
      <c r="C935" s="647"/>
      <c r="D935" s="47"/>
      <c r="E935" s="648"/>
      <c r="F935" s="649"/>
      <c r="G935" s="649"/>
      <c r="H935" s="598"/>
      <c r="I935" s="648"/>
      <c r="J935" s="655"/>
      <c r="K935" s="656"/>
      <c r="L935" s="654">
        <f t="shared" si="71"/>
        <v>0</v>
      </c>
      <c r="M935" s="25">
        <f t="shared" si="72"/>
        <v>0</v>
      </c>
      <c r="N935" s="576">
        <f t="shared" si="73"/>
        <v>0</v>
      </c>
      <c r="O935" s="54" t="str">
        <f t="shared" si="70"/>
        <v/>
      </c>
      <c r="P935" s="47"/>
      <c r="Q935" s="661"/>
      <c r="R935" s="47"/>
      <c r="S935" s="659"/>
      <c r="T935" s="659">
        <f t="shared" si="74"/>
        <v>0</v>
      </c>
    </row>
    <row r="936" customHeight="1" spans="1:20">
      <c r="A936" s="646"/>
      <c r="B936" s="647"/>
      <c r="C936" s="647"/>
      <c r="D936" s="47"/>
      <c r="E936" s="648"/>
      <c r="F936" s="649"/>
      <c r="G936" s="649"/>
      <c r="H936" s="598"/>
      <c r="I936" s="648"/>
      <c r="J936" s="655"/>
      <c r="K936" s="656"/>
      <c r="L936" s="654">
        <f t="shared" si="71"/>
        <v>0</v>
      </c>
      <c r="M936" s="25">
        <f t="shared" si="72"/>
        <v>0</v>
      </c>
      <c r="N936" s="576">
        <f t="shared" si="73"/>
        <v>0</v>
      </c>
      <c r="O936" s="54" t="str">
        <f t="shared" si="70"/>
        <v/>
      </c>
      <c r="P936" s="47"/>
      <c r="Q936" s="661"/>
      <c r="R936" s="47"/>
      <c r="S936" s="659"/>
      <c r="T936" s="659">
        <f t="shared" si="74"/>
        <v>0</v>
      </c>
    </row>
    <row r="937" customHeight="1" spans="1:20">
      <c r="A937" s="646"/>
      <c r="B937" s="647"/>
      <c r="C937" s="647"/>
      <c r="D937" s="47"/>
      <c r="E937" s="648"/>
      <c r="F937" s="649"/>
      <c r="G937" s="649"/>
      <c r="H937" s="598"/>
      <c r="I937" s="648"/>
      <c r="J937" s="655"/>
      <c r="K937" s="656"/>
      <c r="L937" s="654">
        <f t="shared" si="71"/>
        <v>0</v>
      </c>
      <c r="M937" s="25">
        <f t="shared" si="72"/>
        <v>0</v>
      </c>
      <c r="N937" s="576">
        <f t="shared" si="73"/>
        <v>0</v>
      </c>
      <c r="O937" s="54" t="str">
        <f t="shared" si="70"/>
        <v/>
      </c>
      <c r="P937" s="47"/>
      <c r="Q937" s="661"/>
      <c r="R937" s="47"/>
      <c r="S937" s="659"/>
      <c r="T937" s="659">
        <f t="shared" si="74"/>
        <v>0</v>
      </c>
    </row>
    <row r="938" customHeight="1" spans="1:20">
      <c r="A938" s="646"/>
      <c r="B938" s="647"/>
      <c r="C938" s="647"/>
      <c r="D938" s="47"/>
      <c r="E938" s="648"/>
      <c r="F938" s="649"/>
      <c r="G938" s="649"/>
      <c r="H938" s="598"/>
      <c r="I938" s="648"/>
      <c r="J938" s="655"/>
      <c r="K938" s="656"/>
      <c r="L938" s="654">
        <f t="shared" si="71"/>
        <v>0</v>
      </c>
      <c r="M938" s="25">
        <f t="shared" si="72"/>
        <v>0</v>
      </c>
      <c r="N938" s="576">
        <f t="shared" si="73"/>
        <v>0</v>
      </c>
      <c r="O938" s="54" t="str">
        <f t="shared" si="70"/>
        <v/>
      </c>
      <c r="P938" s="47"/>
      <c r="Q938" s="661"/>
      <c r="R938" s="47"/>
      <c r="S938" s="659"/>
      <c r="T938" s="659">
        <f t="shared" si="74"/>
        <v>0</v>
      </c>
    </row>
    <row r="939" customHeight="1" spans="1:20">
      <c r="A939" s="646"/>
      <c r="B939" s="647"/>
      <c r="C939" s="647"/>
      <c r="D939" s="47"/>
      <c r="E939" s="648"/>
      <c r="F939" s="649"/>
      <c r="G939" s="649"/>
      <c r="H939" s="598"/>
      <c r="I939" s="648"/>
      <c r="J939" s="655"/>
      <c r="K939" s="656"/>
      <c r="L939" s="654">
        <f t="shared" si="71"/>
        <v>0</v>
      </c>
      <c r="M939" s="25">
        <f t="shared" si="72"/>
        <v>0</v>
      </c>
      <c r="N939" s="576">
        <f t="shared" si="73"/>
        <v>0</v>
      </c>
      <c r="O939" s="54" t="str">
        <f t="shared" si="70"/>
        <v/>
      </c>
      <c r="P939" s="47"/>
      <c r="Q939" s="661"/>
      <c r="R939" s="47"/>
      <c r="S939" s="659"/>
      <c r="T939" s="659">
        <f t="shared" si="74"/>
        <v>0</v>
      </c>
    </row>
    <row r="940" customHeight="1" spans="1:20">
      <c r="A940" s="646"/>
      <c r="B940" s="647"/>
      <c r="C940" s="647"/>
      <c r="D940" s="47"/>
      <c r="E940" s="648"/>
      <c r="F940" s="649"/>
      <c r="G940" s="649"/>
      <c r="H940" s="598"/>
      <c r="I940" s="648"/>
      <c r="J940" s="655"/>
      <c r="K940" s="656"/>
      <c r="L940" s="654">
        <f t="shared" si="71"/>
        <v>0</v>
      </c>
      <c r="M940" s="25">
        <f t="shared" si="72"/>
        <v>0</v>
      </c>
      <c r="N940" s="576">
        <f t="shared" si="73"/>
        <v>0</v>
      </c>
      <c r="O940" s="54" t="str">
        <f t="shared" si="70"/>
        <v/>
      </c>
      <c r="P940" s="47"/>
      <c r="Q940" s="661"/>
      <c r="R940" s="47"/>
      <c r="S940" s="659"/>
      <c r="T940" s="659">
        <f t="shared" si="74"/>
        <v>0</v>
      </c>
    </row>
    <row r="941" customHeight="1" spans="1:20">
      <c r="A941" s="646"/>
      <c r="B941" s="647"/>
      <c r="C941" s="647"/>
      <c r="D941" s="47"/>
      <c r="E941" s="648"/>
      <c r="F941" s="649"/>
      <c r="G941" s="649"/>
      <c r="H941" s="598"/>
      <c r="I941" s="648"/>
      <c r="J941" s="655"/>
      <c r="K941" s="656"/>
      <c r="L941" s="654">
        <f t="shared" si="71"/>
        <v>0</v>
      </c>
      <c r="M941" s="25">
        <f t="shared" si="72"/>
        <v>0</v>
      </c>
      <c r="N941" s="576">
        <f t="shared" si="73"/>
        <v>0</v>
      </c>
      <c r="O941" s="54" t="str">
        <f t="shared" si="70"/>
        <v/>
      </c>
      <c r="P941" s="47"/>
      <c r="Q941" s="661"/>
      <c r="R941" s="47"/>
      <c r="S941" s="659"/>
      <c r="T941" s="659">
        <f t="shared" si="74"/>
        <v>0</v>
      </c>
    </row>
    <row r="942" customHeight="1" spans="1:20">
      <c r="A942" s="646"/>
      <c r="B942" s="647"/>
      <c r="C942" s="647"/>
      <c r="D942" s="47"/>
      <c r="E942" s="648"/>
      <c r="F942" s="649"/>
      <c r="G942" s="649"/>
      <c r="H942" s="598"/>
      <c r="I942" s="648"/>
      <c r="J942" s="655"/>
      <c r="K942" s="656"/>
      <c r="L942" s="654">
        <f t="shared" si="71"/>
        <v>0</v>
      </c>
      <c r="M942" s="25">
        <f t="shared" si="72"/>
        <v>0</v>
      </c>
      <c r="N942" s="576">
        <f t="shared" si="73"/>
        <v>0</v>
      </c>
      <c r="O942" s="54" t="str">
        <f t="shared" si="70"/>
        <v/>
      </c>
      <c r="P942" s="47"/>
      <c r="Q942" s="661"/>
      <c r="R942" s="47"/>
      <c r="S942" s="659"/>
      <c r="T942" s="659">
        <f t="shared" si="74"/>
        <v>0</v>
      </c>
    </row>
    <row r="943" customHeight="1" spans="1:20">
      <c r="A943" s="646"/>
      <c r="B943" s="647"/>
      <c r="C943" s="647"/>
      <c r="D943" s="47"/>
      <c r="E943" s="648"/>
      <c r="F943" s="649"/>
      <c r="G943" s="649"/>
      <c r="H943" s="598"/>
      <c r="I943" s="648"/>
      <c r="J943" s="655"/>
      <c r="K943" s="656"/>
      <c r="L943" s="654">
        <f t="shared" si="71"/>
        <v>0</v>
      </c>
      <c r="M943" s="25">
        <f t="shared" si="72"/>
        <v>0</v>
      </c>
      <c r="N943" s="576">
        <f t="shared" si="73"/>
        <v>0</v>
      </c>
      <c r="O943" s="54" t="str">
        <f t="shared" si="70"/>
        <v/>
      </c>
      <c r="P943" s="47"/>
      <c r="Q943" s="661"/>
      <c r="R943" s="47"/>
      <c r="S943" s="659"/>
      <c r="T943" s="659">
        <f t="shared" si="74"/>
        <v>0</v>
      </c>
    </row>
    <row r="944" customHeight="1" spans="1:20">
      <c r="A944" s="646"/>
      <c r="B944" s="647"/>
      <c r="C944" s="647"/>
      <c r="D944" s="47"/>
      <c r="E944" s="648"/>
      <c r="F944" s="649"/>
      <c r="G944" s="649"/>
      <c r="H944" s="598"/>
      <c r="I944" s="648"/>
      <c r="J944" s="655"/>
      <c r="K944" s="656"/>
      <c r="L944" s="654">
        <f t="shared" si="71"/>
        <v>0</v>
      </c>
      <c r="M944" s="25">
        <f t="shared" si="72"/>
        <v>0</v>
      </c>
      <c r="N944" s="576">
        <f t="shared" si="73"/>
        <v>0</v>
      </c>
      <c r="O944" s="54" t="str">
        <f t="shared" si="70"/>
        <v/>
      </c>
      <c r="P944" s="47"/>
      <c r="Q944" s="661"/>
      <c r="R944" s="47"/>
      <c r="S944" s="659"/>
      <c r="T944" s="659">
        <f t="shared" si="74"/>
        <v>0</v>
      </c>
    </row>
    <row r="945" customHeight="1" spans="1:20">
      <c r="A945" s="646"/>
      <c r="B945" s="647"/>
      <c r="C945" s="647"/>
      <c r="D945" s="47"/>
      <c r="E945" s="648"/>
      <c r="F945" s="649"/>
      <c r="G945" s="649"/>
      <c r="H945" s="598"/>
      <c r="I945" s="648"/>
      <c r="J945" s="655"/>
      <c r="K945" s="656"/>
      <c r="L945" s="654">
        <f t="shared" si="71"/>
        <v>0</v>
      </c>
      <c r="M945" s="25">
        <f t="shared" si="72"/>
        <v>0</v>
      </c>
      <c r="N945" s="576">
        <f t="shared" si="73"/>
        <v>0</v>
      </c>
      <c r="O945" s="54" t="str">
        <f t="shared" si="70"/>
        <v/>
      </c>
      <c r="P945" s="47"/>
      <c r="Q945" s="661"/>
      <c r="R945" s="47"/>
      <c r="S945" s="659"/>
      <c r="T945" s="659">
        <f t="shared" si="74"/>
        <v>0</v>
      </c>
    </row>
    <row r="946" customHeight="1" spans="1:20">
      <c r="A946" s="646"/>
      <c r="B946" s="647"/>
      <c r="C946" s="647"/>
      <c r="D946" s="47"/>
      <c r="E946" s="648"/>
      <c r="F946" s="649"/>
      <c r="G946" s="649"/>
      <c r="H946" s="598"/>
      <c r="I946" s="648"/>
      <c r="J946" s="655"/>
      <c r="K946" s="656"/>
      <c r="L946" s="654">
        <f t="shared" si="71"/>
        <v>0</v>
      </c>
      <c r="M946" s="25">
        <f t="shared" si="72"/>
        <v>0</v>
      </c>
      <c r="N946" s="576">
        <f t="shared" si="73"/>
        <v>0</v>
      </c>
      <c r="O946" s="54" t="str">
        <f t="shared" si="70"/>
        <v/>
      </c>
      <c r="P946" s="47"/>
      <c r="Q946" s="661"/>
      <c r="R946" s="47"/>
      <c r="S946" s="659"/>
      <c r="T946" s="659">
        <f t="shared" si="74"/>
        <v>0</v>
      </c>
    </row>
    <row r="947" customHeight="1" spans="1:20">
      <c r="A947" s="646"/>
      <c r="B947" s="647"/>
      <c r="C947" s="647"/>
      <c r="D947" s="47"/>
      <c r="E947" s="648"/>
      <c r="F947" s="649"/>
      <c r="G947" s="649"/>
      <c r="H947" s="598"/>
      <c r="I947" s="648"/>
      <c r="J947" s="655"/>
      <c r="K947" s="656"/>
      <c r="L947" s="654">
        <f t="shared" si="71"/>
        <v>0</v>
      </c>
      <c r="M947" s="25">
        <f t="shared" si="72"/>
        <v>0</v>
      </c>
      <c r="N947" s="576">
        <f t="shared" si="73"/>
        <v>0</v>
      </c>
      <c r="O947" s="54" t="str">
        <f t="shared" si="70"/>
        <v/>
      </c>
      <c r="P947" s="47"/>
      <c r="Q947" s="661"/>
      <c r="R947" s="47"/>
      <c r="S947" s="659"/>
      <c r="T947" s="659">
        <f t="shared" si="74"/>
        <v>0</v>
      </c>
    </row>
    <row r="948" customHeight="1" spans="1:20">
      <c r="A948" s="646"/>
      <c r="B948" s="647"/>
      <c r="C948" s="647"/>
      <c r="D948" s="47"/>
      <c r="E948" s="648"/>
      <c r="F948" s="649"/>
      <c r="G948" s="649"/>
      <c r="H948" s="598"/>
      <c r="I948" s="648"/>
      <c r="J948" s="655"/>
      <c r="K948" s="656"/>
      <c r="L948" s="654">
        <f t="shared" si="71"/>
        <v>0</v>
      </c>
      <c r="M948" s="25">
        <f t="shared" si="72"/>
        <v>0</v>
      </c>
      <c r="N948" s="576">
        <f t="shared" si="73"/>
        <v>0</v>
      </c>
      <c r="O948" s="54" t="str">
        <f t="shared" si="70"/>
        <v/>
      </c>
      <c r="P948" s="47"/>
      <c r="Q948" s="661"/>
      <c r="R948" s="47"/>
      <c r="S948" s="659"/>
      <c r="T948" s="659">
        <f t="shared" si="74"/>
        <v>0</v>
      </c>
    </row>
    <row r="949" customHeight="1" spans="1:20">
      <c r="A949" s="646"/>
      <c r="B949" s="647"/>
      <c r="C949" s="647"/>
      <c r="D949" s="47"/>
      <c r="E949" s="648"/>
      <c r="F949" s="649"/>
      <c r="G949" s="649"/>
      <c r="H949" s="598"/>
      <c r="I949" s="648"/>
      <c r="J949" s="655"/>
      <c r="K949" s="656"/>
      <c r="L949" s="654">
        <f t="shared" si="71"/>
        <v>0</v>
      </c>
      <c r="M949" s="25">
        <f t="shared" si="72"/>
        <v>0</v>
      </c>
      <c r="N949" s="576">
        <f t="shared" si="73"/>
        <v>0</v>
      </c>
      <c r="O949" s="54" t="str">
        <f t="shared" si="70"/>
        <v/>
      </c>
      <c r="P949" s="47"/>
      <c r="Q949" s="661"/>
      <c r="R949" s="47"/>
      <c r="S949" s="659"/>
      <c r="T949" s="659">
        <f t="shared" si="74"/>
        <v>0</v>
      </c>
    </row>
    <row r="950" customHeight="1" spans="1:20">
      <c r="A950" s="646"/>
      <c r="B950" s="647"/>
      <c r="C950" s="647"/>
      <c r="D950" s="47"/>
      <c r="E950" s="648"/>
      <c r="F950" s="649"/>
      <c r="G950" s="649"/>
      <c r="H950" s="598"/>
      <c r="I950" s="648"/>
      <c r="J950" s="655"/>
      <c r="K950" s="656"/>
      <c r="L950" s="654">
        <f t="shared" si="71"/>
        <v>0</v>
      </c>
      <c r="M950" s="25">
        <f t="shared" si="72"/>
        <v>0</v>
      </c>
      <c r="N950" s="576">
        <f t="shared" si="73"/>
        <v>0</v>
      </c>
      <c r="O950" s="54" t="str">
        <f t="shared" si="70"/>
        <v/>
      </c>
      <c r="P950" s="47"/>
      <c r="Q950" s="661"/>
      <c r="R950" s="47"/>
      <c r="S950" s="659"/>
      <c r="T950" s="659">
        <f t="shared" si="74"/>
        <v>0</v>
      </c>
    </row>
    <row r="951" customHeight="1" spans="1:20">
      <c r="A951" s="646"/>
      <c r="B951" s="647"/>
      <c r="C951" s="647"/>
      <c r="D951" s="47"/>
      <c r="E951" s="648"/>
      <c r="F951" s="649"/>
      <c r="G951" s="649"/>
      <c r="H951" s="598"/>
      <c r="I951" s="648"/>
      <c r="J951" s="655"/>
      <c r="K951" s="656"/>
      <c r="L951" s="654">
        <f t="shared" si="71"/>
        <v>0</v>
      </c>
      <c r="M951" s="25">
        <f t="shared" si="72"/>
        <v>0</v>
      </c>
      <c r="N951" s="576">
        <f t="shared" si="73"/>
        <v>0</v>
      </c>
      <c r="O951" s="54" t="str">
        <f t="shared" si="70"/>
        <v/>
      </c>
      <c r="P951" s="47"/>
      <c r="Q951" s="661"/>
      <c r="R951" s="47"/>
      <c r="S951" s="659"/>
      <c r="T951" s="659">
        <f t="shared" si="74"/>
        <v>0</v>
      </c>
    </row>
    <row r="952" customHeight="1" spans="1:20">
      <c r="A952" s="646"/>
      <c r="B952" s="647"/>
      <c r="C952" s="647"/>
      <c r="D952" s="47"/>
      <c r="E952" s="648"/>
      <c r="F952" s="649"/>
      <c r="G952" s="649"/>
      <c r="H952" s="598"/>
      <c r="I952" s="648"/>
      <c r="J952" s="655"/>
      <c r="K952" s="656"/>
      <c r="L952" s="654">
        <f t="shared" si="71"/>
        <v>0</v>
      </c>
      <c r="M952" s="25">
        <f t="shared" si="72"/>
        <v>0</v>
      </c>
      <c r="N952" s="576">
        <f t="shared" si="73"/>
        <v>0</v>
      </c>
      <c r="O952" s="54" t="str">
        <f t="shared" si="70"/>
        <v/>
      </c>
      <c r="P952" s="47"/>
      <c r="Q952" s="661"/>
      <c r="R952" s="47"/>
      <c r="S952" s="659"/>
      <c r="T952" s="659">
        <f t="shared" si="74"/>
        <v>0</v>
      </c>
    </row>
    <row r="953" customHeight="1" spans="1:20">
      <c r="A953" s="646"/>
      <c r="B953" s="647"/>
      <c r="C953" s="647"/>
      <c r="D953" s="47"/>
      <c r="E953" s="648"/>
      <c r="F953" s="649"/>
      <c r="G953" s="649"/>
      <c r="H953" s="598"/>
      <c r="I953" s="648"/>
      <c r="J953" s="655"/>
      <c r="K953" s="656"/>
      <c r="L953" s="654">
        <f t="shared" si="71"/>
        <v>0</v>
      </c>
      <c r="M953" s="25">
        <f t="shared" si="72"/>
        <v>0</v>
      </c>
      <c r="N953" s="576">
        <f t="shared" si="73"/>
        <v>0</v>
      </c>
      <c r="O953" s="54" t="str">
        <f t="shared" si="70"/>
        <v/>
      </c>
      <c r="P953" s="47"/>
      <c r="Q953" s="661"/>
      <c r="R953" s="47"/>
      <c r="S953" s="659"/>
      <c r="T953" s="659">
        <f t="shared" si="74"/>
        <v>0</v>
      </c>
    </row>
    <row r="954" customHeight="1" spans="1:20">
      <c r="A954" s="646"/>
      <c r="B954" s="647"/>
      <c r="C954" s="647"/>
      <c r="D954" s="47"/>
      <c r="E954" s="648"/>
      <c r="F954" s="649"/>
      <c r="G954" s="649"/>
      <c r="H954" s="598"/>
      <c r="I954" s="648"/>
      <c r="J954" s="655"/>
      <c r="K954" s="656"/>
      <c r="L954" s="654">
        <f t="shared" si="71"/>
        <v>0</v>
      </c>
      <c r="M954" s="25">
        <f t="shared" si="72"/>
        <v>0</v>
      </c>
      <c r="N954" s="576">
        <f t="shared" si="73"/>
        <v>0</v>
      </c>
      <c r="O954" s="54" t="str">
        <f t="shared" si="70"/>
        <v/>
      </c>
      <c r="P954" s="47"/>
      <c r="Q954" s="661"/>
      <c r="R954" s="47"/>
      <c r="S954" s="659"/>
      <c r="T954" s="659">
        <f t="shared" si="74"/>
        <v>0</v>
      </c>
    </row>
    <row r="955" customHeight="1" spans="1:20">
      <c r="A955" s="646"/>
      <c r="B955" s="647"/>
      <c r="C955" s="647"/>
      <c r="D955" s="47"/>
      <c r="E955" s="648"/>
      <c r="F955" s="649"/>
      <c r="G955" s="649"/>
      <c r="H955" s="598"/>
      <c r="I955" s="648"/>
      <c r="J955" s="655"/>
      <c r="K955" s="656"/>
      <c r="L955" s="654">
        <f t="shared" si="71"/>
        <v>0</v>
      </c>
      <c r="M955" s="25">
        <f t="shared" si="72"/>
        <v>0</v>
      </c>
      <c r="N955" s="576">
        <f t="shared" si="73"/>
        <v>0</v>
      </c>
      <c r="O955" s="54" t="str">
        <f t="shared" si="70"/>
        <v/>
      </c>
      <c r="P955" s="47"/>
      <c r="Q955" s="661"/>
      <c r="R955" s="47"/>
      <c r="S955" s="659"/>
      <c r="T955" s="659">
        <f t="shared" si="74"/>
        <v>0</v>
      </c>
    </row>
    <row r="956" customHeight="1" spans="1:20">
      <c r="A956" s="646"/>
      <c r="B956" s="647"/>
      <c r="C956" s="647"/>
      <c r="D956" s="47"/>
      <c r="E956" s="648"/>
      <c r="F956" s="649"/>
      <c r="G956" s="649"/>
      <c r="H956" s="598"/>
      <c r="I956" s="648"/>
      <c r="J956" s="655"/>
      <c r="K956" s="656"/>
      <c r="L956" s="654">
        <f t="shared" si="71"/>
        <v>0</v>
      </c>
      <c r="M956" s="25">
        <f t="shared" si="72"/>
        <v>0</v>
      </c>
      <c r="N956" s="576">
        <f t="shared" si="73"/>
        <v>0</v>
      </c>
      <c r="O956" s="54" t="str">
        <f t="shared" si="70"/>
        <v/>
      </c>
      <c r="P956" s="47"/>
      <c r="Q956" s="661"/>
      <c r="R956" s="47"/>
      <c r="S956" s="659"/>
      <c r="T956" s="659">
        <f t="shared" si="74"/>
        <v>0</v>
      </c>
    </row>
    <row r="957" customHeight="1" spans="1:20">
      <c r="A957" s="646"/>
      <c r="B957" s="647"/>
      <c r="C957" s="647"/>
      <c r="D957" s="47"/>
      <c r="E957" s="648"/>
      <c r="F957" s="649"/>
      <c r="G957" s="649"/>
      <c r="H957" s="598"/>
      <c r="I957" s="648"/>
      <c r="J957" s="655"/>
      <c r="K957" s="656"/>
      <c r="L957" s="654">
        <f t="shared" si="71"/>
        <v>0</v>
      </c>
      <c r="M957" s="25">
        <f t="shared" si="72"/>
        <v>0</v>
      </c>
      <c r="N957" s="576">
        <f t="shared" si="73"/>
        <v>0</v>
      </c>
      <c r="O957" s="54" t="str">
        <f t="shared" si="70"/>
        <v/>
      </c>
      <c r="P957" s="47"/>
      <c r="Q957" s="661"/>
      <c r="R957" s="47"/>
      <c r="S957" s="659"/>
      <c r="T957" s="659">
        <f t="shared" si="74"/>
        <v>0</v>
      </c>
    </row>
    <row r="958" customHeight="1" spans="1:20">
      <c r="A958" s="646"/>
      <c r="B958" s="647"/>
      <c r="C958" s="647"/>
      <c r="D958" s="47"/>
      <c r="E958" s="648"/>
      <c r="F958" s="649"/>
      <c r="G958" s="649"/>
      <c r="H958" s="598"/>
      <c r="I958" s="648"/>
      <c r="J958" s="655"/>
      <c r="K958" s="656"/>
      <c r="L958" s="654">
        <f t="shared" si="71"/>
        <v>0</v>
      </c>
      <c r="M958" s="25">
        <f t="shared" si="72"/>
        <v>0</v>
      </c>
      <c r="N958" s="576">
        <f t="shared" si="73"/>
        <v>0</v>
      </c>
      <c r="O958" s="54" t="str">
        <f t="shared" si="70"/>
        <v/>
      </c>
      <c r="P958" s="47"/>
      <c r="Q958" s="661"/>
      <c r="R958" s="47"/>
      <c r="S958" s="659"/>
      <c r="T958" s="659">
        <f t="shared" si="74"/>
        <v>0</v>
      </c>
    </row>
    <row r="959" customHeight="1" spans="1:20">
      <c r="A959" s="646"/>
      <c r="B959" s="647"/>
      <c r="C959" s="647"/>
      <c r="D959" s="47"/>
      <c r="E959" s="648"/>
      <c r="F959" s="649"/>
      <c r="G959" s="649"/>
      <c r="H959" s="598"/>
      <c r="I959" s="648"/>
      <c r="J959" s="655"/>
      <c r="K959" s="656"/>
      <c r="L959" s="654">
        <f t="shared" si="71"/>
        <v>0</v>
      </c>
      <c r="M959" s="25">
        <f t="shared" si="72"/>
        <v>0</v>
      </c>
      <c r="N959" s="576">
        <f t="shared" si="73"/>
        <v>0</v>
      </c>
      <c r="O959" s="54" t="str">
        <f t="shared" si="70"/>
        <v/>
      </c>
      <c r="P959" s="47"/>
      <c r="Q959" s="661"/>
      <c r="R959" s="47"/>
      <c r="S959" s="659"/>
      <c r="T959" s="659">
        <f t="shared" si="74"/>
        <v>0</v>
      </c>
    </row>
    <row r="960" customHeight="1" spans="1:20">
      <c r="A960" s="646"/>
      <c r="B960" s="647"/>
      <c r="C960" s="647"/>
      <c r="D960" s="47"/>
      <c r="E960" s="648"/>
      <c r="F960" s="649"/>
      <c r="G960" s="649"/>
      <c r="H960" s="598"/>
      <c r="I960" s="648"/>
      <c r="J960" s="655"/>
      <c r="K960" s="656"/>
      <c r="L960" s="654">
        <f t="shared" si="71"/>
        <v>0</v>
      </c>
      <c r="M960" s="25">
        <f t="shared" si="72"/>
        <v>0</v>
      </c>
      <c r="N960" s="576">
        <f t="shared" si="73"/>
        <v>0</v>
      </c>
      <c r="O960" s="54" t="str">
        <f t="shared" si="70"/>
        <v/>
      </c>
      <c r="P960" s="47"/>
      <c r="Q960" s="661"/>
      <c r="R960" s="47"/>
      <c r="S960" s="659"/>
      <c r="T960" s="659">
        <f t="shared" si="74"/>
        <v>0</v>
      </c>
    </row>
    <row r="961" customHeight="1" spans="1:20">
      <c r="A961" s="646"/>
      <c r="B961" s="647"/>
      <c r="C961" s="647"/>
      <c r="D961" s="47"/>
      <c r="E961" s="648"/>
      <c r="F961" s="649"/>
      <c r="G961" s="649"/>
      <c r="H961" s="598"/>
      <c r="I961" s="648"/>
      <c r="J961" s="655"/>
      <c r="K961" s="656"/>
      <c r="L961" s="654">
        <f t="shared" si="71"/>
        <v>0</v>
      </c>
      <c r="M961" s="25">
        <f t="shared" si="72"/>
        <v>0</v>
      </c>
      <c r="N961" s="576">
        <f t="shared" si="73"/>
        <v>0</v>
      </c>
      <c r="O961" s="54" t="str">
        <f t="shared" si="70"/>
        <v/>
      </c>
      <c r="P961" s="47"/>
      <c r="Q961" s="661"/>
      <c r="R961" s="47"/>
      <c r="S961" s="659"/>
      <c r="T961" s="659">
        <f t="shared" si="74"/>
        <v>0</v>
      </c>
    </row>
    <row r="962" customHeight="1" spans="1:20">
      <c r="A962" s="646"/>
      <c r="B962" s="647"/>
      <c r="C962" s="647"/>
      <c r="D962" s="47"/>
      <c r="E962" s="648"/>
      <c r="F962" s="649"/>
      <c r="G962" s="649"/>
      <c r="H962" s="598"/>
      <c r="I962" s="648"/>
      <c r="J962" s="655"/>
      <c r="K962" s="656"/>
      <c r="L962" s="654">
        <f t="shared" si="71"/>
        <v>0</v>
      </c>
      <c r="M962" s="25">
        <f t="shared" si="72"/>
        <v>0</v>
      </c>
      <c r="N962" s="576">
        <f t="shared" si="73"/>
        <v>0</v>
      </c>
      <c r="O962" s="54" t="str">
        <f t="shared" si="70"/>
        <v/>
      </c>
      <c r="P962" s="47"/>
      <c r="Q962" s="661"/>
      <c r="R962" s="47"/>
      <c r="S962" s="659"/>
      <c r="T962" s="659">
        <f t="shared" si="74"/>
        <v>0</v>
      </c>
    </row>
    <row r="963" customHeight="1" spans="1:20">
      <c r="A963" s="646"/>
      <c r="B963" s="647"/>
      <c r="C963" s="647"/>
      <c r="D963" s="47"/>
      <c r="E963" s="648"/>
      <c r="F963" s="649"/>
      <c r="G963" s="649"/>
      <c r="H963" s="598"/>
      <c r="I963" s="648"/>
      <c r="J963" s="655"/>
      <c r="K963" s="656"/>
      <c r="L963" s="654">
        <f t="shared" si="71"/>
        <v>0</v>
      </c>
      <c r="M963" s="25">
        <f t="shared" si="72"/>
        <v>0</v>
      </c>
      <c r="N963" s="576">
        <f t="shared" si="73"/>
        <v>0</v>
      </c>
      <c r="O963" s="54" t="str">
        <f t="shared" si="70"/>
        <v/>
      </c>
      <c r="P963" s="47"/>
      <c r="Q963" s="661"/>
      <c r="R963" s="47"/>
      <c r="S963" s="659"/>
      <c r="T963" s="659">
        <f t="shared" si="74"/>
        <v>0</v>
      </c>
    </row>
    <row r="964" customHeight="1" spans="1:20">
      <c r="A964" s="646"/>
      <c r="B964" s="647"/>
      <c r="C964" s="647"/>
      <c r="D964" s="47"/>
      <c r="E964" s="648"/>
      <c r="F964" s="649"/>
      <c r="G964" s="649"/>
      <c r="H964" s="598"/>
      <c r="I964" s="648"/>
      <c r="J964" s="655"/>
      <c r="K964" s="656"/>
      <c r="L964" s="654">
        <f t="shared" si="71"/>
        <v>0</v>
      </c>
      <c r="M964" s="25">
        <f t="shared" si="72"/>
        <v>0</v>
      </c>
      <c r="N964" s="576">
        <f t="shared" si="73"/>
        <v>0</v>
      </c>
      <c r="O964" s="54" t="str">
        <f t="shared" si="70"/>
        <v/>
      </c>
      <c r="P964" s="47"/>
      <c r="Q964" s="661"/>
      <c r="R964" s="47"/>
      <c r="S964" s="659"/>
      <c r="T964" s="659">
        <f t="shared" si="74"/>
        <v>0</v>
      </c>
    </row>
    <row r="965" customHeight="1" spans="1:20">
      <c r="A965" s="646"/>
      <c r="B965" s="647"/>
      <c r="C965" s="647"/>
      <c r="D965" s="47"/>
      <c r="E965" s="648"/>
      <c r="F965" s="649"/>
      <c r="G965" s="649"/>
      <c r="H965" s="598"/>
      <c r="I965" s="648"/>
      <c r="J965" s="655"/>
      <c r="K965" s="656"/>
      <c r="L965" s="654">
        <f t="shared" si="71"/>
        <v>0</v>
      </c>
      <c r="M965" s="25">
        <f t="shared" si="72"/>
        <v>0</v>
      </c>
      <c r="N965" s="576">
        <f t="shared" si="73"/>
        <v>0</v>
      </c>
      <c r="O965" s="54" t="str">
        <f t="shared" si="70"/>
        <v/>
      </c>
      <c r="P965" s="47"/>
      <c r="Q965" s="661"/>
      <c r="R965" s="47"/>
      <c r="S965" s="659"/>
      <c r="T965" s="659">
        <f t="shared" si="74"/>
        <v>0</v>
      </c>
    </row>
    <row r="966" customHeight="1" spans="1:20">
      <c r="A966" s="646"/>
      <c r="B966" s="647"/>
      <c r="C966" s="647"/>
      <c r="D966" s="47"/>
      <c r="E966" s="648"/>
      <c r="F966" s="649"/>
      <c r="G966" s="649"/>
      <c r="H966" s="598"/>
      <c r="I966" s="648"/>
      <c r="J966" s="655"/>
      <c r="K966" s="656"/>
      <c r="L966" s="654">
        <f t="shared" si="71"/>
        <v>0</v>
      </c>
      <c r="M966" s="25">
        <f t="shared" si="72"/>
        <v>0</v>
      </c>
      <c r="N966" s="576">
        <f t="shared" si="73"/>
        <v>0</v>
      </c>
      <c r="O966" s="54" t="str">
        <f t="shared" si="70"/>
        <v/>
      </c>
      <c r="P966" s="47"/>
      <c r="Q966" s="661"/>
      <c r="R966" s="47"/>
      <c r="S966" s="659"/>
      <c r="T966" s="659">
        <f t="shared" si="74"/>
        <v>0</v>
      </c>
    </row>
    <row r="967" customHeight="1" spans="1:20">
      <c r="A967" s="646"/>
      <c r="B967" s="647"/>
      <c r="C967" s="647"/>
      <c r="D967" s="47"/>
      <c r="E967" s="648"/>
      <c r="F967" s="649"/>
      <c r="G967" s="649"/>
      <c r="H967" s="598"/>
      <c r="I967" s="648"/>
      <c r="J967" s="655"/>
      <c r="K967" s="656"/>
      <c r="L967" s="654">
        <f t="shared" si="71"/>
        <v>0</v>
      </c>
      <c r="M967" s="25">
        <f t="shared" si="72"/>
        <v>0</v>
      </c>
      <c r="N967" s="576">
        <f t="shared" si="73"/>
        <v>0</v>
      </c>
      <c r="O967" s="54" t="str">
        <f t="shared" ref="O967:O1030" si="75">IF(K967=0,"",(N967-K967)/K967*100)</f>
        <v/>
      </c>
      <c r="P967" s="47"/>
      <c r="Q967" s="661"/>
      <c r="R967" s="47"/>
      <c r="S967" s="659"/>
      <c r="T967" s="659">
        <f t="shared" si="74"/>
        <v>0</v>
      </c>
    </row>
    <row r="968" customHeight="1" spans="1:20">
      <c r="A968" s="646"/>
      <c r="B968" s="647"/>
      <c r="C968" s="647"/>
      <c r="D968" s="47"/>
      <c r="E968" s="648"/>
      <c r="F968" s="649"/>
      <c r="G968" s="649"/>
      <c r="H968" s="598"/>
      <c r="I968" s="648"/>
      <c r="J968" s="655"/>
      <c r="K968" s="656"/>
      <c r="L968" s="654">
        <f t="shared" ref="L968:L1031" si="76">T968</f>
        <v>0</v>
      </c>
      <c r="M968" s="25">
        <f t="shared" ref="M968:M1031" si="77">S968</f>
        <v>0</v>
      </c>
      <c r="N968" s="576">
        <f t="shared" ref="N968:N1031" si="78">ROUND(M968*L968,2)</f>
        <v>0</v>
      </c>
      <c r="O968" s="54" t="str">
        <f t="shared" si="75"/>
        <v/>
      </c>
      <c r="P968" s="47"/>
      <c r="Q968" s="661"/>
      <c r="R968" s="47"/>
      <c r="S968" s="659"/>
      <c r="T968" s="659">
        <f t="shared" ref="T968:T1031" si="79">I968</f>
        <v>0</v>
      </c>
    </row>
    <row r="969" customHeight="1" spans="1:20">
      <c r="A969" s="646"/>
      <c r="B969" s="647"/>
      <c r="C969" s="647"/>
      <c r="D969" s="47"/>
      <c r="E969" s="648"/>
      <c r="F969" s="649"/>
      <c r="G969" s="649"/>
      <c r="H969" s="598"/>
      <c r="I969" s="648"/>
      <c r="J969" s="655"/>
      <c r="K969" s="656"/>
      <c r="L969" s="654">
        <f t="shared" si="76"/>
        <v>0</v>
      </c>
      <c r="M969" s="25">
        <f t="shared" si="77"/>
        <v>0</v>
      </c>
      <c r="N969" s="576">
        <f t="shared" si="78"/>
        <v>0</v>
      </c>
      <c r="O969" s="54" t="str">
        <f t="shared" si="75"/>
        <v/>
      </c>
      <c r="P969" s="47"/>
      <c r="Q969" s="661"/>
      <c r="R969" s="47"/>
      <c r="S969" s="659"/>
      <c r="T969" s="659">
        <f t="shared" si="79"/>
        <v>0</v>
      </c>
    </row>
    <row r="970" customHeight="1" spans="1:20">
      <c r="A970" s="646"/>
      <c r="B970" s="647"/>
      <c r="C970" s="647"/>
      <c r="D970" s="47"/>
      <c r="E970" s="648"/>
      <c r="F970" s="649"/>
      <c r="G970" s="649"/>
      <c r="H970" s="598"/>
      <c r="I970" s="648"/>
      <c r="J970" s="655"/>
      <c r="K970" s="656"/>
      <c r="L970" s="654">
        <f t="shared" si="76"/>
        <v>0</v>
      </c>
      <c r="M970" s="25">
        <f t="shared" si="77"/>
        <v>0</v>
      </c>
      <c r="N970" s="576">
        <f t="shared" si="78"/>
        <v>0</v>
      </c>
      <c r="O970" s="54" t="str">
        <f t="shared" si="75"/>
        <v/>
      </c>
      <c r="P970" s="47"/>
      <c r="Q970" s="661"/>
      <c r="R970" s="47"/>
      <c r="S970" s="659"/>
      <c r="T970" s="659">
        <f t="shared" si="79"/>
        <v>0</v>
      </c>
    </row>
    <row r="971" customHeight="1" spans="1:20">
      <c r="A971" s="646"/>
      <c r="B971" s="647"/>
      <c r="C971" s="647"/>
      <c r="D971" s="47"/>
      <c r="E971" s="648"/>
      <c r="F971" s="649"/>
      <c r="G971" s="649"/>
      <c r="H971" s="598"/>
      <c r="I971" s="648"/>
      <c r="J971" s="655"/>
      <c r="K971" s="656"/>
      <c r="L971" s="654">
        <f t="shared" si="76"/>
        <v>0</v>
      </c>
      <c r="M971" s="25">
        <f t="shared" si="77"/>
        <v>0</v>
      </c>
      <c r="N971" s="576">
        <f t="shared" si="78"/>
        <v>0</v>
      </c>
      <c r="O971" s="54" t="str">
        <f t="shared" si="75"/>
        <v/>
      </c>
      <c r="P971" s="47"/>
      <c r="Q971" s="661"/>
      <c r="R971" s="47"/>
      <c r="S971" s="659"/>
      <c r="T971" s="659">
        <f t="shared" si="79"/>
        <v>0</v>
      </c>
    </row>
    <row r="972" customHeight="1" spans="1:20">
      <c r="A972" s="646"/>
      <c r="B972" s="647"/>
      <c r="C972" s="647"/>
      <c r="D972" s="47"/>
      <c r="E972" s="648"/>
      <c r="F972" s="649"/>
      <c r="G972" s="649"/>
      <c r="H972" s="598"/>
      <c r="I972" s="648"/>
      <c r="J972" s="655"/>
      <c r="K972" s="656"/>
      <c r="L972" s="654">
        <f t="shared" si="76"/>
        <v>0</v>
      </c>
      <c r="M972" s="25">
        <f t="shared" si="77"/>
        <v>0</v>
      </c>
      <c r="N972" s="576">
        <f t="shared" si="78"/>
        <v>0</v>
      </c>
      <c r="O972" s="54" t="str">
        <f t="shared" si="75"/>
        <v/>
      </c>
      <c r="P972" s="47"/>
      <c r="Q972" s="661"/>
      <c r="R972" s="47"/>
      <c r="S972" s="659"/>
      <c r="T972" s="659">
        <f t="shared" si="79"/>
        <v>0</v>
      </c>
    </row>
    <row r="973" customHeight="1" spans="1:20">
      <c r="A973" s="646"/>
      <c r="B973" s="647"/>
      <c r="C973" s="647"/>
      <c r="D973" s="47"/>
      <c r="E973" s="648"/>
      <c r="F973" s="649"/>
      <c r="G973" s="649"/>
      <c r="H973" s="598"/>
      <c r="I973" s="648"/>
      <c r="J973" s="655"/>
      <c r="K973" s="656"/>
      <c r="L973" s="654">
        <f t="shared" si="76"/>
        <v>0</v>
      </c>
      <c r="M973" s="25">
        <f t="shared" si="77"/>
        <v>0</v>
      </c>
      <c r="N973" s="576">
        <f t="shared" si="78"/>
        <v>0</v>
      </c>
      <c r="O973" s="54" t="str">
        <f t="shared" si="75"/>
        <v/>
      </c>
      <c r="P973" s="47"/>
      <c r="Q973" s="661"/>
      <c r="R973" s="47"/>
      <c r="S973" s="659"/>
      <c r="T973" s="659">
        <f t="shared" si="79"/>
        <v>0</v>
      </c>
    </row>
    <row r="974" customHeight="1" spans="1:20">
      <c r="A974" s="646"/>
      <c r="B974" s="647"/>
      <c r="C974" s="647"/>
      <c r="D974" s="47"/>
      <c r="E974" s="648"/>
      <c r="F974" s="649"/>
      <c r="G974" s="649"/>
      <c r="H974" s="598"/>
      <c r="I974" s="648"/>
      <c r="J974" s="655"/>
      <c r="K974" s="656"/>
      <c r="L974" s="654">
        <f t="shared" si="76"/>
        <v>0</v>
      </c>
      <c r="M974" s="25">
        <f t="shared" si="77"/>
        <v>0</v>
      </c>
      <c r="N974" s="576">
        <f t="shared" si="78"/>
        <v>0</v>
      </c>
      <c r="O974" s="54" t="str">
        <f t="shared" si="75"/>
        <v/>
      </c>
      <c r="P974" s="47"/>
      <c r="Q974" s="661"/>
      <c r="R974" s="47"/>
      <c r="S974" s="659"/>
      <c r="T974" s="659">
        <f t="shared" si="79"/>
        <v>0</v>
      </c>
    </row>
    <row r="975" customHeight="1" spans="1:20">
      <c r="A975" s="646"/>
      <c r="B975" s="647"/>
      <c r="C975" s="647"/>
      <c r="D975" s="47"/>
      <c r="E975" s="648"/>
      <c r="F975" s="649"/>
      <c r="G975" s="649"/>
      <c r="H975" s="598"/>
      <c r="I975" s="648"/>
      <c r="J975" s="655"/>
      <c r="K975" s="656"/>
      <c r="L975" s="654">
        <f t="shared" si="76"/>
        <v>0</v>
      </c>
      <c r="M975" s="25">
        <f t="shared" si="77"/>
        <v>0</v>
      </c>
      <c r="N975" s="576">
        <f t="shared" si="78"/>
        <v>0</v>
      </c>
      <c r="O975" s="54" t="str">
        <f t="shared" si="75"/>
        <v/>
      </c>
      <c r="P975" s="47"/>
      <c r="Q975" s="661"/>
      <c r="R975" s="47"/>
      <c r="S975" s="659"/>
      <c r="T975" s="659">
        <f t="shared" si="79"/>
        <v>0</v>
      </c>
    </row>
    <row r="976" customHeight="1" spans="1:20">
      <c r="A976" s="646"/>
      <c r="B976" s="647"/>
      <c r="C976" s="647"/>
      <c r="D976" s="47"/>
      <c r="E976" s="648"/>
      <c r="F976" s="649"/>
      <c r="G976" s="649"/>
      <c r="H976" s="598"/>
      <c r="I976" s="648"/>
      <c r="J976" s="655"/>
      <c r="K976" s="656"/>
      <c r="L976" s="654">
        <f t="shared" si="76"/>
        <v>0</v>
      </c>
      <c r="M976" s="25">
        <f t="shared" si="77"/>
        <v>0</v>
      </c>
      <c r="N976" s="576">
        <f t="shared" si="78"/>
        <v>0</v>
      </c>
      <c r="O976" s="54" t="str">
        <f t="shared" si="75"/>
        <v/>
      </c>
      <c r="P976" s="47"/>
      <c r="Q976" s="661"/>
      <c r="R976" s="47"/>
      <c r="S976" s="659"/>
      <c r="T976" s="659">
        <f t="shared" si="79"/>
        <v>0</v>
      </c>
    </row>
    <row r="977" customHeight="1" spans="1:20">
      <c r="A977" s="646"/>
      <c r="B977" s="647"/>
      <c r="C977" s="647"/>
      <c r="D977" s="47"/>
      <c r="E977" s="648"/>
      <c r="F977" s="649"/>
      <c r="G977" s="649"/>
      <c r="H977" s="598"/>
      <c r="I977" s="648"/>
      <c r="J977" s="655"/>
      <c r="K977" s="656"/>
      <c r="L977" s="654">
        <f t="shared" si="76"/>
        <v>0</v>
      </c>
      <c r="M977" s="25">
        <f t="shared" si="77"/>
        <v>0</v>
      </c>
      <c r="N977" s="576">
        <f t="shared" si="78"/>
        <v>0</v>
      </c>
      <c r="O977" s="54" t="str">
        <f t="shared" si="75"/>
        <v/>
      </c>
      <c r="P977" s="47"/>
      <c r="Q977" s="661"/>
      <c r="R977" s="47"/>
      <c r="S977" s="659"/>
      <c r="T977" s="659">
        <f t="shared" si="79"/>
        <v>0</v>
      </c>
    </row>
    <row r="978" customHeight="1" spans="1:20">
      <c r="A978" s="646"/>
      <c r="B978" s="647"/>
      <c r="C978" s="647"/>
      <c r="D978" s="47"/>
      <c r="E978" s="648"/>
      <c r="F978" s="649"/>
      <c r="G978" s="649"/>
      <c r="H978" s="598"/>
      <c r="I978" s="648"/>
      <c r="J978" s="655"/>
      <c r="K978" s="656"/>
      <c r="L978" s="654">
        <f t="shared" si="76"/>
        <v>0</v>
      </c>
      <c r="M978" s="25">
        <f t="shared" si="77"/>
        <v>0</v>
      </c>
      <c r="N978" s="576">
        <f t="shared" si="78"/>
        <v>0</v>
      </c>
      <c r="O978" s="54" t="str">
        <f t="shared" si="75"/>
        <v/>
      </c>
      <c r="P978" s="47"/>
      <c r="Q978" s="661"/>
      <c r="R978" s="47"/>
      <c r="S978" s="659"/>
      <c r="T978" s="659">
        <f t="shared" si="79"/>
        <v>0</v>
      </c>
    </row>
    <row r="979" customHeight="1" spans="1:20">
      <c r="A979" s="646"/>
      <c r="B979" s="647"/>
      <c r="C979" s="647"/>
      <c r="D979" s="47"/>
      <c r="E979" s="648"/>
      <c r="F979" s="649"/>
      <c r="G979" s="649"/>
      <c r="H979" s="598"/>
      <c r="I979" s="648"/>
      <c r="J979" s="655"/>
      <c r="K979" s="656"/>
      <c r="L979" s="654">
        <f t="shared" si="76"/>
        <v>0</v>
      </c>
      <c r="M979" s="25">
        <f t="shared" si="77"/>
        <v>0</v>
      </c>
      <c r="N979" s="576">
        <f t="shared" si="78"/>
        <v>0</v>
      </c>
      <c r="O979" s="54" t="str">
        <f t="shared" si="75"/>
        <v/>
      </c>
      <c r="P979" s="47"/>
      <c r="Q979" s="661"/>
      <c r="R979" s="47"/>
      <c r="S979" s="659"/>
      <c r="T979" s="659">
        <f t="shared" si="79"/>
        <v>0</v>
      </c>
    </row>
    <row r="980" customHeight="1" spans="1:20">
      <c r="A980" s="646"/>
      <c r="B980" s="647"/>
      <c r="C980" s="647"/>
      <c r="D980" s="47"/>
      <c r="E980" s="648"/>
      <c r="F980" s="649"/>
      <c r="G980" s="649"/>
      <c r="H980" s="598"/>
      <c r="I980" s="648"/>
      <c r="J980" s="655"/>
      <c r="K980" s="656"/>
      <c r="L980" s="654">
        <f t="shared" si="76"/>
        <v>0</v>
      </c>
      <c r="M980" s="25">
        <f t="shared" si="77"/>
        <v>0</v>
      </c>
      <c r="N980" s="576">
        <f t="shared" si="78"/>
        <v>0</v>
      </c>
      <c r="O980" s="54" t="str">
        <f t="shared" si="75"/>
        <v/>
      </c>
      <c r="P980" s="47"/>
      <c r="Q980" s="661"/>
      <c r="R980" s="47"/>
      <c r="S980" s="659"/>
      <c r="T980" s="659">
        <f t="shared" si="79"/>
        <v>0</v>
      </c>
    </row>
    <row r="981" customHeight="1" spans="1:20">
      <c r="A981" s="646"/>
      <c r="B981" s="647"/>
      <c r="C981" s="647"/>
      <c r="D981" s="47"/>
      <c r="E981" s="648"/>
      <c r="F981" s="649"/>
      <c r="G981" s="649"/>
      <c r="H981" s="598"/>
      <c r="I981" s="648"/>
      <c r="J981" s="655"/>
      <c r="K981" s="656"/>
      <c r="L981" s="654">
        <f t="shared" si="76"/>
        <v>0</v>
      </c>
      <c r="M981" s="25">
        <f t="shared" si="77"/>
        <v>0</v>
      </c>
      <c r="N981" s="576">
        <f t="shared" si="78"/>
        <v>0</v>
      </c>
      <c r="O981" s="54" t="str">
        <f t="shared" si="75"/>
        <v/>
      </c>
      <c r="P981" s="47"/>
      <c r="Q981" s="661"/>
      <c r="R981" s="47"/>
      <c r="S981" s="659"/>
      <c r="T981" s="659">
        <f t="shared" si="79"/>
        <v>0</v>
      </c>
    </row>
    <row r="982" customHeight="1" spans="1:20">
      <c r="A982" s="646"/>
      <c r="B982" s="647"/>
      <c r="C982" s="647"/>
      <c r="D982" s="47"/>
      <c r="E982" s="648"/>
      <c r="F982" s="649"/>
      <c r="G982" s="649"/>
      <c r="H982" s="598"/>
      <c r="I982" s="648"/>
      <c r="J982" s="655"/>
      <c r="K982" s="656"/>
      <c r="L982" s="654">
        <f t="shared" si="76"/>
        <v>0</v>
      </c>
      <c r="M982" s="25">
        <f t="shared" si="77"/>
        <v>0</v>
      </c>
      <c r="N982" s="576">
        <f t="shared" si="78"/>
        <v>0</v>
      </c>
      <c r="O982" s="54" t="str">
        <f t="shared" si="75"/>
        <v/>
      </c>
      <c r="P982" s="47"/>
      <c r="Q982" s="661"/>
      <c r="R982" s="47"/>
      <c r="S982" s="659"/>
      <c r="T982" s="659">
        <f t="shared" si="79"/>
        <v>0</v>
      </c>
    </row>
    <row r="983" customHeight="1" spans="1:20">
      <c r="A983" s="646"/>
      <c r="B983" s="647"/>
      <c r="C983" s="647"/>
      <c r="D983" s="47"/>
      <c r="E983" s="648"/>
      <c r="F983" s="649"/>
      <c r="G983" s="649"/>
      <c r="H983" s="598"/>
      <c r="I983" s="648"/>
      <c r="J983" s="655"/>
      <c r="K983" s="656"/>
      <c r="L983" s="654">
        <f t="shared" si="76"/>
        <v>0</v>
      </c>
      <c r="M983" s="25">
        <f t="shared" si="77"/>
        <v>0</v>
      </c>
      <c r="N983" s="576">
        <f t="shared" si="78"/>
        <v>0</v>
      </c>
      <c r="O983" s="54" t="str">
        <f t="shared" si="75"/>
        <v/>
      </c>
      <c r="P983" s="47"/>
      <c r="Q983" s="661"/>
      <c r="R983" s="47"/>
      <c r="S983" s="659"/>
      <c r="T983" s="659">
        <f t="shared" si="79"/>
        <v>0</v>
      </c>
    </row>
    <row r="984" customHeight="1" spans="1:20">
      <c r="A984" s="646"/>
      <c r="B984" s="647"/>
      <c r="C984" s="647"/>
      <c r="D984" s="47"/>
      <c r="E984" s="648"/>
      <c r="F984" s="649"/>
      <c r="G984" s="649"/>
      <c r="H984" s="598"/>
      <c r="I984" s="648"/>
      <c r="J984" s="655"/>
      <c r="K984" s="656"/>
      <c r="L984" s="654">
        <f t="shared" si="76"/>
        <v>0</v>
      </c>
      <c r="M984" s="25">
        <f t="shared" si="77"/>
        <v>0</v>
      </c>
      <c r="N984" s="576">
        <f t="shared" si="78"/>
        <v>0</v>
      </c>
      <c r="O984" s="54" t="str">
        <f t="shared" si="75"/>
        <v/>
      </c>
      <c r="P984" s="47"/>
      <c r="Q984" s="661"/>
      <c r="R984" s="47"/>
      <c r="S984" s="659"/>
      <c r="T984" s="659">
        <f t="shared" si="79"/>
        <v>0</v>
      </c>
    </row>
    <row r="985" customHeight="1" spans="1:20">
      <c r="A985" s="646"/>
      <c r="B985" s="647"/>
      <c r="C985" s="647"/>
      <c r="D985" s="47"/>
      <c r="E985" s="648"/>
      <c r="F985" s="649"/>
      <c r="G985" s="649"/>
      <c r="H985" s="598"/>
      <c r="I985" s="648"/>
      <c r="J985" s="655"/>
      <c r="K985" s="656"/>
      <c r="L985" s="654">
        <f t="shared" si="76"/>
        <v>0</v>
      </c>
      <c r="M985" s="25">
        <f t="shared" si="77"/>
        <v>0</v>
      </c>
      <c r="N985" s="576">
        <f t="shared" si="78"/>
        <v>0</v>
      </c>
      <c r="O985" s="54" t="str">
        <f t="shared" si="75"/>
        <v/>
      </c>
      <c r="P985" s="47"/>
      <c r="Q985" s="661"/>
      <c r="R985" s="47"/>
      <c r="S985" s="659"/>
      <c r="T985" s="659">
        <f t="shared" si="79"/>
        <v>0</v>
      </c>
    </row>
    <row r="986" customHeight="1" spans="1:20">
      <c r="A986" s="646"/>
      <c r="B986" s="647"/>
      <c r="C986" s="647"/>
      <c r="D986" s="47"/>
      <c r="E986" s="648"/>
      <c r="F986" s="649"/>
      <c r="G986" s="649"/>
      <c r="H986" s="598"/>
      <c r="I986" s="648"/>
      <c r="J986" s="655"/>
      <c r="K986" s="656"/>
      <c r="L986" s="654">
        <f t="shared" si="76"/>
        <v>0</v>
      </c>
      <c r="M986" s="25">
        <f t="shared" si="77"/>
        <v>0</v>
      </c>
      <c r="N986" s="576">
        <f t="shared" si="78"/>
        <v>0</v>
      </c>
      <c r="O986" s="54" t="str">
        <f t="shared" si="75"/>
        <v/>
      </c>
      <c r="P986" s="47"/>
      <c r="Q986" s="661"/>
      <c r="R986" s="47"/>
      <c r="S986" s="659"/>
      <c r="T986" s="659">
        <f t="shared" si="79"/>
        <v>0</v>
      </c>
    </row>
    <row r="987" customHeight="1" spans="1:20">
      <c r="A987" s="646"/>
      <c r="B987" s="647"/>
      <c r="C987" s="647"/>
      <c r="D987" s="47"/>
      <c r="E987" s="648"/>
      <c r="F987" s="649"/>
      <c r="G987" s="649"/>
      <c r="H987" s="598"/>
      <c r="I987" s="648"/>
      <c r="J987" s="655"/>
      <c r="K987" s="656"/>
      <c r="L987" s="654">
        <f t="shared" si="76"/>
        <v>0</v>
      </c>
      <c r="M987" s="25">
        <f t="shared" si="77"/>
        <v>0</v>
      </c>
      <c r="N987" s="576">
        <f t="shared" si="78"/>
        <v>0</v>
      </c>
      <c r="O987" s="54" t="str">
        <f t="shared" si="75"/>
        <v/>
      </c>
      <c r="P987" s="47"/>
      <c r="Q987" s="661"/>
      <c r="R987" s="47"/>
      <c r="S987" s="659"/>
      <c r="T987" s="659">
        <f t="shared" si="79"/>
        <v>0</v>
      </c>
    </row>
    <row r="988" customHeight="1" spans="1:20">
      <c r="A988" s="646"/>
      <c r="B988" s="647"/>
      <c r="C988" s="647"/>
      <c r="D988" s="47"/>
      <c r="E988" s="648"/>
      <c r="F988" s="649"/>
      <c r="G988" s="649"/>
      <c r="H988" s="598"/>
      <c r="I988" s="648"/>
      <c r="J988" s="655"/>
      <c r="K988" s="656"/>
      <c r="L988" s="654">
        <f t="shared" si="76"/>
        <v>0</v>
      </c>
      <c r="M988" s="25">
        <f t="shared" si="77"/>
        <v>0</v>
      </c>
      <c r="N988" s="576">
        <f t="shared" si="78"/>
        <v>0</v>
      </c>
      <c r="O988" s="54" t="str">
        <f t="shared" si="75"/>
        <v/>
      </c>
      <c r="P988" s="47"/>
      <c r="Q988" s="661"/>
      <c r="R988" s="47"/>
      <c r="S988" s="659"/>
      <c r="T988" s="659">
        <f t="shared" si="79"/>
        <v>0</v>
      </c>
    </row>
    <row r="989" customHeight="1" spans="1:20">
      <c r="A989" s="646"/>
      <c r="B989" s="647"/>
      <c r="C989" s="647"/>
      <c r="D989" s="47"/>
      <c r="E989" s="648"/>
      <c r="F989" s="649"/>
      <c r="G989" s="649"/>
      <c r="H989" s="598"/>
      <c r="I989" s="648"/>
      <c r="J989" s="655"/>
      <c r="K989" s="656"/>
      <c r="L989" s="654">
        <f t="shared" si="76"/>
        <v>0</v>
      </c>
      <c r="M989" s="25">
        <f t="shared" si="77"/>
        <v>0</v>
      </c>
      <c r="N989" s="576">
        <f t="shared" si="78"/>
        <v>0</v>
      </c>
      <c r="O989" s="54" t="str">
        <f t="shared" si="75"/>
        <v/>
      </c>
      <c r="P989" s="47"/>
      <c r="Q989" s="661"/>
      <c r="R989" s="47"/>
      <c r="S989" s="659"/>
      <c r="T989" s="659">
        <f t="shared" si="79"/>
        <v>0</v>
      </c>
    </row>
    <row r="990" customHeight="1" spans="1:20">
      <c r="A990" s="646"/>
      <c r="B990" s="647"/>
      <c r="C990" s="647"/>
      <c r="D990" s="47"/>
      <c r="E990" s="648"/>
      <c r="F990" s="649"/>
      <c r="G990" s="649"/>
      <c r="H990" s="598"/>
      <c r="I990" s="648"/>
      <c r="J990" s="655"/>
      <c r="K990" s="656"/>
      <c r="L990" s="654">
        <f t="shared" si="76"/>
        <v>0</v>
      </c>
      <c r="M990" s="25">
        <f t="shared" si="77"/>
        <v>0</v>
      </c>
      <c r="N990" s="576">
        <f t="shared" si="78"/>
        <v>0</v>
      </c>
      <c r="O990" s="54" t="str">
        <f t="shared" si="75"/>
        <v/>
      </c>
      <c r="P990" s="47"/>
      <c r="Q990" s="661"/>
      <c r="R990" s="47"/>
      <c r="S990" s="659"/>
      <c r="T990" s="659">
        <f t="shared" si="79"/>
        <v>0</v>
      </c>
    </row>
    <row r="991" customHeight="1" spans="1:20">
      <c r="A991" s="646"/>
      <c r="B991" s="647"/>
      <c r="C991" s="647"/>
      <c r="D991" s="47"/>
      <c r="E991" s="648"/>
      <c r="F991" s="649"/>
      <c r="G991" s="649"/>
      <c r="H991" s="598"/>
      <c r="I991" s="648"/>
      <c r="J991" s="655"/>
      <c r="K991" s="656"/>
      <c r="L991" s="654">
        <f t="shared" si="76"/>
        <v>0</v>
      </c>
      <c r="M991" s="25">
        <f t="shared" si="77"/>
        <v>0</v>
      </c>
      <c r="N991" s="576">
        <f t="shared" si="78"/>
        <v>0</v>
      </c>
      <c r="O991" s="54" t="str">
        <f t="shared" si="75"/>
        <v/>
      </c>
      <c r="P991" s="47"/>
      <c r="Q991" s="661"/>
      <c r="R991" s="47"/>
      <c r="S991" s="659"/>
      <c r="T991" s="659">
        <f t="shared" si="79"/>
        <v>0</v>
      </c>
    </row>
    <row r="992" customHeight="1" spans="1:20">
      <c r="A992" s="646"/>
      <c r="B992" s="647"/>
      <c r="C992" s="647"/>
      <c r="D992" s="47"/>
      <c r="E992" s="648"/>
      <c r="F992" s="649"/>
      <c r="G992" s="649"/>
      <c r="H992" s="598"/>
      <c r="I992" s="648"/>
      <c r="J992" s="655"/>
      <c r="K992" s="656"/>
      <c r="L992" s="654">
        <f t="shared" si="76"/>
        <v>0</v>
      </c>
      <c r="M992" s="25">
        <f t="shared" si="77"/>
        <v>0</v>
      </c>
      <c r="N992" s="576">
        <f t="shared" si="78"/>
        <v>0</v>
      </c>
      <c r="O992" s="54" t="str">
        <f t="shared" si="75"/>
        <v/>
      </c>
      <c r="P992" s="47"/>
      <c r="Q992" s="661"/>
      <c r="R992" s="47"/>
      <c r="S992" s="659"/>
      <c r="T992" s="659">
        <f t="shared" si="79"/>
        <v>0</v>
      </c>
    </row>
    <row r="993" customHeight="1" spans="1:20">
      <c r="A993" s="646"/>
      <c r="B993" s="647"/>
      <c r="C993" s="647"/>
      <c r="D993" s="47"/>
      <c r="E993" s="648"/>
      <c r="F993" s="649"/>
      <c r="G993" s="649"/>
      <c r="H993" s="598"/>
      <c r="I993" s="648"/>
      <c r="J993" s="655"/>
      <c r="K993" s="656"/>
      <c r="L993" s="654">
        <f t="shared" si="76"/>
        <v>0</v>
      </c>
      <c r="M993" s="25">
        <f t="shared" si="77"/>
        <v>0</v>
      </c>
      <c r="N993" s="576">
        <f t="shared" si="78"/>
        <v>0</v>
      </c>
      <c r="O993" s="54" t="str">
        <f t="shared" si="75"/>
        <v/>
      </c>
      <c r="P993" s="47"/>
      <c r="Q993" s="661"/>
      <c r="R993" s="47"/>
      <c r="S993" s="659"/>
      <c r="T993" s="659">
        <f t="shared" si="79"/>
        <v>0</v>
      </c>
    </row>
    <row r="994" customHeight="1" spans="1:20">
      <c r="A994" s="646"/>
      <c r="B994" s="647"/>
      <c r="C994" s="647"/>
      <c r="D994" s="47"/>
      <c r="E994" s="648"/>
      <c r="F994" s="649"/>
      <c r="G994" s="649"/>
      <c r="H994" s="598"/>
      <c r="I994" s="648"/>
      <c r="J994" s="655"/>
      <c r="K994" s="656"/>
      <c r="L994" s="654">
        <f t="shared" si="76"/>
        <v>0</v>
      </c>
      <c r="M994" s="25">
        <f t="shared" si="77"/>
        <v>0</v>
      </c>
      <c r="N994" s="576">
        <f t="shared" si="78"/>
        <v>0</v>
      </c>
      <c r="O994" s="54" t="str">
        <f t="shared" si="75"/>
        <v/>
      </c>
      <c r="P994" s="47"/>
      <c r="Q994" s="661"/>
      <c r="R994" s="47"/>
      <c r="S994" s="659"/>
      <c r="T994" s="659">
        <f t="shared" si="79"/>
        <v>0</v>
      </c>
    </row>
    <row r="995" customHeight="1" spans="1:20">
      <c r="A995" s="646"/>
      <c r="B995" s="647"/>
      <c r="C995" s="647"/>
      <c r="D995" s="47"/>
      <c r="E995" s="648"/>
      <c r="F995" s="649"/>
      <c r="G995" s="649"/>
      <c r="H995" s="598"/>
      <c r="I995" s="648"/>
      <c r="J995" s="655"/>
      <c r="K995" s="656"/>
      <c r="L995" s="654">
        <f t="shared" si="76"/>
        <v>0</v>
      </c>
      <c r="M995" s="25">
        <f t="shared" si="77"/>
        <v>0</v>
      </c>
      <c r="N995" s="576">
        <f t="shared" si="78"/>
        <v>0</v>
      </c>
      <c r="O995" s="54" t="str">
        <f t="shared" si="75"/>
        <v/>
      </c>
      <c r="P995" s="47"/>
      <c r="Q995" s="661"/>
      <c r="R995" s="47"/>
      <c r="S995" s="659"/>
      <c r="T995" s="659">
        <f t="shared" si="79"/>
        <v>0</v>
      </c>
    </row>
    <row r="996" customHeight="1" spans="1:20">
      <c r="A996" s="646"/>
      <c r="B996" s="647"/>
      <c r="C996" s="647"/>
      <c r="D996" s="47"/>
      <c r="E996" s="648"/>
      <c r="F996" s="649"/>
      <c r="G996" s="649"/>
      <c r="H996" s="598"/>
      <c r="I996" s="648"/>
      <c r="J996" s="655"/>
      <c r="K996" s="656"/>
      <c r="L996" s="654">
        <f t="shared" si="76"/>
        <v>0</v>
      </c>
      <c r="M996" s="25">
        <f t="shared" si="77"/>
        <v>0</v>
      </c>
      <c r="N996" s="576">
        <f t="shared" si="78"/>
        <v>0</v>
      </c>
      <c r="O996" s="54" t="str">
        <f t="shared" si="75"/>
        <v/>
      </c>
      <c r="P996" s="47"/>
      <c r="Q996" s="661"/>
      <c r="R996" s="47"/>
      <c r="S996" s="659"/>
      <c r="T996" s="659">
        <f t="shared" si="79"/>
        <v>0</v>
      </c>
    </row>
    <row r="997" customHeight="1" spans="1:20">
      <c r="A997" s="646"/>
      <c r="B997" s="647"/>
      <c r="C997" s="647"/>
      <c r="D997" s="47"/>
      <c r="E997" s="648"/>
      <c r="F997" s="649"/>
      <c r="G997" s="649"/>
      <c r="H997" s="598"/>
      <c r="I997" s="648"/>
      <c r="J997" s="655"/>
      <c r="K997" s="656"/>
      <c r="L997" s="654">
        <f t="shared" si="76"/>
        <v>0</v>
      </c>
      <c r="M997" s="25">
        <f t="shared" si="77"/>
        <v>0</v>
      </c>
      <c r="N997" s="576">
        <f t="shared" si="78"/>
        <v>0</v>
      </c>
      <c r="O997" s="54" t="str">
        <f t="shared" si="75"/>
        <v/>
      </c>
      <c r="P997" s="47"/>
      <c r="Q997" s="661"/>
      <c r="R997" s="47"/>
      <c r="S997" s="659"/>
      <c r="T997" s="659">
        <f t="shared" si="79"/>
        <v>0</v>
      </c>
    </row>
    <row r="998" customHeight="1" spans="1:20">
      <c r="A998" s="646"/>
      <c r="B998" s="647"/>
      <c r="C998" s="647"/>
      <c r="D998" s="47"/>
      <c r="E998" s="648"/>
      <c r="F998" s="649"/>
      <c r="G998" s="649"/>
      <c r="H998" s="598"/>
      <c r="I998" s="648"/>
      <c r="J998" s="655"/>
      <c r="K998" s="656"/>
      <c r="L998" s="654">
        <f t="shared" si="76"/>
        <v>0</v>
      </c>
      <c r="M998" s="25">
        <f t="shared" si="77"/>
        <v>0</v>
      </c>
      <c r="N998" s="576">
        <f t="shared" si="78"/>
        <v>0</v>
      </c>
      <c r="O998" s="54" t="str">
        <f t="shared" si="75"/>
        <v/>
      </c>
      <c r="P998" s="47"/>
      <c r="Q998" s="661"/>
      <c r="R998" s="47"/>
      <c r="S998" s="659"/>
      <c r="T998" s="659">
        <f t="shared" si="79"/>
        <v>0</v>
      </c>
    </row>
    <row r="999" customHeight="1" spans="1:20">
      <c r="A999" s="646"/>
      <c r="B999" s="647"/>
      <c r="C999" s="647"/>
      <c r="D999" s="47"/>
      <c r="E999" s="648"/>
      <c r="F999" s="649"/>
      <c r="G999" s="649"/>
      <c r="H999" s="598"/>
      <c r="I999" s="648"/>
      <c r="J999" s="655"/>
      <c r="K999" s="656"/>
      <c r="L999" s="654">
        <f t="shared" si="76"/>
        <v>0</v>
      </c>
      <c r="M999" s="25">
        <f t="shared" si="77"/>
        <v>0</v>
      </c>
      <c r="N999" s="576">
        <f t="shared" si="78"/>
        <v>0</v>
      </c>
      <c r="O999" s="54" t="str">
        <f t="shared" si="75"/>
        <v/>
      </c>
      <c r="P999" s="47"/>
      <c r="Q999" s="661"/>
      <c r="R999" s="47"/>
      <c r="S999" s="659"/>
      <c r="T999" s="659">
        <f t="shared" si="79"/>
        <v>0</v>
      </c>
    </row>
    <row r="1000" customHeight="1" spans="1:20">
      <c r="A1000" s="646"/>
      <c r="B1000" s="647"/>
      <c r="C1000" s="647"/>
      <c r="D1000" s="47"/>
      <c r="E1000" s="648"/>
      <c r="F1000" s="649"/>
      <c r="G1000" s="649"/>
      <c r="H1000" s="598"/>
      <c r="I1000" s="648"/>
      <c r="J1000" s="655"/>
      <c r="K1000" s="656"/>
      <c r="L1000" s="654">
        <f t="shared" si="76"/>
        <v>0</v>
      </c>
      <c r="M1000" s="25">
        <f t="shared" si="77"/>
        <v>0</v>
      </c>
      <c r="N1000" s="576">
        <f t="shared" si="78"/>
        <v>0</v>
      </c>
      <c r="O1000" s="54" t="str">
        <f t="shared" si="75"/>
        <v/>
      </c>
      <c r="P1000" s="47"/>
      <c r="Q1000" s="661"/>
      <c r="R1000" s="47"/>
      <c r="S1000" s="659"/>
      <c r="T1000" s="659">
        <f t="shared" si="79"/>
        <v>0</v>
      </c>
    </row>
    <row r="1001" customHeight="1" spans="1:20">
      <c r="A1001" s="646"/>
      <c r="B1001" s="647"/>
      <c r="C1001" s="647"/>
      <c r="D1001" s="47"/>
      <c r="E1001" s="648"/>
      <c r="F1001" s="649"/>
      <c r="G1001" s="649"/>
      <c r="H1001" s="598"/>
      <c r="I1001" s="648"/>
      <c r="J1001" s="655"/>
      <c r="K1001" s="656"/>
      <c r="L1001" s="654">
        <f t="shared" si="76"/>
        <v>0</v>
      </c>
      <c r="M1001" s="25">
        <f t="shared" si="77"/>
        <v>0</v>
      </c>
      <c r="N1001" s="576">
        <f t="shared" si="78"/>
        <v>0</v>
      </c>
      <c r="O1001" s="54" t="str">
        <f t="shared" si="75"/>
        <v/>
      </c>
      <c r="P1001" s="47"/>
      <c r="Q1001" s="661"/>
      <c r="R1001" s="47"/>
      <c r="S1001" s="659"/>
      <c r="T1001" s="659">
        <f t="shared" si="79"/>
        <v>0</v>
      </c>
    </row>
    <row r="1002" customHeight="1" spans="1:20">
      <c r="A1002" s="646"/>
      <c r="B1002" s="647"/>
      <c r="C1002" s="647"/>
      <c r="D1002" s="47"/>
      <c r="E1002" s="648"/>
      <c r="F1002" s="649"/>
      <c r="G1002" s="649"/>
      <c r="H1002" s="598"/>
      <c r="I1002" s="648"/>
      <c r="J1002" s="655"/>
      <c r="K1002" s="656"/>
      <c r="L1002" s="654">
        <f t="shared" si="76"/>
        <v>0</v>
      </c>
      <c r="M1002" s="25">
        <f t="shared" si="77"/>
        <v>0</v>
      </c>
      <c r="N1002" s="576">
        <f t="shared" si="78"/>
        <v>0</v>
      </c>
      <c r="O1002" s="54" t="str">
        <f t="shared" si="75"/>
        <v/>
      </c>
      <c r="P1002" s="47"/>
      <c r="Q1002" s="661"/>
      <c r="R1002" s="47"/>
      <c r="S1002" s="659"/>
      <c r="T1002" s="659">
        <f t="shared" si="79"/>
        <v>0</v>
      </c>
    </row>
    <row r="1003" customHeight="1" spans="1:20">
      <c r="A1003" s="646"/>
      <c r="B1003" s="647"/>
      <c r="C1003" s="647"/>
      <c r="D1003" s="47"/>
      <c r="E1003" s="648"/>
      <c r="F1003" s="649"/>
      <c r="G1003" s="649"/>
      <c r="H1003" s="598"/>
      <c r="I1003" s="648"/>
      <c r="J1003" s="655"/>
      <c r="K1003" s="656"/>
      <c r="L1003" s="654">
        <f t="shared" si="76"/>
        <v>0</v>
      </c>
      <c r="M1003" s="25">
        <f t="shared" si="77"/>
        <v>0</v>
      </c>
      <c r="N1003" s="576">
        <f t="shared" si="78"/>
        <v>0</v>
      </c>
      <c r="O1003" s="54" t="str">
        <f t="shared" si="75"/>
        <v/>
      </c>
      <c r="P1003" s="47"/>
      <c r="Q1003" s="661"/>
      <c r="R1003" s="47"/>
      <c r="S1003" s="659"/>
      <c r="T1003" s="659">
        <f t="shared" si="79"/>
        <v>0</v>
      </c>
    </row>
    <row r="1004" customHeight="1" spans="1:20">
      <c r="A1004" s="646"/>
      <c r="B1004" s="647"/>
      <c r="C1004" s="647"/>
      <c r="D1004" s="47"/>
      <c r="E1004" s="648"/>
      <c r="F1004" s="649"/>
      <c r="G1004" s="649"/>
      <c r="H1004" s="598"/>
      <c r="I1004" s="648"/>
      <c r="J1004" s="655"/>
      <c r="K1004" s="656"/>
      <c r="L1004" s="654">
        <f t="shared" si="76"/>
        <v>0</v>
      </c>
      <c r="M1004" s="25">
        <f t="shared" si="77"/>
        <v>0</v>
      </c>
      <c r="N1004" s="576">
        <f t="shared" si="78"/>
        <v>0</v>
      </c>
      <c r="O1004" s="54" t="str">
        <f t="shared" si="75"/>
        <v/>
      </c>
      <c r="P1004" s="47"/>
      <c r="Q1004" s="661"/>
      <c r="R1004" s="47"/>
      <c r="S1004" s="659"/>
      <c r="T1004" s="659">
        <f t="shared" si="79"/>
        <v>0</v>
      </c>
    </row>
    <row r="1005" customHeight="1" spans="1:20">
      <c r="A1005" s="646"/>
      <c r="B1005" s="647"/>
      <c r="C1005" s="647"/>
      <c r="D1005" s="47"/>
      <c r="E1005" s="648"/>
      <c r="F1005" s="649"/>
      <c r="G1005" s="649"/>
      <c r="H1005" s="598"/>
      <c r="I1005" s="648"/>
      <c r="J1005" s="655"/>
      <c r="K1005" s="656"/>
      <c r="L1005" s="654">
        <f t="shared" si="76"/>
        <v>0</v>
      </c>
      <c r="M1005" s="25">
        <f t="shared" si="77"/>
        <v>0</v>
      </c>
      <c r="N1005" s="576">
        <f t="shared" si="78"/>
        <v>0</v>
      </c>
      <c r="O1005" s="54" t="str">
        <f t="shared" si="75"/>
        <v/>
      </c>
      <c r="P1005" s="47"/>
      <c r="Q1005" s="661"/>
      <c r="R1005" s="47"/>
      <c r="S1005" s="659"/>
      <c r="T1005" s="659">
        <f t="shared" si="79"/>
        <v>0</v>
      </c>
    </row>
    <row r="1006" customHeight="1" spans="1:20">
      <c r="A1006" s="646"/>
      <c r="B1006" s="647"/>
      <c r="C1006" s="647"/>
      <c r="D1006" s="47"/>
      <c r="E1006" s="648"/>
      <c r="F1006" s="649"/>
      <c r="G1006" s="649"/>
      <c r="H1006" s="598"/>
      <c r="I1006" s="648"/>
      <c r="J1006" s="655"/>
      <c r="K1006" s="656"/>
      <c r="L1006" s="654">
        <f t="shared" si="76"/>
        <v>0</v>
      </c>
      <c r="M1006" s="25">
        <f t="shared" si="77"/>
        <v>0</v>
      </c>
      <c r="N1006" s="576">
        <f t="shared" si="78"/>
        <v>0</v>
      </c>
      <c r="O1006" s="54" t="str">
        <f t="shared" si="75"/>
        <v/>
      </c>
      <c r="P1006" s="47"/>
      <c r="Q1006" s="661"/>
      <c r="R1006" s="47"/>
      <c r="S1006" s="659"/>
      <c r="T1006" s="659">
        <f t="shared" si="79"/>
        <v>0</v>
      </c>
    </row>
    <row r="1007" customHeight="1" spans="1:20">
      <c r="A1007" s="646"/>
      <c r="B1007" s="647"/>
      <c r="C1007" s="647"/>
      <c r="D1007" s="47"/>
      <c r="E1007" s="648"/>
      <c r="F1007" s="649"/>
      <c r="G1007" s="649"/>
      <c r="H1007" s="598"/>
      <c r="I1007" s="648"/>
      <c r="J1007" s="655"/>
      <c r="K1007" s="656"/>
      <c r="L1007" s="654">
        <f t="shared" si="76"/>
        <v>0</v>
      </c>
      <c r="M1007" s="25">
        <f t="shared" si="77"/>
        <v>0</v>
      </c>
      <c r="N1007" s="576">
        <f t="shared" si="78"/>
        <v>0</v>
      </c>
      <c r="O1007" s="54" t="str">
        <f t="shared" si="75"/>
        <v/>
      </c>
      <c r="P1007" s="47"/>
      <c r="Q1007" s="661"/>
      <c r="R1007" s="47"/>
      <c r="S1007" s="659"/>
      <c r="T1007" s="659">
        <f t="shared" si="79"/>
        <v>0</v>
      </c>
    </row>
    <row r="1008" customHeight="1" spans="1:20">
      <c r="A1008" s="646"/>
      <c r="B1008" s="647"/>
      <c r="C1008" s="647"/>
      <c r="D1008" s="47"/>
      <c r="E1008" s="648"/>
      <c r="F1008" s="649"/>
      <c r="G1008" s="649"/>
      <c r="H1008" s="598"/>
      <c r="I1008" s="648"/>
      <c r="J1008" s="655"/>
      <c r="K1008" s="656"/>
      <c r="L1008" s="654">
        <f t="shared" si="76"/>
        <v>0</v>
      </c>
      <c r="M1008" s="25">
        <f t="shared" si="77"/>
        <v>0</v>
      </c>
      <c r="N1008" s="576">
        <f t="shared" si="78"/>
        <v>0</v>
      </c>
      <c r="O1008" s="54" t="str">
        <f t="shared" si="75"/>
        <v/>
      </c>
      <c r="P1008" s="47"/>
      <c r="Q1008" s="661"/>
      <c r="R1008" s="47"/>
      <c r="S1008" s="659"/>
      <c r="T1008" s="659">
        <f t="shared" si="79"/>
        <v>0</v>
      </c>
    </row>
    <row r="1009" customHeight="1" spans="1:20">
      <c r="A1009" s="646"/>
      <c r="B1009" s="647"/>
      <c r="C1009" s="647"/>
      <c r="D1009" s="47"/>
      <c r="E1009" s="648"/>
      <c r="F1009" s="649"/>
      <c r="G1009" s="649"/>
      <c r="H1009" s="598"/>
      <c r="I1009" s="648"/>
      <c r="J1009" s="655"/>
      <c r="K1009" s="656"/>
      <c r="L1009" s="654">
        <f t="shared" si="76"/>
        <v>0</v>
      </c>
      <c r="M1009" s="25">
        <f t="shared" si="77"/>
        <v>0</v>
      </c>
      <c r="N1009" s="576">
        <f t="shared" si="78"/>
        <v>0</v>
      </c>
      <c r="O1009" s="54" t="str">
        <f t="shared" si="75"/>
        <v/>
      </c>
      <c r="P1009" s="47"/>
      <c r="Q1009" s="661"/>
      <c r="R1009" s="47"/>
      <c r="S1009" s="659"/>
      <c r="T1009" s="659">
        <f t="shared" si="79"/>
        <v>0</v>
      </c>
    </row>
    <row r="1010" customHeight="1" spans="1:20">
      <c r="A1010" s="646"/>
      <c r="B1010" s="647"/>
      <c r="C1010" s="647"/>
      <c r="D1010" s="47"/>
      <c r="E1010" s="648"/>
      <c r="F1010" s="649"/>
      <c r="G1010" s="649"/>
      <c r="H1010" s="598"/>
      <c r="I1010" s="648"/>
      <c r="J1010" s="655"/>
      <c r="K1010" s="656"/>
      <c r="L1010" s="654">
        <f t="shared" si="76"/>
        <v>0</v>
      </c>
      <c r="M1010" s="25">
        <f t="shared" si="77"/>
        <v>0</v>
      </c>
      <c r="N1010" s="576">
        <f t="shared" si="78"/>
        <v>0</v>
      </c>
      <c r="O1010" s="54" t="str">
        <f t="shared" si="75"/>
        <v/>
      </c>
      <c r="P1010" s="47"/>
      <c r="Q1010" s="661"/>
      <c r="R1010" s="47"/>
      <c r="S1010" s="659"/>
      <c r="T1010" s="659">
        <f t="shared" si="79"/>
        <v>0</v>
      </c>
    </row>
    <row r="1011" customHeight="1" spans="1:20">
      <c r="A1011" s="646"/>
      <c r="B1011" s="647"/>
      <c r="C1011" s="647"/>
      <c r="D1011" s="47"/>
      <c r="E1011" s="648"/>
      <c r="F1011" s="649"/>
      <c r="G1011" s="649"/>
      <c r="H1011" s="598"/>
      <c r="I1011" s="648"/>
      <c r="J1011" s="655"/>
      <c r="K1011" s="656"/>
      <c r="L1011" s="654">
        <f t="shared" si="76"/>
        <v>0</v>
      </c>
      <c r="M1011" s="25">
        <f t="shared" si="77"/>
        <v>0</v>
      </c>
      <c r="N1011" s="576">
        <f t="shared" si="78"/>
        <v>0</v>
      </c>
      <c r="O1011" s="54" t="str">
        <f t="shared" si="75"/>
        <v/>
      </c>
      <c r="P1011" s="47"/>
      <c r="Q1011" s="661"/>
      <c r="R1011" s="47"/>
      <c r="S1011" s="659"/>
      <c r="T1011" s="659">
        <f t="shared" si="79"/>
        <v>0</v>
      </c>
    </row>
    <row r="1012" customHeight="1" spans="1:20">
      <c r="A1012" s="646"/>
      <c r="B1012" s="647"/>
      <c r="C1012" s="647"/>
      <c r="D1012" s="47"/>
      <c r="E1012" s="648"/>
      <c r="F1012" s="649"/>
      <c r="G1012" s="649"/>
      <c r="H1012" s="598"/>
      <c r="I1012" s="648"/>
      <c r="J1012" s="655"/>
      <c r="K1012" s="656"/>
      <c r="L1012" s="654">
        <f t="shared" si="76"/>
        <v>0</v>
      </c>
      <c r="M1012" s="25">
        <f t="shared" si="77"/>
        <v>0</v>
      </c>
      <c r="N1012" s="576">
        <f t="shared" si="78"/>
        <v>0</v>
      </c>
      <c r="O1012" s="54" t="str">
        <f t="shared" si="75"/>
        <v/>
      </c>
      <c r="P1012" s="47"/>
      <c r="Q1012" s="661"/>
      <c r="R1012" s="47"/>
      <c r="S1012" s="659"/>
      <c r="T1012" s="659">
        <f t="shared" si="79"/>
        <v>0</v>
      </c>
    </row>
    <row r="1013" customHeight="1" spans="1:20">
      <c r="A1013" s="646"/>
      <c r="B1013" s="647"/>
      <c r="C1013" s="647"/>
      <c r="D1013" s="47"/>
      <c r="E1013" s="648"/>
      <c r="F1013" s="649"/>
      <c r="G1013" s="649"/>
      <c r="H1013" s="598"/>
      <c r="I1013" s="648"/>
      <c r="J1013" s="655"/>
      <c r="K1013" s="656"/>
      <c r="L1013" s="654">
        <f t="shared" si="76"/>
        <v>0</v>
      </c>
      <c r="M1013" s="25">
        <f t="shared" si="77"/>
        <v>0</v>
      </c>
      <c r="N1013" s="576">
        <f t="shared" si="78"/>
        <v>0</v>
      </c>
      <c r="O1013" s="54" t="str">
        <f t="shared" si="75"/>
        <v/>
      </c>
      <c r="P1013" s="47"/>
      <c r="Q1013" s="661"/>
      <c r="R1013" s="47"/>
      <c r="S1013" s="659"/>
      <c r="T1013" s="659">
        <f t="shared" si="79"/>
        <v>0</v>
      </c>
    </row>
    <row r="1014" customHeight="1" spans="1:20">
      <c r="A1014" s="646"/>
      <c r="B1014" s="647"/>
      <c r="C1014" s="647"/>
      <c r="D1014" s="47"/>
      <c r="E1014" s="648"/>
      <c r="F1014" s="649"/>
      <c r="G1014" s="649"/>
      <c r="H1014" s="598"/>
      <c r="I1014" s="648"/>
      <c r="J1014" s="655"/>
      <c r="K1014" s="656"/>
      <c r="L1014" s="654">
        <f t="shared" si="76"/>
        <v>0</v>
      </c>
      <c r="M1014" s="25">
        <f t="shared" si="77"/>
        <v>0</v>
      </c>
      <c r="N1014" s="576">
        <f t="shared" si="78"/>
        <v>0</v>
      </c>
      <c r="O1014" s="54" t="str">
        <f t="shared" si="75"/>
        <v/>
      </c>
      <c r="P1014" s="47"/>
      <c r="Q1014" s="661"/>
      <c r="R1014" s="47"/>
      <c r="S1014" s="659"/>
      <c r="T1014" s="659">
        <f t="shared" si="79"/>
        <v>0</v>
      </c>
    </row>
    <row r="1015" customHeight="1" spans="1:20">
      <c r="A1015" s="646"/>
      <c r="B1015" s="647"/>
      <c r="C1015" s="647"/>
      <c r="D1015" s="47"/>
      <c r="E1015" s="648"/>
      <c r="F1015" s="649"/>
      <c r="G1015" s="649"/>
      <c r="H1015" s="598"/>
      <c r="I1015" s="648"/>
      <c r="J1015" s="655"/>
      <c r="K1015" s="656"/>
      <c r="L1015" s="654">
        <f t="shared" si="76"/>
        <v>0</v>
      </c>
      <c r="M1015" s="25">
        <f t="shared" si="77"/>
        <v>0</v>
      </c>
      <c r="N1015" s="576">
        <f t="shared" si="78"/>
        <v>0</v>
      </c>
      <c r="O1015" s="54" t="str">
        <f t="shared" si="75"/>
        <v/>
      </c>
      <c r="P1015" s="47"/>
      <c r="Q1015" s="661"/>
      <c r="R1015" s="47"/>
      <c r="S1015" s="659"/>
      <c r="T1015" s="659">
        <f t="shared" si="79"/>
        <v>0</v>
      </c>
    </row>
    <row r="1016" customHeight="1" spans="1:20">
      <c r="A1016" s="646"/>
      <c r="B1016" s="647"/>
      <c r="C1016" s="647"/>
      <c r="D1016" s="47"/>
      <c r="E1016" s="648"/>
      <c r="F1016" s="649"/>
      <c r="G1016" s="649"/>
      <c r="H1016" s="598"/>
      <c r="I1016" s="648"/>
      <c r="J1016" s="655"/>
      <c r="K1016" s="656"/>
      <c r="L1016" s="654">
        <f t="shared" si="76"/>
        <v>0</v>
      </c>
      <c r="M1016" s="25">
        <f t="shared" si="77"/>
        <v>0</v>
      </c>
      <c r="N1016" s="576">
        <f t="shared" si="78"/>
        <v>0</v>
      </c>
      <c r="O1016" s="54" t="str">
        <f t="shared" si="75"/>
        <v/>
      </c>
      <c r="P1016" s="47"/>
      <c r="Q1016" s="661"/>
      <c r="R1016" s="47"/>
      <c r="S1016" s="659"/>
      <c r="T1016" s="659">
        <f t="shared" si="79"/>
        <v>0</v>
      </c>
    </row>
    <row r="1017" customHeight="1" spans="1:20">
      <c r="A1017" s="646"/>
      <c r="B1017" s="647"/>
      <c r="C1017" s="647"/>
      <c r="D1017" s="47"/>
      <c r="E1017" s="648"/>
      <c r="F1017" s="649"/>
      <c r="G1017" s="649"/>
      <c r="H1017" s="598"/>
      <c r="I1017" s="648"/>
      <c r="J1017" s="655"/>
      <c r="K1017" s="656"/>
      <c r="L1017" s="654">
        <f t="shared" si="76"/>
        <v>0</v>
      </c>
      <c r="M1017" s="25">
        <f t="shared" si="77"/>
        <v>0</v>
      </c>
      <c r="N1017" s="576">
        <f t="shared" si="78"/>
        <v>0</v>
      </c>
      <c r="O1017" s="54" t="str">
        <f t="shared" si="75"/>
        <v/>
      </c>
      <c r="P1017" s="47"/>
      <c r="Q1017" s="661"/>
      <c r="R1017" s="47"/>
      <c r="S1017" s="659"/>
      <c r="T1017" s="659">
        <f t="shared" si="79"/>
        <v>0</v>
      </c>
    </row>
    <row r="1018" customHeight="1" spans="1:20">
      <c r="A1018" s="646"/>
      <c r="B1018" s="647"/>
      <c r="C1018" s="647"/>
      <c r="D1018" s="47"/>
      <c r="E1018" s="648"/>
      <c r="F1018" s="649"/>
      <c r="G1018" s="649"/>
      <c r="H1018" s="598"/>
      <c r="I1018" s="648"/>
      <c r="J1018" s="655"/>
      <c r="K1018" s="656"/>
      <c r="L1018" s="654">
        <f t="shared" si="76"/>
        <v>0</v>
      </c>
      <c r="M1018" s="25">
        <f t="shared" si="77"/>
        <v>0</v>
      </c>
      <c r="N1018" s="576">
        <f t="shared" si="78"/>
        <v>0</v>
      </c>
      <c r="O1018" s="54" t="str">
        <f t="shared" si="75"/>
        <v/>
      </c>
      <c r="P1018" s="47"/>
      <c r="Q1018" s="661"/>
      <c r="R1018" s="47"/>
      <c r="S1018" s="659"/>
      <c r="T1018" s="659">
        <f t="shared" si="79"/>
        <v>0</v>
      </c>
    </row>
    <row r="1019" customHeight="1" spans="1:20">
      <c r="A1019" s="646"/>
      <c r="B1019" s="647"/>
      <c r="C1019" s="647"/>
      <c r="D1019" s="47"/>
      <c r="E1019" s="648"/>
      <c r="F1019" s="649"/>
      <c r="G1019" s="649"/>
      <c r="H1019" s="598"/>
      <c r="I1019" s="648"/>
      <c r="J1019" s="655"/>
      <c r="K1019" s="656"/>
      <c r="L1019" s="654">
        <f t="shared" si="76"/>
        <v>0</v>
      </c>
      <c r="M1019" s="25">
        <f t="shared" si="77"/>
        <v>0</v>
      </c>
      <c r="N1019" s="576">
        <f t="shared" si="78"/>
        <v>0</v>
      </c>
      <c r="O1019" s="54" t="str">
        <f t="shared" si="75"/>
        <v/>
      </c>
      <c r="P1019" s="47"/>
      <c r="Q1019" s="661"/>
      <c r="R1019" s="47"/>
      <c r="S1019" s="659"/>
      <c r="T1019" s="659">
        <f t="shared" si="79"/>
        <v>0</v>
      </c>
    </row>
    <row r="1020" customHeight="1" spans="1:20">
      <c r="A1020" s="646"/>
      <c r="B1020" s="647"/>
      <c r="C1020" s="647"/>
      <c r="D1020" s="47"/>
      <c r="E1020" s="648"/>
      <c r="F1020" s="649"/>
      <c r="G1020" s="649"/>
      <c r="H1020" s="598"/>
      <c r="I1020" s="648"/>
      <c r="J1020" s="655"/>
      <c r="K1020" s="656"/>
      <c r="L1020" s="654">
        <f t="shared" si="76"/>
        <v>0</v>
      </c>
      <c r="M1020" s="25">
        <f t="shared" si="77"/>
        <v>0</v>
      </c>
      <c r="N1020" s="576">
        <f t="shared" si="78"/>
        <v>0</v>
      </c>
      <c r="O1020" s="54" t="str">
        <f t="shared" si="75"/>
        <v/>
      </c>
      <c r="P1020" s="47"/>
      <c r="Q1020" s="661"/>
      <c r="R1020" s="47"/>
      <c r="S1020" s="659"/>
      <c r="T1020" s="659">
        <f t="shared" si="79"/>
        <v>0</v>
      </c>
    </row>
    <row r="1021" customHeight="1" spans="1:20">
      <c r="A1021" s="646"/>
      <c r="B1021" s="647"/>
      <c r="C1021" s="647"/>
      <c r="D1021" s="47"/>
      <c r="E1021" s="648"/>
      <c r="F1021" s="649"/>
      <c r="G1021" s="649"/>
      <c r="H1021" s="598"/>
      <c r="I1021" s="648"/>
      <c r="J1021" s="655"/>
      <c r="K1021" s="656"/>
      <c r="L1021" s="654">
        <f t="shared" si="76"/>
        <v>0</v>
      </c>
      <c r="M1021" s="25">
        <f t="shared" si="77"/>
        <v>0</v>
      </c>
      <c r="N1021" s="576">
        <f t="shared" si="78"/>
        <v>0</v>
      </c>
      <c r="O1021" s="54" t="str">
        <f t="shared" si="75"/>
        <v/>
      </c>
      <c r="P1021" s="47"/>
      <c r="Q1021" s="661"/>
      <c r="R1021" s="47"/>
      <c r="S1021" s="659"/>
      <c r="T1021" s="659">
        <f t="shared" si="79"/>
        <v>0</v>
      </c>
    </row>
    <row r="1022" customHeight="1" spans="1:20">
      <c r="A1022" s="646"/>
      <c r="B1022" s="647"/>
      <c r="C1022" s="647"/>
      <c r="D1022" s="47"/>
      <c r="E1022" s="648"/>
      <c r="F1022" s="649"/>
      <c r="G1022" s="649"/>
      <c r="H1022" s="598"/>
      <c r="I1022" s="648"/>
      <c r="J1022" s="655"/>
      <c r="K1022" s="656"/>
      <c r="L1022" s="654">
        <f t="shared" si="76"/>
        <v>0</v>
      </c>
      <c r="M1022" s="25">
        <f t="shared" si="77"/>
        <v>0</v>
      </c>
      <c r="N1022" s="576">
        <f t="shared" si="78"/>
        <v>0</v>
      </c>
      <c r="O1022" s="54" t="str">
        <f t="shared" si="75"/>
        <v/>
      </c>
      <c r="P1022" s="47"/>
      <c r="Q1022" s="661"/>
      <c r="R1022" s="47"/>
      <c r="S1022" s="659"/>
      <c r="T1022" s="659">
        <f t="shared" si="79"/>
        <v>0</v>
      </c>
    </row>
    <row r="1023" customHeight="1" spans="1:20">
      <c r="A1023" s="646"/>
      <c r="B1023" s="647"/>
      <c r="C1023" s="647"/>
      <c r="D1023" s="47"/>
      <c r="E1023" s="648"/>
      <c r="F1023" s="649"/>
      <c r="G1023" s="649"/>
      <c r="H1023" s="598"/>
      <c r="I1023" s="648"/>
      <c r="J1023" s="655"/>
      <c r="K1023" s="656"/>
      <c r="L1023" s="654">
        <f t="shared" si="76"/>
        <v>0</v>
      </c>
      <c r="M1023" s="25">
        <f t="shared" si="77"/>
        <v>0</v>
      </c>
      <c r="N1023" s="576">
        <f t="shared" si="78"/>
        <v>0</v>
      </c>
      <c r="O1023" s="54" t="str">
        <f t="shared" si="75"/>
        <v/>
      </c>
      <c r="P1023" s="47"/>
      <c r="Q1023" s="661"/>
      <c r="R1023" s="47"/>
      <c r="S1023" s="659"/>
      <c r="T1023" s="659">
        <f t="shared" si="79"/>
        <v>0</v>
      </c>
    </row>
    <row r="1024" customHeight="1" spans="1:20">
      <c r="A1024" s="646"/>
      <c r="B1024" s="647"/>
      <c r="C1024" s="647"/>
      <c r="D1024" s="47"/>
      <c r="E1024" s="648"/>
      <c r="F1024" s="649"/>
      <c r="G1024" s="649"/>
      <c r="H1024" s="598"/>
      <c r="I1024" s="648"/>
      <c r="J1024" s="655"/>
      <c r="K1024" s="656"/>
      <c r="L1024" s="654">
        <f t="shared" si="76"/>
        <v>0</v>
      </c>
      <c r="M1024" s="25">
        <f t="shared" si="77"/>
        <v>0</v>
      </c>
      <c r="N1024" s="576">
        <f t="shared" si="78"/>
        <v>0</v>
      </c>
      <c r="O1024" s="54" t="str">
        <f t="shared" si="75"/>
        <v/>
      </c>
      <c r="P1024" s="47"/>
      <c r="Q1024" s="661"/>
      <c r="R1024" s="47"/>
      <c r="S1024" s="659"/>
      <c r="T1024" s="659">
        <f t="shared" si="79"/>
        <v>0</v>
      </c>
    </row>
    <row r="1025" customHeight="1" spans="1:20">
      <c r="A1025" s="646"/>
      <c r="B1025" s="647"/>
      <c r="C1025" s="647"/>
      <c r="D1025" s="47"/>
      <c r="E1025" s="648"/>
      <c r="F1025" s="649"/>
      <c r="G1025" s="649"/>
      <c r="H1025" s="598"/>
      <c r="I1025" s="648"/>
      <c r="J1025" s="655"/>
      <c r="K1025" s="656"/>
      <c r="L1025" s="654">
        <f t="shared" si="76"/>
        <v>0</v>
      </c>
      <c r="M1025" s="25">
        <f t="shared" si="77"/>
        <v>0</v>
      </c>
      <c r="N1025" s="576">
        <f t="shared" si="78"/>
        <v>0</v>
      </c>
      <c r="O1025" s="54" t="str">
        <f t="shared" si="75"/>
        <v/>
      </c>
      <c r="P1025" s="47"/>
      <c r="Q1025" s="661"/>
      <c r="R1025" s="47"/>
      <c r="S1025" s="659"/>
      <c r="T1025" s="659">
        <f t="shared" si="79"/>
        <v>0</v>
      </c>
    </row>
    <row r="1026" customHeight="1" spans="1:20">
      <c r="A1026" s="646"/>
      <c r="B1026" s="647"/>
      <c r="C1026" s="647"/>
      <c r="D1026" s="47"/>
      <c r="E1026" s="648"/>
      <c r="F1026" s="649"/>
      <c r="G1026" s="649"/>
      <c r="H1026" s="598"/>
      <c r="I1026" s="648"/>
      <c r="J1026" s="655"/>
      <c r="K1026" s="656"/>
      <c r="L1026" s="654">
        <f t="shared" si="76"/>
        <v>0</v>
      </c>
      <c r="M1026" s="25">
        <f t="shared" si="77"/>
        <v>0</v>
      </c>
      <c r="N1026" s="576">
        <f t="shared" si="78"/>
        <v>0</v>
      </c>
      <c r="O1026" s="54" t="str">
        <f t="shared" si="75"/>
        <v/>
      </c>
      <c r="P1026" s="47"/>
      <c r="Q1026" s="661"/>
      <c r="R1026" s="47"/>
      <c r="S1026" s="659"/>
      <c r="T1026" s="659">
        <f t="shared" si="79"/>
        <v>0</v>
      </c>
    </row>
    <row r="1027" customHeight="1" spans="1:20">
      <c r="A1027" s="646"/>
      <c r="B1027" s="647"/>
      <c r="C1027" s="647"/>
      <c r="D1027" s="47"/>
      <c r="E1027" s="648"/>
      <c r="F1027" s="649"/>
      <c r="G1027" s="649"/>
      <c r="H1027" s="598"/>
      <c r="I1027" s="648"/>
      <c r="J1027" s="655"/>
      <c r="K1027" s="656"/>
      <c r="L1027" s="654">
        <f t="shared" si="76"/>
        <v>0</v>
      </c>
      <c r="M1027" s="25">
        <f t="shared" si="77"/>
        <v>0</v>
      </c>
      <c r="N1027" s="576">
        <f t="shared" si="78"/>
        <v>0</v>
      </c>
      <c r="O1027" s="54" t="str">
        <f t="shared" si="75"/>
        <v/>
      </c>
      <c r="P1027" s="47"/>
      <c r="Q1027" s="661"/>
      <c r="R1027" s="47"/>
      <c r="S1027" s="659"/>
      <c r="T1027" s="659">
        <f t="shared" si="79"/>
        <v>0</v>
      </c>
    </row>
    <row r="1028" customHeight="1" spans="1:20">
      <c r="A1028" s="646"/>
      <c r="B1028" s="647"/>
      <c r="C1028" s="647"/>
      <c r="D1028" s="47"/>
      <c r="E1028" s="648"/>
      <c r="F1028" s="649"/>
      <c r="G1028" s="649"/>
      <c r="H1028" s="598"/>
      <c r="I1028" s="648"/>
      <c r="J1028" s="655"/>
      <c r="K1028" s="656"/>
      <c r="L1028" s="654">
        <f t="shared" si="76"/>
        <v>0</v>
      </c>
      <c r="M1028" s="25">
        <f t="shared" si="77"/>
        <v>0</v>
      </c>
      <c r="N1028" s="576">
        <f t="shared" si="78"/>
        <v>0</v>
      </c>
      <c r="O1028" s="54" t="str">
        <f t="shared" si="75"/>
        <v/>
      </c>
      <c r="P1028" s="47"/>
      <c r="Q1028" s="661"/>
      <c r="R1028" s="47"/>
      <c r="S1028" s="659"/>
      <c r="T1028" s="659">
        <f t="shared" si="79"/>
        <v>0</v>
      </c>
    </row>
    <row r="1029" customHeight="1" spans="1:20">
      <c r="A1029" s="646"/>
      <c r="B1029" s="647"/>
      <c r="C1029" s="647"/>
      <c r="D1029" s="47"/>
      <c r="E1029" s="648"/>
      <c r="F1029" s="649"/>
      <c r="G1029" s="649"/>
      <c r="H1029" s="598"/>
      <c r="I1029" s="648"/>
      <c r="J1029" s="655"/>
      <c r="K1029" s="656"/>
      <c r="L1029" s="654">
        <f t="shared" si="76"/>
        <v>0</v>
      </c>
      <c r="M1029" s="25">
        <f t="shared" si="77"/>
        <v>0</v>
      </c>
      <c r="N1029" s="576">
        <f t="shared" si="78"/>
        <v>0</v>
      </c>
      <c r="O1029" s="54" t="str">
        <f t="shared" si="75"/>
        <v/>
      </c>
      <c r="P1029" s="47"/>
      <c r="Q1029" s="661"/>
      <c r="R1029" s="47"/>
      <c r="S1029" s="659"/>
      <c r="T1029" s="659">
        <f t="shared" si="79"/>
        <v>0</v>
      </c>
    </row>
    <row r="1030" customHeight="1" spans="1:20">
      <c r="A1030" s="646"/>
      <c r="B1030" s="647"/>
      <c r="C1030" s="647"/>
      <c r="D1030" s="47"/>
      <c r="E1030" s="648"/>
      <c r="F1030" s="649"/>
      <c r="G1030" s="649"/>
      <c r="H1030" s="598"/>
      <c r="I1030" s="648"/>
      <c r="J1030" s="655"/>
      <c r="K1030" s="656"/>
      <c r="L1030" s="654">
        <f t="shared" si="76"/>
        <v>0</v>
      </c>
      <c r="M1030" s="25">
        <f t="shared" si="77"/>
        <v>0</v>
      </c>
      <c r="N1030" s="576">
        <f t="shared" si="78"/>
        <v>0</v>
      </c>
      <c r="O1030" s="54" t="str">
        <f t="shared" si="75"/>
        <v/>
      </c>
      <c r="P1030" s="47"/>
      <c r="Q1030" s="661"/>
      <c r="R1030" s="47"/>
      <c r="S1030" s="659"/>
      <c r="T1030" s="659">
        <f t="shared" si="79"/>
        <v>0</v>
      </c>
    </row>
    <row r="1031" customHeight="1" spans="1:20">
      <c r="A1031" s="646"/>
      <c r="B1031" s="647"/>
      <c r="C1031" s="647"/>
      <c r="D1031" s="47"/>
      <c r="E1031" s="648"/>
      <c r="F1031" s="649"/>
      <c r="G1031" s="649"/>
      <c r="H1031" s="598"/>
      <c r="I1031" s="648"/>
      <c r="J1031" s="655"/>
      <c r="K1031" s="656"/>
      <c r="L1031" s="654">
        <f t="shared" si="76"/>
        <v>0</v>
      </c>
      <c r="M1031" s="25">
        <f t="shared" si="77"/>
        <v>0</v>
      </c>
      <c r="N1031" s="576">
        <f t="shared" si="78"/>
        <v>0</v>
      </c>
      <c r="O1031" s="54" t="str">
        <f t="shared" ref="O1031:O1094" si="80">IF(K1031=0,"",(N1031-K1031)/K1031*100)</f>
        <v/>
      </c>
      <c r="P1031" s="47"/>
      <c r="Q1031" s="661"/>
      <c r="R1031" s="47"/>
      <c r="S1031" s="659"/>
      <c r="T1031" s="659">
        <f t="shared" si="79"/>
        <v>0</v>
      </c>
    </row>
    <row r="1032" customHeight="1" spans="1:20">
      <c r="A1032" s="646"/>
      <c r="B1032" s="647"/>
      <c r="C1032" s="647"/>
      <c r="D1032" s="47"/>
      <c r="E1032" s="648"/>
      <c r="F1032" s="649"/>
      <c r="G1032" s="649"/>
      <c r="H1032" s="598"/>
      <c r="I1032" s="648"/>
      <c r="J1032" s="655"/>
      <c r="K1032" s="656"/>
      <c r="L1032" s="654">
        <f t="shared" ref="L1032:L1095" si="81">T1032</f>
        <v>0</v>
      </c>
      <c r="M1032" s="25">
        <f t="shared" ref="M1032:M1095" si="82">S1032</f>
        <v>0</v>
      </c>
      <c r="N1032" s="576">
        <f t="shared" ref="N1032:N1095" si="83">ROUND(M1032*L1032,2)</f>
        <v>0</v>
      </c>
      <c r="O1032" s="54" t="str">
        <f t="shared" si="80"/>
        <v/>
      </c>
      <c r="P1032" s="47"/>
      <c r="Q1032" s="661"/>
      <c r="R1032" s="47"/>
      <c r="S1032" s="659"/>
      <c r="T1032" s="659">
        <f t="shared" ref="T1032:T1095" si="84">I1032</f>
        <v>0</v>
      </c>
    </row>
    <row r="1033" customHeight="1" spans="1:20">
      <c r="A1033" s="646"/>
      <c r="B1033" s="647"/>
      <c r="C1033" s="647"/>
      <c r="D1033" s="47"/>
      <c r="E1033" s="648"/>
      <c r="F1033" s="649"/>
      <c r="G1033" s="649"/>
      <c r="H1033" s="598"/>
      <c r="I1033" s="648"/>
      <c r="J1033" s="655"/>
      <c r="K1033" s="656"/>
      <c r="L1033" s="654">
        <f t="shared" si="81"/>
        <v>0</v>
      </c>
      <c r="M1033" s="25">
        <f t="shared" si="82"/>
        <v>0</v>
      </c>
      <c r="N1033" s="576">
        <f t="shared" si="83"/>
        <v>0</v>
      </c>
      <c r="O1033" s="54" t="str">
        <f t="shared" si="80"/>
        <v/>
      </c>
      <c r="P1033" s="47"/>
      <c r="Q1033" s="661"/>
      <c r="R1033" s="47"/>
      <c r="S1033" s="659"/>
      <c r="T1033" s="659">
        <f t="shared" si="84"/>
        <v>0</v>
      </c>
    </row>
    <row r="1034" customHeight="1" spans="1:20">
      <c r="A1034" s="646"/>
      <c r="B1034" s="647"/>
      <c r="C1034" s="647"/>
      <c r="D1034" s="47"/>
      <c r="E1034" s="648"/>
      <c r="F1034" s="649"/>
      <c r="G1034" s="649"/>
      <c r="H1034" s="598"/>
      <c r="I1034" s="648"/>
      <c r="J1034" s="655"/>
      <c r="K1034" s="656"/>
      <c r="L1034" s="654">
        <f t="shared" si="81"/>
        <v>0</v>
      </c>
      <c r="M1034" s="25">
        <f t="shared" si="82"/>
        <v>0</v>
      </c>
      <c r="N1034" s="576">
        <f t="shared" si="83"/>
        <v>0</v>
      </c>
      <c r="O1034" s="54" t="str">
        <f t="shared" si="80"/>
        <v/>
      </c>
      <c r="P1034" s="47"/>
      <c r="Q1034" s="661"/>
      <c r="R1034" s="47"/>
      <c r="S1034" s="659"/>
      <c r="T1034" s="659">
        <f t="shared" si="84"/>
        <v>0</v>
      </c>
    </row>
    <row r="1035" customHeight="1" spans="1:20">
      <c r="A1035" s="646"/>
      <c r="B1035" s="647"/>
      <c r="C1035" s="647"/>
      <c r="D1035" s="47"/>
      <c r="E1035" s="648"/>
      <c r="F1035" s="649"/>
      <c r="G1035" s="649"/>
      <c r="H1035" s="598"/>
      <c r="I1035" s="648"/>
      <c r="J1035" s="655"/>
      <c r="K1035" s="656"/>
      <c r="L1035" s="654">
        <f t="shared" si="81"/>
        <v>0</v>
      </c>
      <c r="M1035" s="25">
        <f t="shared" si="82"/>
        <v>0</v>
      </c>
      <c r="N1035" s="576">
        <f t="shared" si="83"/>
        <v>0</v>
      </c>
      <c r="O1035" s="54" t="str">
        <f t="shared" si="80"/>
        <v/>
      </c>
      <c r="P1035" s="47"/>
      <c r="Q1035" s="661"/>
      <c r="R1035" s="47"/>
      <c r="S1035" s="659"/>
      <c r="T1035" s="659">
        <f t="shared" si="84"/>
        <v>0</v>
      </c>
    </row>
    <row r="1036" customHeight="1" spans="1:20">
      <c r="A1036" s="646"/>
      <c r="B1036" s="647"/>
      <c r="C1036" s="647"/>
      <c r="D1036" s="47"/>
      <c r="E1036" s="648"/>
      <c r="F1036" s="649"/>
      <c r="G1036" s="649"/>
      <c r="H1036" s="598"/>
      <c r="I1036" s="648"/>
      <c r="J1036" s="655"/>
      <c r="K1036" s="656"/>
      <c r="L1036" s="654">
        <f t="shared" si="81"/>
        <v>0</v>
      </c>
      <c r="M1036" s="25">
        <f t="shared" si="82"/>
        <v>0</v>
      </c>
      <c r="N1036" s="576">
        <f t="shared" si="83"/>
        <v>0</v>
      </c>
      <c r="O1036" s="54" t="str">
        <f t="shared" si="80"/>
        <v/>
      </c>
      <c r="P1036" s="47"/>
      <c r="Q1036" s="661"/>
      <c r="R1036" s="47"/>
      <c r="S1036" s="659"/>
      <c r="T1036" s="659">
        <f t="shared" si="84"/>
        <v>0</v>
      </c>
    </row>
    <row r="1037" customHeight="1" spans="1:20">
      <c r="A1037" s="646"/>
      <c r="B1037" s="647"/>
      <c r="C1037" s="647"/>
      <c r="D1037" s="47"/>
      <c r="E1037" s="648"/>
      <c r="F1037" s="649"/>
      <c r="G1037" s="649"/>
      <c r="H1037" s="598"/>
      <c r="I1037" s="648"/>
      <c r="J1037" s="655"/>
      <c r="K1037" s="656"/>
      <c r="L1037" s="654">
        <f t="shared" si="81"/>
        <v>0</v>
      </c>
      <c r="M1037" s="25">
        <f t="shared" si="82"/>
        <v>0</v>
      </c>
      <c r="N1037" s="576">
        <f t="shared" si="83"/>
        <v>0</v>
      </c>
      <c r="O1037" s="54" t="str">
        <f t="shared" si="80"/>
        <v/>
      </c>
      <c r="P1037" s="47"/>
      <c r="Q1037" s="661"/>
      <c r="R1037" s="47"/>
      <c r="S1037" s="659"/>
      <c r="T1037" s="659">
        <f t="shared" si="84"/>
        <v>0</v>
      </c>
    </row>
    <row r="1038" customHeight="1" spans="1:20">
      <c r="A1038" s="646"/>
      <c r="B1038" s="647"/>
      <c r="C1038" s="647"/>
      <c r="D1038" s="47"/>
      <c r="E1038" s="648"/>
      <c r="F1038" s="649"/>
      <c r="G1038" s="649"/>
      <c r="H1038" s="598"/>
      <c r="I1038" s="648"/>
      <c r="J1038" s="655"/>
      <c r="K1038" s="656"/>
      <c r="L1038" s="654">
        <f t="shared" si="81"/>
        <v>0</v>
      </c>
      <c r="M1038" s="25">
        <f t="shared" si="82"/>
        <v>0</v>
      </c>
      <c r="N1038" s="576">
        <f t="shared" si="83"/>
        <v>0</v>
      </c>
      <c r="O1038" s="54" t="str">
        <f t="shared" si="80"/>
        <v/>
      </c>
      <c r="P1038" s="47"/>
      <c r="Q1038" s="661"/>
      <c r="R1038" s="47"/>
      <c r="S1038" s="659"/>
      <c r="T1038" s="659">
        <f t="shared" si="84"/>
        <v>0</v>
      </c>
    </row>
    <row r="1039" customHeight="1" spans="1:20">
      <c r="A1039" s="646"/>
      <c r="B1039" s="647"/>
      <c r="C1039" s="647"/>
      <c r="D1039" s="47"/>
      <c r="E1039" s="648"/>
      <c r="F1039" s="649"/>
      <c r="G1039" s="649"/>
      <c r="H1039" s="598"/>
      <c r="I1039" s="648"/>
      <c r="J1039" s="655"/>
      <c r="K1039" s="656"/>
      <c r="L1039" s="654">
        <f t="shared" si="81"/>
        <v>0</v>
      </c>
      <c r="M1039" s="25">
        <f t="shared" si="82"/>
        <v>0</v>
      </c>
      <c r="N1039" s="576">
        <f t="shared" si="83"/>
        <v>0</v>
      </c>
      <c r="O1039" s="54" t="str">
        <f t="shared" si="80"/>
        <v/>
      </c>
      <c r="P1039" s="47"/>
      <c r="Q1039" s="661"/>
      <c r="R1039" s="47"/>
      <c r="S1039" s="659"/>
      <c r="T1039" s="659">
        <f t="shared" si="84"/>
        <v>0</v>
      </c>
    </row>
    <row r="1040" customHeight="1" spans="1:20">
      <c r="A1040" s="646"/>
      <c r="B1040" s="647"/>
      <c r="C1040" s="647"/>
      <c r="D1040" s="47"/>
      <c r="E1040" s="648"/>
      <c r="F1040" s="649"/>
      <c r="G1040" s="649"/>
      <c r="H1040" s="598"/>
      <c r="I1040" s="648"/>
      <c r="J1040" s="655"/>
      <c r="K1040" s="656"/>
      <c r="L1040" s="654">
        <f t="shared" si="81"/>
        <v>0</v>
      </c>
      <c r="M1040" s="25">
        <f t="shared" si="82"/>
        <v>0</v>
      </c>
      <c r="N1040" s="576">
        <f t="shared" si="83"/>
        <v>0</v>
      </c>
      <c r="O1040" s="54" t="str">
        <f t="shared" si="80"/>
        <v/>
      </c>
      <c r="P1040" s="47"/>
      <c r="Q1040" s="661"/>
      <c r="R1040" s="47"/>
      <c r="S1040" s="659"/>
      <c r="T1040" s="659">
        <f t="shared" si="84"/>
        <v>0</v>
      </c>
    </row>
    <row r="1041" customHeight="1" spans="1:20">
      <c r="A1041" s="646"/>
      <c r="B1041" s="647"/>
      <c r="C1041" s="647"/>
      <c r="D1041" s="47"/>
      <c r="E1041" s="648"/>
      <c r="F1041" s="649"/>
      <c r="G1041" s="649"/>
      <c r="H1041" s="598"/>
      <c r="I1041" s="648"/>
      <c r="J1041" s="655"/>
      <c r="K1041" s="656"/>
      <c r="L1041" s="654">
        <f t="shared" si="81"/>
        <v>0</v>
      </c>
      <c r="M1041" s="25">
        <f t="shared" si="82"/>
        <v>0</v>
      </c>
      <c r="N1041" s="576">
        <f t="shared" si="83"/>
        <v>0</v>
      </c>
      <c r="O1041" s="54" t="str">
        <f t="shared" si="80"/>
        <v/>
      </c>
      <c r="P1041" s="47"/>
      <c r="Q1041" s="661"/>
      <c r="R1041" s="47"/>
      <c r="S1041" s="659"/>
      <c r="T1041" s="659">
        <f t="shared" si="84"/>
        <v>0</v>
      </c>
    </row>
    <row r="1042" customHeight="1" spans="1:20">
      <c r="A1042" s="646"/>
      <c r="B1042" s="647"/>
      <c r="C1042" s="647"/>
      <c r="D1042" s="47"/>
      <c r="E1042" s="648"/>
      <c r="F1042" s="649"/>
      <c r="G1042" s="649"/>
      <c r="H1042" s="598"/>
      <c r="I1042" s="648"/>
      <c r="J1042" s="655"/>
      <c r="K1042" s="656"/>
      <c r="L1042" s="654">
        <f t="shared" si="81"/>
        <v>0</v>
      </c>
      <c r="M1042" s="25">
        <f t="shared" si="82"/>
        <v>0</v>
      </c>
      <c r="N1042" s="576">
        <f t="shared" si="83"/>
        <v>0</v>
      </c>
      <c r="O1042" s="54" t="str">
        <f t="shared" si="80"/>
        <v/>
      </c>
      <c r="P1042" s="47"/>
      <c r="Q1042" s="661"/>
      <c r="R1042" s="47"/>
      <c r="S1042" s="659"/>
      <c r="T1042" s="659">
        <f t="shared" si="84"/>
        <v>0</v>
      </c>
    </row>
    <row r="1043" customHeight="1" spans="1:20">
      <c r="A1043" s="646"/>
      <c r="B1043" s="647"/>
      <c r="C1043" s="647"/>
      <c r="D1043" s="47"/>
      <c r="E1043" s="648"/>
      <c r="F1043" s="649"/>
      <c r="G1043" s="649"/>
      <c r="H1043" s="598"/>
      <c r="I1043" s="648"/>
      <c r="J1043" s="655"/>
      <c r="K1043" s="656"/>
      <c r="L1043" s="654">
        <f t="shared" si="81"/>
        <v>0</v>
      </c>
      <c r="M1043" s="25">
        <f t="shared" si="82"/>
        <v>0</v>
      </c>
      <c r="N1043" s="576">
        <f t="shared" si="83"/>
        <v>0</v>
      </c>
      <c r="O1043" s="54" t="str">
        <f t="shared" si="80"/>
        <v/>
      </c>
      <c r="P1043" s="47"/>
      <c r="Q1043" s="661"/>
      <c r="R1043" s="47"/>
      <c r="S1043" s="659"/>
      <c r="T1043" s="659">
        <f t="shared" si="84"/>
        <v>0</v>
      </c>
    </row>
    <row r="1044" customHeight="1" spans="1:20">
      <c r="A1044" s="646"/>
      <c r="B1044" s="647"/>
      <c r="C1044" s="647"/>
      <c r="D1044" s="47"/>
      <c r="E1044" s="648"/>
      <c r="F1044" s="649"/>
      <c r="G1044" s="649"/>
      <c r="H1044" s="598"/>
      <c r="I1044" s="648"/>
      <c r="J1044" s="655"/>
      <c r="K1044" s="656"/>
      <c r="L1044" s="654">
        <f t="shared" si="81"/>
        <v>0</v>
      </c>
      <c r="M1044" s="25">
        <f t="shared" si="82"/>
        <v>0</v>
      </c>
      <c r="N1044" s="576">
        <f t="shared" si="83"/>
        <v>0</v>
      </c>
      <c r="O1044" s="54" t="str">
        <f t="shared" si="80"/>
        <v/>
      </c>
      <c r="P1044" s="47"/>
      <c r="Q1044" s="661"/>
      <c r="R1044" s="47"/>
      <c r="S1044" s="659"/>
      <c r="T1044" s="659">
        <f t="shared" si="84"/>
        <v>0</v>
      </c>
    </row>
    <row r="1045" customHeight="1" spans="1:20">
      <c r="A1045" s="646"/>
      <c r="B1045" s="647"/>
      <c r="C1045" s="647"/>
      <c r="D1045" s="47"/>
      <c r="E1045" s="648"/>
      <c r="F1045" s="649"/>
      <c r="G1045" s="649"/>
      <c r="H1045" s="598"/>
      <c r="I1045" s="648"/>
      <c r="J1045" s="655"/>
      <c r="K1045" s="656"/>
      <c r="L1045" s="654">
        <f t="shared" si="81"/>
        <v>0</v>
      </c>
      <c r="M1045" s="25">
        <f t="shared" si="82"/>
        <v>0</v>
      </c>
      <c r="N1045" s="576">
        <f t="shared" si="83"/>
        <v>0</v>
      </c>
      <c r="O1045" s="54" t="str">
        <f t="shared" si="80"/>
        <v/>
      </c>
      <c r="P1045" s="47"/>
      <c r="Q1045" s="661"/>
      <c r="R1045" s="47"/>
      <c r="S1045" s="659"/>
      <c r="T1045" s="659">
        <f t="shared" si="84"/>
        <v>0</v>
      </c>
    </row>
    <row r="1046" customHeight="1" spans="1:20">
      <c r="A1046" s="646"/>
      <c r="B1046" s="647"/>
      <c r="C1046" s="647"/>
      <c r="D1046" s="47"/>
      <c r="E1046" s="648"/>
      <c r="F1046" s="649"/>
      <c r="G1046" s="649"/>
      <c r="H1046" s="598"/>
      <c r="I1046" s="648"/>
      <c r="J1046" s="655"/>
      <c r="K1046" s="656"/>
      <c r="L1046" s="654">
        <f t="shared" si="81"/>
        <v>0</v>
      </c>
      <c r="M1046" s="25">
        <f t="shared" si="82"/>
        <v>0</v>
      </c>
      <c r="N1046" s="576">
        <f t="shared" si="83"/>
        <v>0</v>
      </c>
      <c r="O1046" s="54" t="str">
        <f t="shared" si="80"/>
        <v/>
      </c>
      <c r="P1046" s="47"/>
      <c r="Q1046" s="661"/>
      <c r="R1046" s="47"/>
      <c r="S1046" s="659"/>
      <c r="T1046" s="659">
        <f t="shared" si="84"/>
        <v>0</v>
      </c>
    </row>
    <row r="1047" customHeight="1" spans="1:20">
      <c r="A1047" s="646"/>
      <c r="B1047" s="647"/>
      <c r="C1047" s="647"/>
      <c r="D1047" s="47"/>
      <c r="E1047" s="648"/>
      <c r="F1047" s="649"/>
      <c r="G1047" s="649"/>
      <c r="H1047" s="598"/>
      <c r="I1047" s="648"/>
      <c r="J1047" s="655"/>
      <c r="K1047" s="656"/>
      <c r="L1047" s="654">
        <f t="shared" si="81"/>
        <v>0</v>
      </c>
      <c r="M1047" s="25">
        <f t="shared" si="82"/>
        <v>0</v>
      </c>
      <c r="N1047" s="576">
        <f t="shared" si="83"/>
        <v>0</v>
      </c>
      <c r="O1047" s="54" t="str">
        <f t="shared" si="80"/>
        <v/>
      </c>
      <c r="P1047" s="47"/>
      <c r="Q1047" s="661"/>
      <c r="R1047" s="47"/>
      <c r="S1047" s="659"/>
      <c r="T1047" s="659">
        <f t="shared" si="84"/>
        <v>0</v>
      </c>
    </row>
    <row r="1048" customHeight="1" spans="1:20">
      <c r="A1048" s="646"/>
      <c r="B1048" s="647"/>
      <c r="C1048" s="647"/>
      <c r="D1048" s="47"/>
      <c r="E1048" s="648"/>
      <c r="F1048" s="649"/>
      <c r="G1048" s="649"/>
      <c r="H1048" s="598"/>
      <c r="I1048" s="648"/>
      <c r="J1048" s="655"/>
      <c r="K1048" s="656"/>
      <c r="L1048" s="654">
        <f t="shared" si="81"/>
        <v>0</v>
      </c>
      <c r="M1048" s="25">
        <f t="shared" si="82"/>
        <v>0</v>
      </c>
      <c r="N1048" s="576">
        <f t="shared" si="83"/>
        <v>0</v>
      </c>
      <c r="O1048" s="54" t="str">
        <f t="shared" si="80"/>
        <v/>
      </c>
      <c r="P1048" s="47"/>
      <c r="Q1048" s="661"/>
      <c r="R1048" s="47"/>
      <c r="S1048" s="659"/>
      <c r="T1048" s="659">
        <f t="shared" si="84"/>
        <v>0</v>
      </c>
    </row>
    <row r="1049" customHeight="1" spans="1:20">
      <c r="A1049" s="646"/>
      <c r="B1049" s="647"/>
      <c r="C1049" s="647"/>
      <c r="D1049" s="47"/>
      <c r="E1049" s="648"/>
      <c r="F1049" s="649"/>
      <c r="G1049" s="649"/>
      <c r="H1049" s="598"/>
      <c r="I1049" s="648"/>
      <c r="J1049" s="655"/>
      <c r="K1049" s="656"/>
      <c r="L1049" s="654">
        <f t="shared" si="81"/>
        <v>0</v>
      </c>
      <c r="M1049" s="25">
        <f t="shared" si="82"/>
        <v>0</v>
      </c>
      <c r="N1049" s="576">
        <f t="shared" si="83"/>
        <v>0</v>
      </c>
      <c r="O1049" s="54" t="str">
        <f t="shared" si="80"/>
        <v/>
      </c>
      <c r="P1049" s="47"/>
      <c r="Q1049" s="661"/>
      <c r="R1049" s="47"/>
      <c r="S1049" s="659"/>
      <c r="T1049" s="659">
        <f t="shared" si="84"/>
        <v>0</v>
      </c>
    </row>
    <row r="1050" customHeight="1" spans="1:20">
      <c r="A1050" s="646"/>
      <c r="B1050" s="647"/>
      <c r="C1050" s="647"/>
      <c r="D1050" s="47"/>
      <c r="E1050" s="648"/>
      <c r="F1050" s="649"/>
      <c r="G1050" s="649"/>
      <c r="H1050" s="598"/>
      <c r="I1050" s="648"/>
      <c r="J1050" s="655"/>
      <c r="K1050" s="656"/>
      <c r="L1050" s="654">
        <f t="shared" si="81"/>
        <v>0</v>
      </c>
      <c r="M1050" s="25">
        <f t="shared" si="82"/>
        <v>0</v>
      </c>
      <c r="N1050" s="576">
        <f t="shared" si="83"/>
        <v>0</v>
      </c>
      <c r="O1050" s="54" t="str">
        <f t="shared" si="80"/>
        <v/>
      </c>
      <c r="P1050" s="47"/>
      <c r="Q1050" s="661"/>
      <c r="R1050" s="47"/>
      <c r="S1050" s="659"/>
      <c r="T1050" s="659">
        <f t="shared" si="84"/>
        <v>0</v>
      </c>
    </row>
    <row r="1051" customHeight="1" spans="1:20">
      <c r="A1051" s="646"/>
      <c r="B1051" s="647"/>
      <c r="C1051" s="647"/>
      <c r="D1051" s="47"/>
      <c r="E1051" s="648"/>
      <c r="F1051" s="649"/>
      <c r="G1051" s="649"/>
      <c r="H1051" s="598"/>
      <c r="I1051" s="648"/>
      <c r="J1051" s="655"/>
      <c r="K1051" s="656"/>
      <c r="L1051" s="654">
        <f t="shared" si="81"/>
        <v>0</v>
      </c>
      <c r="M1051" s="25">
        <f t="shared" si="82"/>
        <v>0</v>
      </c>
      <c r="N1051" s="576">
        <f t="shared" si="83"/>
        <v>0</v>
      </c>
      <c r="O1051" s="54" t="str">
        <f t="shared" si="80"/>
        <v/>
      </c>
      <c r="P1051" s="47"/>
      <c r="Q1051" s="661"/>
      <c r="R1051" s="47"/>
      <c r="S1051" s="659"/>
      <c r="T1051" s="659">
        <f t="shared" si="84"/>
        <v>0</v>
      </c>
    </row>
    <row r="1052" customHeight="1" spans="1:20">
      <c r="A1052" s="646"/>
      <c r="B1052" s="647"/>
      <c r="C1052" s="647"/>
      <c r="D1052" s="47"/>
      <c r="E1052" s="648"/>
      <c r="F1052" s="649"/>
      <c r="G1052" s="649"/>
      <c r="H1052" s="598"/>
      <c r="I1052" s="648"/>
      <c r="J1052" s="655"/>
      <c r="K1052" s="656"/>
      <c r="L1052" s="654">
        <f t="shared" si="81"/>
        <v>0</v>
      </c>
      <c r="M1052" s="25">
        <f t="shared" si="82"/>
        <v>0</v>
      </c>
      <c r="N1052" s="576">
        <f t="shared" si="83"/>
        <v>0</v>
      </c>
      <c r="O1052" s="54" t="str">
        <f t="shared" si="80"/>
        <v/>
      </c>
      <c r="P1052" s="47"/>
      <c r="Q1052" s="661"/>
      <c r="R1052" s="47"/>
      <c r="S1052" s="659"/>
      <c r="T1052" s="659">
        <f t="shared" si="84"/>
        <v>0</v>
      </c>
    </row>
    <row r="1053" customHeight="1" spans="1:20">
      <c r="A1053" s="646"/>
      <c r="B1053" s="647"/>
      <c r="C1053" s="647"/>
      <c r="D1053" s="47"/>
      <c r="E1053" s="648"/>
      <c r="F1053" s="649"/>
      <c r="G1053" s="649"/>
      <c r="H1053" s="598"/>
      <c r="I1053" s="648"/>
      <c r="J1053" s="655"/>
      <c r="K1053" s="656"/>
      <c r="L1053" s="654">
        <f t="shared" si="81"/>
        <v>0</v>
      </c>
      <c r="M1053" s="25">
        <f t="shared" si="82"/>
        <v>0</v>
      </c>
      <c r="N1053" s="576">
        <f t="shared" si="83"/>
        <v>0</v>
      </c>
      <c r="O1053" s="54" t="str">
        <f t="shared" si="80"/>
        <v/>
      </c>
      <c r="P1053" s="47"/>
      <c r="Q1053" s="661"/>
      <c r="R1053" s="47"/>
      <c r="S1053" s="659"/>
      <c r="T1053" s="659">
        <f t="shared" si="84"/>
        <v>0</v>
      </c>
    </row>
    <row r="1054" customHeight="1" spans="1:20">
      <c r="A1054" s="646"/>
      <c r="B1054" s="647"/>
      <c r="C1054" s="647"/>
      <c r="D1054" s="47"/>
      <c r="E1054" s="648"/>
      <c r="F1054" s="649"/>
      <c r="G1054" s="649"/>
      <c r="H1054" s="598"/>
      <c r="I1054" s="648"/>
      <c r="J1054" s="655"/>
      <c r="K1054" s="656"/>
      <c r="L1054" s="654">
        <f t="shared" si="81"/>
        <v>0</v>
      </c>
      <c r="M1054" s="25">
        <f t="shared" si="82"/>
        <v>0</v>
      </c>
      <c r="N1054" s="576">
        <f t="shared" si="83"/>
        <v>0</v>
      </c>
      <c r="O1054" s="54" t="str">
        <f t="shared" si="80"/>
        <v/>
      </c>
      <c r="P1054" s="47"/>
      <c r="Q1054" s="661"/>
      <c r="R1054" s="47"/>
      <c r="S1054" s="659"/>
      <c r="T1054" s="659">
        <f t="shared" si="84"/>
        <v>0</v>
      </c>
    </row>
    <row r="1055" customHeight="1" spans="1:20">
      <c r="A1055" s="646"/>
      <c r="B1055" s="647"/>
      <c r="C1055" s="647"/>
      <c r="D1055" s="47"/>
      <c r="E1055" s="648"/>
      <c r="F1055" s="649"/>
      <c r="G1055" s="649"/>
      <c r="H1055" s="598"/>
      <c r="I1055" s="648"/>
      <c r="J1055" s="655"/>
      <c r="K1055" s="656"/>
      <c r="L1055" s="654">
        <f t="shared" si="81"/>
        <v>0</v>
      </c>
      <c r="M1055" s="25">
        <f t="shared" si="82"/>
        <v>0</v>
      </c>
      <c r="N1055" s="576">
        <f t="shared" si="83"/>
        <v>0</v>
      </c>
      <c r="O1055" s="54" t="str">
        <f t="shared" si="80"/>
        <v/>
      </c>
      <c r="P1055" s="47"/>
      <c r="Q1055" s="661"/>
      <c r="R1055" s="47"/>
      <c r="S1055" s="659"/>
      <c r="T1055" s="659">
        <f t="shared" si="84"/>
        <v>0</v>
      </c>
    </row>
    <row r="1056" customHeight="1" spans="1:20">
      <c r="A1056" s="646"/>
      <c r="B1056" s="647"/>
      <c r="C1056" s="647"/>
      <c r="D1056" s="47"/>
      <c r="E1056" s="648"/>
      <c r="F1056" s="649"/>
      <c r="G1056" s="649"/>
      <c r="H1056" s="598"/>
      <c r="I1056" s="648"/>
      <c r="J1056" s="655"/>
      <c r="K1056" s="656"/>
      <c r="L1056" s="654">
        <f t="shared" si="81"/>
        <v>0</v>
      </c>
      <c r="M1056" s="25">
        <f t="shared" si="82"/>
        <v>0</v>
      </c>
      <c r="N1056" s="576">
        <f t="shared" si="83"/>
        <v>0</v>
      </c>
      <c r="O1056" s="54" t="str">
        <f t="shared" si="80"/>
        <v/>
      </c>
      <c r="P1056" s="47"/>
      <c r="Q1056" s="661"/>
      <c r="R1056" s="47"/>
      <c r="S1056" s="659"/>
      <c r="T1056" s="659">
        <f t="shared" si="84"/>
        <v>0</v>
      </c>
    </row>
    <row r="1057" customHeight="1" spans="1:20">
      <c r="A1057" s="646"/>
      <c r="B1057" s="647"/>
      <c r="C1057" s="647"/>
      <c r="D1057" s="47"/>
      <c r="E1057" s="648"/>
      <c r="F1057" s="649"/>
      <c r="G1057" s="649"/>
      <c r="H1057" s="598"/>
      <c r="I1057" s="648"/>
      <c r="J1057" s="655"/>
      <c r="K1057" s="656"/>
      <c r="L1057" s="654">
        <f t="shared" si="81"/>
        <v>0</v>
      </c>
      <c r="M1057" s="25">
        <f t="shared" si="82"/>
        <v>0</v>
      </c>
      <c r="N1057" s="576">
        <f t="shared" si="83"/>
        <v>0</v>
      </c>
      <c r="O1057" s="54" t="str">
        <f t="shared" si="80"/>
        <v/>
      </c>
      <c r="P1057" s="47"/>
      <c r="Q1057" s="661"/>
      <c r="R1057" s="47"/>
      <c r="S1057" s="659"/>
      <c r="T1057" s="659">
        <f t="shared" si="84"/>
        <v>0</v>
      </c>
    </row>
    <row r="1058" customHeight="1" spans="1:20">
      <c r="A1058" s="646"/>
      <c r="B1058" s="647"/>
      <c r="C1058" s="647"/>
      <c r="D1058" s="47"/>
      <c r="E1058" s="648"/>
      <c r="F1058" s="649"/>
      <c r="G1058" s="649"/>
      <c r="H1058" s="598"/>
      <c r="I1058" s="648"/>
      <c r="J1058" s="655"/>
      <c r="K1058" s="656"/>
      <c r="L1058" s="654">
        <f t="shared" si="81"/>
        <v>0</v>
      </c>
      <c r="M1058" s="25">
        <f t="shared" si="82"/>
        <v>0</v>
      </c>
      <c r="N1058" s="576">
        <f t="shared" si="83"/>
        <v>0</v>
      </c>
      <c r="O1058" s="54" t="str">
        <f t="shared" si="80"/>
        <v/>
      </c>
      <c r="P1058" s="47"/>
      <c r="Q1058" s="661"/>
      <c r="R1058" s="47"/>
      <c r="S1058" s="659"/>
      <c r="T1058" s="659">
        <f t="shared" si="84"/>
        <v>0</v>
      </c>
    </row>
    <row r="1059" customHeight="1" spans="1:20">
      <c r="A1059" s="646"/>
      <c r="B1059" s="647"/>
      <c r="C1059" s="647"/>
      <c r="D1059" s="47"/>
      <c r="E1059" s="648"/>
      <c r="F1059" s="649"/>
      <c r="G1059" s="649"/>
      <c r="H1059" s="598"/>
      <c r="I1059" s="648"/>
      <c r="J1059" s="655"/>
      <c r="K1059" s="656"/>
      <c r="L1059" s="654">
        <f t="shared" si="81"/>
        <v>0</v>
      </c>
      <c r="M1059" s="25">
        <f t="shared" si="82"/>
        <v>0</v>
      </c>
      <c r="N1059" s="576">
        <f t="shared" si="83"/>
        <v>0</v>
      </c>
      <c r="O1059" s="54" t="str">
        <f t="shared" si="80"/>
        <v/>
      </c>
      <c r="P1059" s="47"/>
      <c r="Q1059" s="661"/>
      <c r="R1059" s="47"/>
      <c r="S1059" s="659"/>
      <c r="T1059" s="659">
        <f t="shared" si="84"/>
        <v>0</v>
      </c>
    </row>
    <row r="1060" customHeight="1" spans="1:20">
      <c r="A1060" s="646"/>
      <c r="B1060" s="647"/>
      <c r="C1060" s="647"/>
      <c r="D1060" s="47"/>
      <c r="E1060" s="648"/>
      <c r="F1060" s="649"/>
      <c r="G1060" s="649"/>
      <c r="H1060" s="598"/>
      <c r="I1060" s="648"/>
      <c r="J1060" s="655"/>
      <c r="K1060" s="656"/>
      <c r="L1060" s="654">
        <f t="shared" si="81"/>
        <v>0</v>
      </c>
      <c r="M1060" s="25">
        <f t="shared" si="82"/>
        <v>0</v>
      </c>
      <c r="N1060" s="576">
        <f t="shared" si="83"/>
        <v>0</v>
      </c>
      <c r="O1060" s="54" t="str">
        <f t="shared" si="80"/>
        <v/>
      </c>
      <c r="P1060" s="47"/>
      <c r="Q1060" s="661"/>
      <c r="R1060" s="47"/>
      <c r="S1060" s="659"/>
      <c r="T1060" s="659">
        <f t="shared" si="84"/>
        <v>0</v>
      </c>
    </row>
    <row r="1061" customHeight="1" spans="1:20">
      <c r="A1061" s="646"/>
      <c r="B1061" s="647"/>
      <c r="C1061" s="647"/>
      <c r="D1061" s="47"/>
      <c r="E1061" s="648"/>
      <c r="F1061" s="649"/>
      <c r="G1061" s="649"/>
      <c r="H1061" s="598"/>
      <c r="I1061" s="648"/>
      <c r="J1061" s="655"/>
      <c r="K1061" s="656"/>
      <c r="L1061" s="654">
        <f t="shared" si="81"/>
        <v>0</v>
      </c>
      <c r="M1061" s="25">
        <f t="shared" si="82"/>
        <v>0</v>
      </c>
      <c r="N1061" s="576">
        <f t="shared" si="83"/>
        <v>0</v>
      </c>
      <c r="O1061" s="54" t="str">
        <f t="shared" si="80"/>
        <v/>
      </c>
      <c r="P1061" s="47"/>
      <c r="Q1061" s="661"/>
      <c r="R1061" s="47"/>
      <c r="S1061" s="659"/>
      <c r="T1061" s="659">
        <f t="shared" si="84"/>
        <v>0</v>
      </c>
    </row>
    <row r="1062" customHeight="1" spans="1:20">
      <c r="A1062" s="646"/>
      <c r="B1062" s="647"/>
      <c r="C1062" s="647"/>
      <c r="D1062" s="47"/>
      <c r="E1062" s="648"/>
      <c r="F1062" s="649"/>
      <c r="G1062" s="649"/>
      <c r="H1062" s="598"/>
      <c r="I1062" s="648"/>
      <c r="J1062" s="655"/>
      <c r="K1062" s="656"/>
      <c r="L1062" s="654">
        <f t="shared" si="81"/>
        <v>0</v>
      </c>
      <c r="M1062" s="25">
        <f t="shared" si="82"/>
        <v>0</v>
      </c>
      <c r="N1062" s="576">
        <f t="shared" si="83"/>
        <v>0</v>
      </c>
      <c r="O1062" s="54" t="str">
        <f t="shared" si="80"/>
        <v/>
      </c>
      <c r="P1062" s="47"/>
      <c r="Q1062" s="661"/>
      <c r="R1062" s="47"/>
      <c r="S1062" s="659"/>
      <c r="T1062" s="659">
        <f t="shared" si="84"/>
        <v>0</v>
      </c>
    </row>
    <row r="1063" customHeight="1" spans="1:20">
      <c r="A1063" s="646"/>
      <c r="B1063" s="647"/>
      <c r="C1063" s="647"/>
      <c r="D1063" s="47"/>
      <c r="E1063" s="648"/>
      <c r="F1063" s="649"/>
      <c r="G1063" s="649"/>
      <c r="H1063" s="598"/>
      <c r="I1063" s="648"/>
      <c r="J1063" s="655"/>
      <c r="K1063" s="656"/>
      <c r="L1063" s="654">
        <f t="shared" si="81"/>
        <v>0</v>
      </c>
      <c r="M1063" s="25">
        <f t="shared" si="82"/>
        <v>0</v>
      </c>
      <c r="N1063" s="576">
        <f t="shared" si="83"/>
        <v>0</v>
      </c>
      <c r="O1063" s="54" t="str">
        <f t="shared" si="80"/>
        <v/>
      </c>
      <c r="P1063" s="47"/>
      <c r="Q1063" s="661"/>
      <c r="R1063" s="47"/>
      <c r="S1063" s="659"/>
      <c r="T1063" s="659">
        <f t="shared" si="84"/>
        <v>0</v>
      </c>
    </row>
    <row r="1064" customHeight="1" spans="1:20">
      <c r="A1064" s="646"/>
      <c r="B1064" s="647"/>
      <c r="C1064" s="647"/>
      <c r="D1064" s="47"/>
      <c r="E1064" s="648"/>
      <c r="F1064" s="649"/>
      <c r="G1064" s="649"/>
      <c r="H1064" s="598"/>
      <c r="I1064" s="648"/>
      <c r="J1064" s="655"/>
      <c r="K1064" s="656"/>
      <c r="L1064" s="654">
        <f t="shared" si="81"/>
        <v>0</v>
      </c>
      <c r="M1064" s="25">
        <f t="shared" si="82"/>
        <v>0</v>
      </c>
      <c r="N1064" s="576">
        <f t="shared" si="83"/>
        <v>0</v>
      </c>
      <c r="O1064" s="54" t="str">
        <f t="shared" si="80"/>
        <v/>
      </c>
      <c r="P1064" s="47"/>
      <c r="Q1064" s="661"/>
      <c r="R1064" s="47"/>
      <c r="S1064" s="659"/>
      <c r="T1064" s="659">
        <f t="shared" si="84"/>
        <v>0</v>
      </c>
    </row>
    <row r="1065" customHeight="1" spans="1:20">
      <c r="A1065" s="646"/>
      <c r="B1065" s="647"/>
      <c r="C1065" s="647"/>
      <c r="D1065" s="47"/>
      <c r="E1065" s="648"/>
      <c r="F1065" s="649"/>
      <c r="G1065" s="649"/>
      <c r="H1065" s="598"/>
      <c r="I1065" s="648"/>
      <c r="J1065" s="655"/>
      <c r="K1065" s="656"/>
      <c r="L1065" s="654">
        <f t="shared" si="81"/>
        <v>0</v>
      </c>
      <c r="M1065" s="25">
        <f t="shared" si="82"/>
        <v>0</v>
      </c>
      <c r="N1065" s="576">
        <f t="shared" si="83"/>
        <v>0</v>
      </c>
      <c r="O1065" s="54" t="str">
        <f t="shared" si="80"/>
        <v/>
      </c>
      <c r="P1065" s="47"/>
      <c r="Q1065" s="661"/>
      <c r="R1065" s="47"/>
      <c r="S1065" s="659"/>
      <c r="T1065" s="659">
        <f t="shared" si="84"/>
        <v>0</v>
      </c>
    </row>
    <row r="1066" customHeight="1" spans="1:20">
      <c r="A1066" s="646"/>
      <c r="B1066" s="647"/>
      <c r="C1066" s="647"/>
      <c r="D1066" s="47"/>
      <c r="E1066" s="648"/>
      <c r="F1066" s="649"/>
      <c r="G1066" s="649"/>
      <c r="H1066" s="598"/>
      <c r="I1066" s="648"/>
      <c r="J1066" s="655"/>
      <c r="K1066" s="656"/>
      <c r="L1066" s="654">
        <f t="shared" si="81"/>
        <v>0</v>
      </c>
      <c r="M1066" s="25">
        <f t="shared" si="82"/>
        <v>0</v>
      </c>
      <c r="N1066" s="576">
        <f t="shared" si="83"/>
        <v>0</v>
      </c>
      <c r="O1066" s="54" t="str">
        <f t="shared" si="80"/>
        <v/>
      </c>
      <c r="P1066" s="47"/>
      <c r="Q1066" s="661"/>
      <c r="R1066" s="47"/>
      <c r="S1066" s="659"/>
      <c r="T1066" s="659">
        <f t="shared" si="84"/>
        <v>0</v>
      </c>
    </row>
    <row r="1067" customHeight="1" spans="1:20">
      <c r="A1067" s="646"/>
      <c r="B1067" s="647"/>
      <c r="C1067" s="647"/>
      <c r="D1067" s="47"/>
      <c r="E1067" s="648"/>
      <c r="F1067" s="649"/>
      <c r="G1067" s="649"/>
      <c r="H1067" s="598"/>
      <c r="I1067" s="648"/>
      <c r="J1067" s="655"/>
      <c r="K1067" s="656"/>
      <c r="L1067" s="654">
        <f t="shared" si="81"/>
        <v>0</v>
      </c>
      <c r="M1067" s="25">
        <f t="shared" si="82"/>
        <v>0</v>
      </c>
      <c r="N1067" s="576">
        <f t="shared" si="83"/>
        <v>0</v>
      </c>
      <c r="O1067" s="54" t="str">
        <f t="shared" si="80"/>
        <v/>
      </c>
      <c r="P1067" s="47"/>
      <c r="Q1067" s="661"/>
      <c r="R1067" s="47"/>
      <c r="S1067" s="659"/>
      <c r="T1067" s="659">
        <f t="shared" si="84"/>
        <v>0</v>
      </c>
    </row>
    <row r="1068" customHeight="1" spans="1:20">
      <c r="A1068" s="646"/>
      <c r="B1068" s="647"/>
      <c r="C1068" s="647"/>
      <c r="D1068" s="47"/>
      <c r="E1068" s="648"/>
      <c r="F1068" s="649"/>
      <c r="G1068" s="649"/>
      <c r="H1068" s="598"/>
      <c r="I1068" s="648"/>
      <c r="J1068" s="655"/>
      <c r="K1068" s="656"/>
      <c r="L1068" s="654">
        <f t="shared" si="81"/>
        <v>0</v>
      </c>
      <c r="M1068" s="25">
        <f t="shared" si="82"/>
        <v>0</v>
      </c>
      <c r="N1068" s="576">
        <f t="shared" si="83"/>
        <v>0</v>
      </c>
      <c r="O1068" s="54" t="str">
        <f t="shared" si="80"/>
        <v/>
      </c>
      <c r="P1068" s="47"/>
      <c r="Q1068" s="661"/>
      <c r="R1068" s="47"/>
      <c r="S1068" s="659"/>
      <c r="T1068" s="659">
        <f t="shared" si="84"/>
        <v>0</v>
      </c>
    </row>
    <row r="1069" customHeight="1" spans="1:20">
      <c r="A1069" s="646"/>
      <c r="B1069" s="647"/>
      <c r="C1069" s="647"/>
      <c r="D1069" s="47"/>
      <c r="E1069" s="648"/>
      <c r="F1069" s="649"/>
      <c r="G1069" s="649"/>
      <c r="H1069" s="598"/>
      <c r="I1069" s="648"/>
      <c r="J1069" s="655"/>
      <c r="K1069" s="656"/>
      <c r="L1069" s="654">
        <f t="shared" si="81"/>
        <v>0</v>
      </c>
      <c r="M1069" s="25">
        <f t="shared" si="82"/>
        <v>0</v>
      </c>
      <c r="N1069" s="576">
        <f t="shared" si="83"/>
        <v>0</v>
      </c>
      <c r="O1069" s="54" t="str">
        <f t="shared" si="80"/>
        <v/>
      </c>
      <c r="P1069" s="47"/>
      <c r="Q1069" s="661"/>
      <c r="R1069" s="47"/>
      <c r="S1069" s="659"/>
      <c r="T1069" s="659">
        <f t="shared" si="84"/>
        <v>0</v>
      </c>
    </row>
    <row r="1070" customHeight="1" spans="1:20">
      <c r="A1070" s="646"/>
      <c r="B1070" s="647"/>
      <c r="C1070" s="647"/>
      <c r="D1070" s="47"/>
      <c r="E1070" s="648"/>
      <c r="F1070" s="649"/>
      <c r="G1070" s="649"/>
      <c r="H1070" s="598"/>
      <c r="I1070" s="648"/>
      <c r="J1070" s="655"/>
      <c r="K1070" s="656"/>
      <c r="L1070" s="654">
        <f t="shared" si="81"/>
        <v>0</v>
      </c>
      <c r="M1070" s="25">
        <f t="shared" si="82"/>
        <v>0</v>
      </c>
      <c r="N1070" s="576">
        <f t="shared" si="83"/>
        <v>0</v>
      </c>
      <c r="O1070" s="54" t="str">
        <f t="shared" si="80"/>
        <v/>
      </c>
      <c r="P1070" s="47"/>
      <c r="Q1070" s="661"/>
      <c r="R1070" s="47"/>
      <c r="S1070" s="659"/>
      <c r="T1070" s="659">
        <f t="shared" si="84"/>
        <v>0</v>
      </c>
    </row>
    <row r="1071" customHeight="1" spans="1:20">
      <c r="A1071" s="646"/>
      <c r="B1071" s="647"/>
      <c r="C1071" s="647"/>
      <c r="D1071" s="47"/>
      <c r="E1071" s="648"/>
      <c r="F1071" s="649"/>
      <c r="G1071" s="649"/>
      <c r="H1071" s="598"/>
      <c r="I1071" s="648"/>
      <c r="J1071" s="655"/>
      <c r="K1071" s="656"/>
      <c r="L1071" s="654">
        <f t="shared" si="81"/>
        <v>0</v>
      </c>
      <c r="M1071" s="25">
        <f t="shared" si="82"/>
        <v>0</v>
      </c>
      <c r="N1071" s="576">
        <f t="shared" si="83"/>
        <v>0</v>
      </c>
      <c r="O1071" s="54" t="str">
        <f t="shared" si="80"/>
        <v/>
      </c>
      <c r="P1071" s="47"/>
      <c r="Q1071" s="661"/>
      <c r="R1071" s="47"/>
      <c r="S1071" s="659"/>
      <c r="T1071" s="659">
        <f t="shared" si="84"/>
        <v>0</v>
      </c>
    </row>
    <row r="1072" customHeight="1" spans="1:20">
      <c r="A1072" s="646"/>
      <c r="B1072" s="647"/>
      <c r="C1072" s="647"/>
      <c r="D1072" s="47"/>
      <c r="E1072" s="648"/>
      <c r="F1072" s="649"/>
      <c r="G1072" s="649"/>
      <c r="H1072" s="598"/>
      <c r="I1072" s="648"/>
      <c r="J1072" s="655"/>
      <c r="K1072" s="656"/>
      <c r="L1072" s="654">
        <f t="shared" si="81"/>
        <v>0</v>
      </c>
      <c r="M1072" s="25">
        <f t="shared" si="82"/>
        <v>0</v>
      </c>
      <c r="N1072" s="576">
        <f t="shared" si="83"/>
        <v>0</v>
      </c>
      <c r="O1072" s="54" t="str">
        <f t="shared" si="80"/>
        <v/>
      </c>
      <c r="P1072" s="47"/>
      <c r="Q1072" s="661"/>
      <c r="R1072" s="47"/>
      <c r="S1072" s="659"/>
      <c r="T1072" s="659">
        <f t="shared" si="84"/>
        <v>0</v>
      </c>
    </row>
    <row r="1073" customHeight="1" spans="1:20">
      <c r="A1073" s="646"/>
      <c r="B1073" s="647"/>
      <c r="C1073" s="647"/>
      <c r="D1073" s="47"/>
      <c r="E1073" s="648"/>
      <c r="F1073" s="649"/>
      <c r="G1073" s="649"/>
      <c r="H1073" s="598"/>
      <c r="I1073" s="648"/>
      <c r="J1073" s="655"/>
      <c r="K1073" s="656"/>
      <c r="L1073" s="654">
        <f t="shared" si="81"/>
        <v>0</v>
      </c>
      <c r="M1073" s="25">
        <f t="shared" si="82"/>
        <v>0</v>
      </c>
      <c r="N1073" s="576">
        <f t="shared" si="83"/>
        <v>0</v>
      </c>
      <c r="O1073" s="54" t="str">
        <f t="shared" si="80"/>
        <v/>
      </c>
      <c r="P1073" s="47"/>
      <c r="Q1073" s="661"/>
      <c r="R1073" s="47"/>
      <c r="S1073" s="659"/>
      <c r="T1073" s="659">
        <f t="shared" si="84"/>
        <v>0</v>
      </c>
    </row>
    <row r="1074" customHeight="1" spans="1:20">
      <c r="A1074" s="646"/>
      <c r="B1074" s="647"/>
      <c r="C1074" s="647"/>
      <c r="D1074" s="47"/>
      <c r="E1074" s="648"/>
      <c r="F1074" s="649"/>
      <c r="G1074" s="649"/>
      <c r="H1074" s="598"/>
      <c r="I1074" s="648"/>
      <c r="J1074" s="655"/>
      <c r="K1074" s="656"/>
      <c r="L1074" s="654">
        <f t="shared" si="81"/>
        <v>0</v>
      </c>
      <c r="M1074" s="25">
        <f t="shared" si="82"/>
        <v>0</v>
      </c>
      <c r="N1074" s="576">
        <f t="shared" si="83"/>
        <v>0</v>
      </c>
      <c r="O1074" s="54" t="str">
        <f t="shared" si="80"/>
        <v/>
      </c>
      <c r="P1074" s="47"/>
      <c r="Q1074" s="661"/>
      <c r="R1074" s="47"/>
      <c r="S1074" s="659"/>
      <c r="T1074" s="659">
        <f t="shared" si="84"/>
        <v>0</v>
      </c>
    </row>
    <row r="1075" customHeight="1" spans="1:20">
      <c r="A1075" s="646"/>
      <c r="B1075" s="647"/>
      <c r="C1075" s="647"/>
      <c r="D1075" s="47"/>
      <c r="E1075" s="648"/>
      <c r="F1075" s="649"/>
      <c r="G1075" s="649"/>
      <c r="H1075" s="598"/>
      <c r="I1075" s="648"/>
      <c r="J1075" s="655"/>
      <c r="K1075" s="656"/>
      <c r="L1075" s="654">
        <f t="shared" si="81"/>
        <v>0</v>
      </c>
      <c r="M1075" s="25">
        <f t="shared" si="82"/>
        <v>0</v>
      </c>
      <c r="N1075" s="576">
        <f t="shared" si="83"/>
        <v>0</v>
      </c>
      <c r="O1075" s="54" t="str">
        <f t="shared" si="80"/>
        <v/>
      </c>
      <c r="P1075" s="47"/>
      <c r="Q1075" s="661"/>
      <c r="R1075" s="47"/>
      <c r="S1075" s="659"/>
      <c r="T1075" s="659">
        <f t="shared" si="84"/>
        <v>0</v>
      </c>
    </row>
    <row r="1076" customHeight="1" spans="1:20">
      <c r="A1076" s="646"/>
      <c r="B1076" s="647"/>
      <c r="C1076" s="647"/>
      <c r="D1076" s="47"/>
      <c r="E1076" s="648"/>
      <c r="F1076" s="649"/>
      <c r="G1076" s="649"/>
      <c r="H1076" s="598"/>
      <c r="I1076" s="648"/>
      <c r="J1076" s="655"/>
      <c r="K1076" s="656"/>
      <c r="L1076" s="654">
        <f t="shared" si="81"/>
        <v>0</v>
      </c>
      <c r="M1076" s="25">
        <f t="shared" si="82"/>
        <v>0</v>
      </c>
      <c r="N1076" s="576">
        <f t="shared" si="83"/>
        <v>0</v>
      </c>
      <c r="O1076" s="54" t="str">
        <f t="shared" si="80"/>
        <v/>
      </c>
      <c r="P1076" s="47"/>
      <c r="Q1076" s="661"/>
      <c r="R1076" s="47"/>
      <c r="S1076" s="659"/>
      <c r="T1076" s="659">
        <f t="shared" si="84"/>
        <v>0</v>
      </c>
    </row>
    <row r="1077" customHeight="1" spans="1:20">
      <c r="A1077" s="646"/>
      <c r="B1077" s="647"/>
      <c r="C1077" s="647"/>
      <c r="D1077" s="47"/>
      <c r="E1077" s="648"/>
      <c r="F1077" s="649"/>
      <c r="G1077" s="649"/>
      <c r="H1077" s="598"/>
      <c r="I1077" s="648"/>
      <c r="J1077" s="655"/>
      <c r="K1077" s="656"/>
      <c r="L1077" s="654">
        <f t="shared" si="81"/>
        <v>0</v>
      </c>
      <c r="M1077" s="25">
        <f t="shared" si="82"/>
        <v>0</v>
      </c>
      <c r="N1077" s="576">
        <f t="shared" si="83"/>
        <v>0</v>
      </c>
      <c r="O1077" s="54" t="str">
        <f t="shared" si="80"/>
        <v/>
      </c>
      <c r="P1077" s="47"/>
      <c r="Q1077" s="661"/>
      <c r="R1077" s="47"/>
      <c r="S1077" s="659"/>
      <c r="T1077" s="659">
        <f t="shared" si="84"/>
        <v>0</v>
      </c>
    </row>
    <row r="1078" customHeight="1" spans="1:20">
      <c r="A1078" s="646"/>
      <c r="B1078" s="647"/>
      <c r="C1078" s="647"/>
      <c r="D1078" s="47"/>
      <c r="E1078" s="648"/>
      <c r="F1078" s="649"/>
      <c r="G1078" s="649"/>
      <c r="H1078" s="598"/>
      <c r="I1078" s="648"/>
      <c r="J1078" s="655"/>
      <c r="K1078" s="656"/>
      <c r="L1078" s="654">
        <f t="shared" si="81"/>
        <v>0</v>
      </c>
      <c r="M1078" s="25">
        <f t="shared" si="82"/>
        <v>0</v>
      </c>
      <c r="N1078" s="576">
        <f t="shared" si="83"/>
        <v>0</v>
      </c>
      <c r="O1078" s="54" t="str">
        <f t="shared" si="80"/>
        <v/>
      </c>
      <c r="P1078" s="47"/>
      <c r="Q1078" s="661"/>
      <c r="R1078" s="47"/>
      <c r="S1078" s="659"/>
      <c r="T1078" s="659">
        <f t="shared" si="84"/>
        <v>0</v>
      </c>
    </row>
    <row r="1079" customHeight="1" spans="1:20">
      <c r="A1079" s="646"/>
      <c r="B1079" s="647"/>
      <c r="C1079" s="647"/>
      <c r="D1079" s="47"/>
      <c r="E1079" s="648"/>
      <c r="F1079" s="649"/>
      <c r="G1079" s="649"/>
      <c r="H1079" s="598"/>
      <c r="I1079" s="648"/>
      <c r="J1079" s="655"/>
      <c r="K1079" s="656"/>
      <c r="L1079" s="654">
        <f t="shared" si="81"/>
        <v>0</v>
      </c>
      <c r="M1079" s="25">
        <f t="shared" si="82"/>
        <v>0</v>
      </c>
      <c r="N1079" s="576">
        <f t="shared" si="83"/>
        <v>0</v>
      </c>
      <c r="O1079" s="54" t="str">
        <f t="shared" si="80"/>
        <v/>
      </c>
      <c r="P1079" s="47"/>
      <c r="Q1079" s="661"/>
      <c r="R1079" s="47"/>
      <c r="S1079" s="659"/>
      <c r="T1079" s="659">
        <f t="shared" si="84"/>
        <v>0</v>
      </c>
    </row>
    <row r="1080" customHeight="1" spans="1:20">
      <c r="A1080" s="646"/>
      <c r="B1080" s="647"/>
      <c r="C1080" s="647"/>
      <c r="D1080" s="47"/>
      <c r="E1080" s="648"/>
      <c r="F1080" s="649"/>
      <c r="G1080" s="649"/>
      <c r="H1080" s="598"/>
      <c r="I1080" s="648"/>
      <c r="J1080" s="655"/>
      <c r="K1080" s="656"/>
      <c r="L1080" s="654">
        <f t="shared" si="81"/>
        <v>0</v>
      </c>
      <c r="M1080" s="25">
        <f t="shared" si="82"/>
        <v>0</v>
      </c>
      <c r="N1080" s="576">
        <f t="shared" si="83"/>
        <v>0</v>
      </c>
      <c r="O1080" s="54" t="str">
        <f t="shared" si="80"/>
        <v/>
      </c>
      <c r="P1080" s="47"/>
      <c r="Q1080" s="661"/>
      <c r="R1080" s="47"/>
      <c r="S1080" s="659"/>
      <c r="T1080" s="659">
        <f t="shared" si="84"/>
        <v>0</v>
      </c>
    </row>
    <row r="1081" customHeight="1" spans="1:20">
      <c r="A1081" s="646"/>
      <c r="B1081" s="647"/>
      <c r="C1081" s="647"/>
      <c r="D1081" s="47"/>
      <c r="E1081" s="648"/>
      <c r="F1081" s="649"/>
      <c r="G1081" s="649"/>
      <c r="H1081" s="598"/>
      <c r="I1081" s="648"/>
      <c r="J1081" s="655"/>
      <c r="K1081" s="656"/>
      <c r="L1081" s="654">
        <f t="shared" si="81"/>
        <v>0</v>
      </c>
      <c r="M1081" s="25">
        <f t="shared" si="82"/>
        <v>0</v>
      </c>
      <c r="N1081" s="576">
        <f t="shared" si="83"/>
        <v>0</v>
      </c>
      <c r="O1081" s="54" t="str">
        <f t="shared" si="80"/>
        <v/>
      </c>
      <c r="P1081" s="47"/>
      <c r="Q1081" s="661"/>
      <c r="R1081" s="47"/>
      <c r="S1081" s="659"/>
      <c r="T1081" s="659">
        <f t="shared" si="84"/>
        <v>0</v>
      </c>
    </row>
    <row r="1082" customHeight="1" spans="1:20">
      <c r="A1082" s="646"/>
      <c r="B1082" s="647"/>
      <c r="C1082" s="647"/>
      <c r="D1082" s="47"/>
      <c r="E1082" s="648"/>
      <c r="F1082" s="649"/>
      <c r="G1082" s="649"/>
      <c r="H1082" s="598"/>
      <c r="I1082" s="648"/>
      <c r="J1082" s="655"/>
      <c r="K1082" s="656"/>
      <c r="L1082" s="654">
        <f t="shared" si="81"/>
        <v>0</v>
      </c>
      <c r="M1082" s="25">
        <f t="shared" si="82"/>
        <v>0</v>
      </c>
      <c r="N1082" s="576">
        <f t="shared" si="83"/>
        <v>0</v>
      </c>
      <c r="O1082" s="54" t="str">
        <f t="shared" si="80"/>
        <v/>
      </c>
      <c r="P1082" s="47"/>
      <c r="Q1082" s="661"/>
      <c r="R1082" s="47"/>
      <c r="S1082" s="659"/>
      <c r="T1082" s="659">
        <f t="shared" si="84"/>
        <v>0</v>
      </c>
    </row>
    <row r="1083" customHeight="1" spans="1:20">
      <c r="A1083" s="646"/>
      <c r="B1083" s="647"/>
      <c r="C1083" s="647"/>
      <c r="D1083" s="47"/>
      <c r="E1083" s="648"/>
      <c r="F1083" s="649"/>
      <c r="G1083" s="649"/>
      <c r="H1083" s="598"/>
      <c r="I1083" s="648"/>
      <c r="J1083" s="655"/>
      <c r="K1083" s="656"/>
      <c r="L1083" s="654">
        <f t="shared" si="81"/>
        <v>0</v>
      </c>
      <c r="M1083" s="25">
        <f t="shared" si="82"/>
        <v>0</v>
      </c>
      <c r="N1083" s="576">
        <f t="shared" si="83"/>
        <v>0</v>
      </c>
      <c r="O1083" s="54" t="str">
        <f t="shared" si="80"/>
        <v/>
      </c>
      <c r="P1083" s="47"/>
      <c r="Q1083" s="661"/>
      <c r="R1083" s="47"/>
      <c r="S1083" s="659"/>
      <c r="T1083" s="659">
        <f t="shared" si="84"/>
        <v>0</v>
      </c>
    </row>
    <row r="1084" customHeight="1" spans="1:20">
      <c r="A1084" s="646"/>
      <c r="B1084" s="647"/>
      <c r="C1084" s="647"/>
      <c r="D1084" s="47"/>
      <c r="E1084" s="648"/>
      <c r="F1084" s="649"/>
      <c r="G1084" s="649"/>
      <c r="H1084" s="598"/>
      <c r="I1084" s="648"/>
      <c r="J1084" s="655"/>
      <c r="K1084" s="656"/>
      <c r="L1084" s="654">
        <f t="shared" si="81"/>
        <v>0</v>
      </c>
      <c r="M1084" s="25">
        <f t="shared" si="82"/>
        <v>0</v>
      </c>
      <c r="N1084" s="576">
        <f t="shared" si="83"/>
        <v>0</v>
      </c>
      <c r="O1084" s="54" t="str">
        <f t="shared" si="80"/>
        <v/>
      </c>
      <c r="P1084" s="47"/>
      <c r="Q1084" s="661"/>
      <c r="R1084" s="47"/>
      <c r="S1084" s="659"/>
      <c r="T1084" s="659">
        <f t="shared" si="84"/>
        <v>0</v>
      </c>
    </row>
    <row r="1085" customHeight="1" spans="1:20">
      <c r="A1085" s="646"/>
      <c r="B1085" s="647"/>
      <c r="C1085" s="647"/>
      <c r="D1085" s="47"/>
      <c r="E1085" s="648"/>
      <c r="F1085" s="649"/>
      <c r="G1085" s="649"/>
      <c r="H1085" s="598"/>
      <c r="I1085" s="648"/>
      <c r="J1085" s="655"/>
      <c r="K1085" s="656"/>
      <c r="L1085" s="654">
        <f t="shared" si="81"/>
        <v>0</v>
      </c>
      <c r="M1085" s="25">
        <f t="shared" si="82"/>
        <v>0</v>
      </c>
      <c r="N1085" s="576">
        <f t="shared" si="83"/>
        <v>0</v>
      </c>
      <c r="O1085" s="54" t="str">
        <f t="shared" si="80"/>
        <v/>
      </c>
      <c r="P1085" s="47"/>
      <c r="Q1085" s="661"/>
      <c r="R1085" s="47"/>
      <c r="S1085" s="659"/>
      <c r="T1085" s="659">
        <f t="shared" si="84"/>
        <v>0</v>
      </c>
    </row>
    <row r="1086" customHeight="1" spans="1:20">
      <c r="A1086" s="646"/>
      <c r="B1086" s="647"/>
      <c r="C1086" s="647"/>
      <c r="D1086" s="47"/>
      <c r="E1086" s="648"/>
      <c r="F1086" s="649"/>
      <c r="G1086" s="649"/>
      <c r="H1086" s="598"/>
      <c r="I1086" s="648"/>
      <c r="J1086" s="655"/>
      <c r="K1086" s="656"/>
      <c r="L1086" s="654">
        <f t="shared" si="81"/>
        <v>0</v>
      </c>
      <c r="M1086" s="25">
        <f t="shared" si="82"/>
        <v>0</v>
      </c>
      <c r="N1086" s="576">
        <f t="shared" si="83"/>
        <v>0</v>
      </c>
      <c r="O1086" s="54" t="str">
        <f t="shared" si="80"/>
        <v/>
      </c>
      <c r="P1086" s="47"/>
      <c r="Q1086" s="661"/>
      <c r="R1086" s="47"/>
      <c r="S1086" s="659"/>
      <c r="T1086" s="659">
        <f t="shared" si="84"/>
        <v>0</v>
      </c>
    </row>
    <row r="1087" customHeight="1" spans="1:20">
      <c r="A1087" s="646"/>
      <c r="B1087" s="647"/>
      <c r="C1087" s="647"/>
      <c r="D1087" s="47"/>
      <c r="E1087" s="648"/>
      <c r="F1087" s="649"/>
      <c r="G1087" s="649"/>
      <c r="H1087" s="598"/>
      <c r="I1087" s="648"/>
      <c r="J1087" s="655"/>
      <c r="K1087" s="656"/>
      <c r="L1087" s="654">
        <f t="shared" si="81"/>
        <v>0</v>
      </c>
      <c r="M1087" s="25">
        <f t="shared" si="82"/>
        <v>0</v>
      </c>
      <c r="N1087" s="576">
        <f t="shared" si="83"/>
        <v>0</v>
      </c>
      <c r="O1087" s="54" t="str">
        <f t="shared" si="80"/>
        <v/>
      </c>
      <c r="P1087" s="47"/>
      <c r="Q1087" s="661"/>
      <c r="R1087" s="47"/>
      <c r="S1087" s="659"/>
      <c r="T1087" s="659">
        <f t="shared" si="84"/>
        <v>0</v>
      </c>
    </row>
    <row r="1088" customHeight="1" spans="1:20">
      <c r="A1088" s="646"/>
      <c r="B1088" s="647"/>
      <c r="C1088" s="647"/>
      <c r="D1088" s="47"/>
      <c r="E1088" s="648"/>
      <c r="F1088" s="649"/>
      <c r="G1088" s="649"/>
      <c r="H1088" s="598"/>
      <c r="I1088" s="648"/>
      <c r="J1088" s="655"/>
      <c r="K1088" s="656"/>
      <c r="L1088" s="654">
        <f t="shared" si="81"/>
        <v>0</v>
      </c>
      <c r="M1088" s="25">
        <f t="shared" si="82"/>
        <v>0</v>
      </c>
      <c r="N1088" s="576">
        <f t="shared" si="83"/>
        <v>0</v>
      </c>
      <c r="O1088" s="54" t="str">
        <f t="shared" si="80"/>
        <v/>
      </c>
      <c r="P1088" s="47"/>
      <c r="Q1088" s="661"/>
      <c r="R1088" s="47"/>
      <c r="S1088" s="659"/>
      <c r="T1088" s="659">
        <f t="shared" si="84"/>
        <v>0</v>
      </c>
    </row>
    <row r="1089" customHeight="1" spans="1:20">
      <c r="A1089" s="646"/>
      <c r="B1089" s="647"/>
      <c r="C1089" s="647"/>
      <c r="D1089" s="47"/>
      <c r="E1089" s="648"/>
      <c r="F1089" s="649"/>
      <c r="G1089" s="649"/>
      <c r="H1089" s="598"/>
      <c r="I1089" s="648"/>
      <c r="J1089" s="655"/>
      <c r="K1089" s="656"/>
      <c r="L1089" s="654">
        <f t="shared" si="81"/>
        <v>0</v>
      </c>
      <c r="M1089" s="25">
        <f t="shared" si="82"/>
        <v>0</v>
      </c>
      <c r="N1089" s="576">
        <f t="shared" si="83"/>
        <v>0</v>
      </c>
      <c r="O1089" s="54" t="str">
        <f t="shared" si="80"/>
        <v/>
      </c>
      <c r="P1089" s="47"/>
      <c r="Q1089" s="661"/>
      <c r="R1089" s="47"/>
      <c r="S1089" s="659"/>
      <c r="T1089" s="659">
        <f t="shared" si="84"/>
        <v>0</v>
      </c>
    </row>
    <row r="1090" customHeight="1" spans="1:20">
      <c r="A1090" s="646"/>
      <c r="B1090" s="647"/>
      <c r="C1090" s="647"/>
      <c r="D1090" s="47"/>
      <c r="E1090" s="648"/>
      <c r="F1090" s="649"/>
      <c r="G1090" s="649"/>
      <c r="H1090" s="598"/>
      <c r="I1090" s="648"/>
      <c r="J1090" s="655"/>
      <c r="K1090" s="656"/>
      <c r="L1090" s="654">
        <f t="shared" si="81"/>
        <v>0</v>
      </c>
      <c r="M1090" s="25">
        <f t="shared" si="82"/>
        <v>0</v>
      </c>
      <c r="N1090" s="576">
        <f t="shared" si="83"/>
        <v>0</v>
      </c>
      <c r="O1090" s="54" t="str">
        <f t="shared" si="80"/>
        <v/>
      </c>
      <c r="P1090" s="47"/>
      <c r="Q1090" s="661"/>
      <c r="R1090" s="47"/>
      <c r="S1090" s="659"/>
      <c r="T1090" s="659">
        <f t="shared" si="84"/>
        <v>0</v>
      </c>
    </row>
    <row r="1091" customHeight="1" spans="1:20">
      <c r="A1091" s="646"/>
      <c r="B1091" s="647"/>
      <c r="C1091" s="647"/>
      <c r="D1091" s="47"/>
      <c r="E1091" s="648"/>
      <c r="F1091" s="649"/>
      <c r="G1091" s="649"/>
      <c r="H1091" s="598"/>
      <c r="I1091" s="648"/>
      <c r="J1091" s="655"/>
      <c r="K1091" s="656"/>
      <c r="L1091" s="654">
        <f t="shared" si="81"/>
        <v>0</v>
      </c>
      <c r="M1091" s="25">
        <f t="shared" si="82"/>
        <v>0</v>
      </c>
      <c r="N1091" s="576">
        <f t="shared" si="83"/>
        <v>0</v>
      </c>
      <c r="O1091" s="54" t="str">
        <f t="shared" si="80"/>
        <v/>
      </c>
      <c r="P1091" s="47"/>
      <c r="Q1091" s="661"/>
      <c r="R1091" s="47"/>
      <c r="S1091" s="659"/>
      <c r="T1091" s="659">
        <f t="shared" si="84"/>
        <v>0</v>
      </c>
    </row>
    <row r="1092" customHeight="1" spans="1:20">
      <c r="A1092" s="646"/>
      <c r="B1092" s="647"/>
      <c r="C1092" s="647"/>
      <c r="D1092" s="47"/>
      <c r="E1092" s="648"/>
      <c r="F1092" s="649"/>
      <c r="G1092" s="649"/>
      <c r="H1092" s="598"/>
      <c r="I1092" s="648"/>
      <c r="J1092" s="655"/>
      <c r="K1092" s="656"/>
      <c r="L1092" s="654">
        <f t="shared" si="81"/>
        <v>0</v>
      </c>
      <c r="M1092" s="25">
        <f t="shared" si="82"/>
        <v>0</v>
      </c>
      <c r="N1092" s="576">
        <f t="shared" si="83"/>
        <v>0</v>
      </c>
      <c r="O1092" s="54" t="str">
        <f t="shared" si="80"/>
        <v/>
      </c>
      <c r="P1092" s="47"/>
      <c r="Q1092" s="661"/>
      <c r="R1092" s="47"/>
      <c r="S1092" s="659"/>
      <c r="T1092" s="659">
        <f t="shared" si="84"/>
        <v>0</v>
      </c>
    </row>
    <row r="1093" customHeight="1" spans="1:20">
      <c r="A1093" s="646"/>
      <c r="B1093" s="647"/>
      <c r="C1093" s="647"/>
      <c r="D1093" s="47"/>
      <c r="E1093" s="648"/>
      <c r="F1093" s="649"/>
      <c r="G1093" s="649"/>
      <c r="H1093" s="598"/>
      <c r="I1093" s="648"/>
      <c r="J1093" s="655"/>
      <c r="K1093" s="656"/>
      <c r="L1093" s="654">
        <f t="shared" si="81"/>
        <v>0</v>
      </c>
      <c r="M1093" s="25">
        <f t="shared" si="82"/>
        <v>0</v>
      </c>
      <c r="N1093" s="576">
        <f t="shared" si="83"/>
        <v>0</v>
      </c>
      <c r="O1093" s="54" t="str">
        <f t="shared" si="80"/>
        <v/>
      </c>
      <c r="P1093" s="47"/>
      <c r="Q1093" s="661"/>
      <c r="R1093" s="47"/>
      <c r="S1093" s="659"/>
      <c r="T1093" s="659">
        <f t="shared" si="84"/>
        <v>0</v>
      </c>
    </row>
    <row r="1094" customHeight="1" spans="1:20">
      <c r="A1094" s="646"/>
      <c r="B1094" s="647"/>
      <c r="C1094" s="647"/>
      <c r="D1094" s="47"/>
      <c r="E1094" s="648"/>
      <c r="F1094" s="649"/>
      <c r="G1094" s="649"/>
      <c r="H1094" s="598"/>
      <c r="I1094" s="648"/>
      <c r="J1094" s="655"/>
      <c r="K1094" s="656"/>
      <c r="L1094" s="654">
        <f t="shared" si="81"/>
        <v>0</v>
      </c>
      <c r="M1094" s="25">
        <f t="shared" si="82"/>
        <v>0</v>
      </c>
      <c r="N1094" s="576">
        <f t="shared" si="83"/>
        <v>0</v>
      </c>
      <c r="O1094" s="54" t="str">
        <f t="shared" si="80"/>
        <v/>
      </c>
      <c r="P1094" s="47"/>
      <c r="Q1094" s="661"/>
      <c r="R1094" s="47"/>
      <c r="S1094" s="659"/>
      <c r="T1094" s="659">
        <f t="shared" si="84"/>
        <v>0</v>
      </c>
    </row>
    <row r="1095" customHeight="1" spans="1:20">
      <c r="A1095" s="646"/>
      <c r="B1095" s="647"/>
      <c r="C1095" s="647"/>
      <c r="D1095" s="47"/>
      <c r="E1095" s="648"/>
      <c r="F1095" s="649"/>
      <c r="G1095" s="649"/>
      <c r="H1095" s="598"/>
      <c r="I1095" s="648"/>
      <c r="J1095" s="655"/>
      <c r="K1095" s="656"/>
      <c r="L1095" s="654">
        <f t="shared" si="81"/>
        <v>0</v>
      </c>
      <c r="M1095" s="25">
        <f t="shared" si="82"/>
        <v>0</v>
      </c>
      <c r="N1095" s="576">
        <f t="shared" si="83"/>
        <v>0</v>
      </c>
      <c r="O1095" s="54" t="str">
        <f t="shared" ref="O1095:O1158" si="85">IF(K1095=0,"",(N1095-K1095)/K1095*100)</f>
        <v/>
      </c>
      <c r="P1095" s="47"/>
      <c r="Q1095" s="661"/>
      <c r="R1095" s="47"/>
      <c r="S1095" s="659"/>
      <c r="T1095" s="659">
        <f t="shared" si="84"/>
        <v>0</v>
      </c>
    </row>
    <row r="1096" customHeight="1" spans="1:20">
      <c r="A1096" s="646"/>
      <c r="B1096" s="647"/>
      <c r="C1096" s="647"/>
      <c r="D1096" s="47"/>
      <c r="E1096" s="648"/>
      <c r="F1096" s="649"/>
      <c r="G1096" s="649"/>
      <c r="H1096" s="598"/>
      <c r="I1096" s="648"/>
      <c r="J1096" s="655"/>
      <c r="K1096" s="656"/>
      <c r="L1096" s="654">
        <f t="shared" ref="L1096:L1159" si="86">T1096</f>
        <v>0</v>
      </c>
      <c r="M1096" s="25">
        <f t="shared" ref="M1096:M1159" si="87">S1096</f>
        <v>0</v>
      </c>
      <c r="N1096" s="576">
        <f t="shared" ref="N1096:N1159" si="88">ROUND(M1096*L1096,2)</f>
        <v>0</v>
      </c>
      <c r="O1096" s="54" t="str">
        <f t="shared" si="85"/>
        <v/>
      </c>
      <c r="P1096" s="47"/>
      <c r="Q1096" s="661"/>
      <c r="R1096" s="47"/>
      <c r="S1096" s="659"/>
      <c r="T1096" s="659">
        <f t="shared" ref="T1096:T1159" si="89">I1096</f>
        <v>0</v>
      </c>
    </row>
    <row r="1097" customHeight="1" spans="1:20">
      <c r="A1097" s="646"/>
      <c r="B1097" s="647"/>
      <c r="C1097" s="647"/>
      <c r="D1097" s="47"/>
      <c r="E1097" s="648"/>
      <c r="F1097" s="649"/>
      <c r="G1097" s="649"/>
      <c r="H1097" s="598"/>
      <c r="I1097" s="648"/>
      <c r="J1097" s="655"/>
      <c r="K1097" s="656"/>
      <c r="L1097" s="654">
        <f t="shared" si="86"/>
        <v>0</v>
      </c>
      <c r="M1097" s="25">
        <f t="shared" si="87"/>
        <v>0</v>
      </c>
      <c r="N1097" s="576">
        <f t="shared" si="88"/>
        <v>0</v>
      </c>
      <c r="O1097" s="54" t="str">
        <f t="shared" si="85"/>
        <v/>
      </c>
      <c r="P1097" s="47"/>
      <c r="Q1097" s="661"/>
      <c r="R1097" s="47"/>
      <c r="S1097" s="659"/>
      <c r="T1097" s="659">
        <f t="shared" si="89"/>
        <v>0</v>
      </c>
    </row>
    <row r="1098" customHeight="1" spans="1:20">
      <c r="A1098" s="646"/>
      <c r="B1098" s="647"/>
      <c r="C1098" s="647"/>
      <c r="D1098" s="47"/>
      <c r="E1098" s="648"/>
      <c r="F1098" s="649"/>
      <c r="G1098" s="649"/>
      <c r="H1098" s="598"/>
      <c r="I1098" s="648"/>
      <c r="J1098" s="655"/>
      <c r="K1098" s="656"/>
      <c r="L1098" s="654">
        <f t="shared" si="86"/>
        <v>0</v>
      </c>
      <c r="M1098" s="25">
        <f t="shared" si="87"/>
        <v>0</v>
      </c>
      <c r="N1098" s="576">
        <f t="shared" si="88"/>
        <v>0</v>
      </c>
      <c r="O1098" s="54" t="str">
        <f t="shared" si="85"/>
        <v/>
      </c>
      <c r="P1098" s="47"/>
      <c r="Q1098" s="661"/>
      <c r="R1098" s="47"/>
      <c r="S1098" s="659"/>
      <c r="T1098" s="659">
        <f t="shared" si="89"/>
        <v>0</v>
      </c>
    </row>
    <row r="1099" customHeight="1" spans="1:20">
      <c r="A1099" s="646"/>
      <c r="B1099" s="647"/>
      <c r="C1099" s="647"/>
      <c r="D1099" s="47"/>
      <c r="E1099" s="648"/>
      <c r="F1099" s="649"/>
      <c r="G1099" s="649"/>
      <c r="H1099" s="598"/>
      <c r="I1099" s="648"/>
      <c r="J1099" s="655"/>
      <c r="K1099" s="656"/>
      <c r="L1099" s="654">
        <f t="shared" si="86"/>
        <v>0</v>
      </c>
      <c r="M1099" s="25">
        <f t="shared" si="87"/>
        <v>0</v>
      </c>
      <c r="N1099" s="576">
        <f t="shared" si="88"/>
        <v>0</v>
      </c>
      <c r="O1099" s="54" t="str">
        <f t="shared" si="85"/>
        <v/>
      </c>
      <c r="P1099" s="47"/>
      <c r="Q1099" s="661"/>
      <c r="R1099" s="47"/>
      <c r="S1099" s="659"/>
      <c r="T1099" s="659">
        <f t="shared" si="89"/>
        <v>0</v>
      </c>
    </row>
    <row r="1100" customHeight="1" spans="1:20">
      <c r="A1100" s="646"/>
      <c r="B1100" s="647"/>
      <c r="C1100" s="647"/>
      <c r="D1100" s="47"/>
      <c r="E1100" s="648"/>
      <c r="F1100" s="649"/>
      <c r="G1100" s="649"/>
      <c r="H1100" s="598"/>
      <c r="I1100" s="648"/>
      <c r="J1100" s="655"/>
      <c r="K1100" s="656"/>
      <c r="L1100" s="654">
        <f t="shared" si="86"/>
        <v>0</v>
      </c>
      <c r="M1100" s="25">
        <f t="shared" si="87"/>
        <v>0</v>
      </c>
      <c r="N1100" s="576">
        <f t="shared" si="88"/>
        <v>0</v>
      </c>
      <c r="O1100" s="54" t="str">
        <f t="shared" si="85"/>
        <v/>
      </c>
      <c r="P1100" s="47"/>
      <c r="Q1100" s="661"/>
      <c r="R1100" s="47"/>
      <c r="S1100" s="659"/>
      <c r="T1100" s="659">
        <f t="shared" si="89"/>
        <v>0</v>
      </c>
    </row>
    <row r="1101" customHeight="1" spans="1:20">
      <c r="A1101" s="646"/>
      <c r="B1101" s="647"/>
      <c r="C1101" s="647"/>
      <c r="D1101" s="47"/>
      <c r="E1101" s="648"/>
      <c r="F1101" s="649"/>
      <c r="G1101" s="649"/>
      <c r="H1101" s="598"/>
      <c r="I1101" s="648"/>
      <c r="J1101" s="655"/>
      <c r="K1101" s="656"/>
      <c r="L1101" s="654">
        <f t="shared" si="86"/>
        <v>0</v>
      </c>
      <c r="M1101" s="25">
        <f t="shared" si="87"/>
        <v>0</v>
      </c>
      <c r="N1101" s="576">
        <f t="shared" si="88"/>
        <v>0</v>
      </c>
      <c r="O1101" s="54" t="str">
        <f t="shared" si="85"/>
        <v/>
      </c>
      <c r="P1101" s="47"/>
      <c r="Q1101" s="661"/>
      <c r="R1101" s="47"/>
      <c r="S1101" s="659"/>
      <c r="T1101" s="659">
        <f t="shared" si="89"/>
        <v>0</v>
      </c>
    </row>
    <row r="1102" customHeight="1" spans="1:20">
      <c r="A1102" s="646"/>
      <c r="B1102" s="647"/>
      <c r="C1102" s="647"/>
      <c r="D1102" s="47"/>
      <c r="E1102" s="648"/>
      <c r="F1102" s="649"/>
      <c r="G1102" s="649"/>
      <c r="H1102" s="598"/>
      <c r="I1102" s="648"/>
      <c r="J1102" s="655"/>
      <c r="K1102" s="656"/>
      <c r="L1102" s="654">
        <f t="shared" si="86"/>
        <v>0</v>
      </c>
      <c r="M1102" s="25">
        <f t="shared" si="87"/>
        <v>0</v>
      </c>
      <c r="N1102" s="576">
        <f t="shared" si="88"/>
        <v>0</v>
      </c>
      <c r="O1102" s="54" t="str">
        <f t="shared" si="85"/>
        <v/>
      </c>
      <c r="P1102" s="47"/>
      <c r="Q1102" s="661"/>
      <c r="R1102" s="47"/>
      <c r="S1102" s="659"/>
      <c r="T1102" s="659">
        <f t="shared" si="89"/>
        <v>0</v>
      </c>
    </row>
    <row r="1103" customHeight="1" spans="1:20">
      <c r="A1103" s="646"/>
      <c r="B1103" s="647"/>
      <c r="C1103" s="647"/>
      <c r="D1103" s="47"/>
      <c r="E1103" s="648"/>
      <c r="F1103" s="649"/>
      <c r="G1103" s="649"/>
      <c r="H1103" s="598"/>
      <c r="I1103" s="648"/>
      <c r="J1103" s="655"/>
      <c r="K1103" s="656"/>
      <c r="L1103" s="654">
        <f t="shared" si="86"/>
        <v>0</v>
      </c>
      <c r="M1103" s="25">
        <f t="shared" si="87"/>
        <v>0</v>
      </c>
      <c r="N1103" s="576">
        <f t="shared" si="88"/>
        <v>0</v>
      </c>
      <c r="O1103" s="54" t="str">
        <f t="shared" si="85"/>
        <v/>
      </c>
      <c r="P1103" s="47"/>
      <c r="Q1103" s="661"/>
      <c r="R1103" s="47"/>
      <c r="S1103" s="659"/>
      <c r="T1103" s="659">
        <f t="shared" si="89"/>
        <v>0</v>
      </c>
    </row>
    <row r="1104" customHeight="1" spans="1:20">
      <c r="A1104" s="646"/>
      <c r="B1104" s="647"/>
      <c r="C1104" s="647"/>
      <c r="D1104" s="47"/>
      <c r="E1104" s="648"/>
      <c r="F1104" s="649"/>
      <c r="G1104" s="649"/>
      <c r="H1104" s="598"/>
      <c r="I1104" s="648"/>
      <c r="J1104" s="655"/>
      <c r="K1104" s="656"/>
      <c r="L1104" s="654">
        <f t="shared" si="86"/>
        <v>0</v>
      </c>
      <c r="M1104" s="25">
        <f t="shared" si="87"/>
        <v>0</v>
      </c>
      <c r="N1104" s="576">
        <f t="shared" si="88"/>
        <v>0</v>
      </c>
      <c r="O1104" s="54" t="str">
        <f t="shared" si="85"/>
        <v/>
      </c>
      <c r="P1104" s="47"/>
      <c r="Q1104" s="661"/>
      <c r="R1104" s="47"/>
      <c r="S1104" s="659"/>
      <c r="T1104" s="659">
        <f t="shared" si="89"/>
        <v>0</v>
      </c>
    </row>
    <row r="1105" customHeight="1" spans="1:20">
      <c r="A1105" s="646"/>
      <c r="B1105" s="647"/>
      <c r="C1105" s="647"/>
      <c r="D1105" s="47"/>
      <c r="E1105" s="648"/>
      <c r="F1105" s="649"/>
      <c r="G1105" s="649"/>
      <c r="H1105" s="598"/>
      <c r="I1105" s="648"/>
      <c r="J1105" s="655"/>
      <c r="K1105" s="656"/>
      <c r="L1105" s="654">
        <f t="shared" si="86"/>
        <v>0</v>
      </c>
      <c r="M1105" s="25">
        <f t="shared" si="87"/>
        <v>0</v>
      </c>
      <c r="N1105" s="576">
        <f t="shared" si="88"/>
        <v>0</v>
      </c>
      <c r="O1105" s="54" t="str">
        <f t="shared" si="85"/>
        <v/>
      </c>
      <c r="P1105" s="47"/>
      <c r="Q1105" s="661"/>
      <c r="R1105" s="47"/>
      <c r="S1105" s="659"/>
      <c r="T1105" s="659">
        <f t="shared" si="89"/>
        <v>0</v>
      </c>
    </row>
    <row r="1106" customHeight="1" spans="1:20">
      <c r="A1106" s="646"/>
      <c r="B1106" s="647"/>
      <c r="C1106" s="647"/>
      <c r="D1106" s="47"/>
      <c r="E1106" s="648"/>
      <c r="F1106" s="649"/>
      <c r="G1106" s="649"/>
      <c r="H1106" s="598"/>
      <c r="I1106" s="648"/>
      <c r="J1106" s="655"/>
      <c r="K1106" s="656"/>
      <c r="L1106" s="654">
        <f t="shared" si="86"/>
        <v>0</v>
      </c>
      <c r="M1106" s="25">
        <f t="shared" si="87"/>
        <v>0</v>
      </c>
      <c r="N1106" s="576">
        <f t="shared" si="88"/>
        <v>0</v>
      </c>
      <c r="O1106" s="54" t="str">
        <f t="shared" si="85"/>
        <v/>
      </c>
      <c r="P1106" s="47"/>
      <c r="Q1106" s="661"/>
      <c r="R1106" s="47"/>
      <c r="S1106" s="659"/>
      <c r="T1106" s="659">
        <f t="shared" si="89"/>
        <v>0</v>
      </c>
    </row>
    <row r="1107" customHeight="1" spans="1:20">
      <c r="A1107" s="646"/>
      <c r="B1107" s="647"/>
      <c r="C1107" s="647"/>
      <c r="D1107" s="47"/>
      <c r="E1107" s="648"/>
      <c r="F1107" s="649"/>
      <c r="G1107" s="649"/>
      <c r="H1107" s="598"/>
      <c r="I1107" s="648"/>
      <c r="J1107" s="655"/>
      <c r="K1107" s="656"/>
      <c r="L1107" s="654">
        <f t="shared" si="86"/>
        <v>0</v>
      </c>
      <c r="M1107" s="25">
        <f t="shared" si="87"/>
        <v>0</v>
      </c>
      <c r="N1107" s="576">
        <f t="shared" si="88"/>
        <v>0</v>
      </c>
      <c r="O1107" s="54" t="str">
        <f t="shared" si="85"/>
        <v/>
      </c>
      <c r="P1107" s="47"/>
      <c r="Q1107" s="661"/>
      <c r="R1107" s="47"/>
      <c r="S1107" s="659"/>
      <c r="T1107" s="659">
        <f t="shared" si="89"/>
        <v>0</v>
      </c>
    </row>
    <row r="1108" customHeight="1" spans="1:20">
      <c r="A1108" s="646"/>
      <c r="B1108" s="647"/>
      <c r="C1108" s="647"/>
      <c r="D1108" s="47"/>
      <c r="E1108" s="648"/>
      <c r="F1108" s="649"/>
      <c r="G1108" s="649"/>
      <c r="H1108" s="598"/>
      <c r="I1108" s="648"/>
      <c r="J1108" s="655"/>
      <c r="K1108" s="656"/>
      <c r="L1108" s="654">
        <f t="shared" si="86"/>
        <v>0</v>
      </c>
      <c r="M1108" s="25">
        <f t="shared" si="87"/>
        <v>0</v>
      </c>
      <c r="N1108" s="576">
        <f t="shared" si="88"/>
        <v>0</v>
      </c>
      <c r="O1108" s="54" t="str">
        <f t="shared" si="85"/>
        <v/>
      </c>
      <c r="P1108" s="47"/>
      <c r="Q1108" s="661"/>
      <c r="R1108" s="47"/>
      <c r="S1108" s="659"/>
      <c r="T1108" s="659">
        <f t="shared" si="89"/>
        <v>0</v>
      </c>
    </row>
    <row r="1109" customHeight="1" spans="1:20">
      <c r="A1109" s="646"/>
      <c r="B1109" s="647"/>
      <c r="C1109" s="647"/>
      <c r="D1109" s="47"/>
      <c r="E1109" s="648"/>
      <c r="F1109" s="649"/>
      <c r="G1109" s="649"/>
      <c r="H1109" s="598"/>
      <c r="I1109" s="648"/>
      <c r="J1109" s="655"/>
      <c r="K1109" s="656"/>
      <c r="L1109" s="654">
        <f t="shared" si="86"/>
        <v>0</v>
      </c>
      <c r="M1109" s="25">
        <f t="shared" si="87"/>
        <v>0</v>
      </c>
      <c r="N1109" s="576">
        <f t="shared" si="88"/>
        <v>0</v>
      </c>
      <c r="O1109" s="54" t="str">
        <f t="shared" si="85"/>
        <v/>
      </c>
      <c r="P1109" s="47"/>
      <c r="Q1109" s="661"/>
      <c r="R1109" s="47"/>
      <c r="S1109" s="659"/>
      <c r="T1109" s="659">
        <f t="shared" si="89"/>
        <v>0</v>
      </c>
    </row>
    <row r="1110" customHeight="1" spans="1:20">
      <c r="A1110" s="646"/>
      <c r="B1110" s="647"/>
      <c r="C1110" s="647"/>
      <c r="D1110" s="47"/>
      <c r="E1110" s="648"/>
      <c r="F1110" s="649"/>
      <c r="G1110" s="649"/>
      <c r="H1110" s="598"/>
      <c r="I1110" s="648"/>
      <c r="J1110" s="655"/>
      <c r="K1110" s="656"/>
      <c r="L1110" s="654">
        <f t="shared" si="86"/>
        <v>0</v>
      </c>
      <c r="M1110" s="25">
        <f t="shared" si="87"/>
        <v>0</v>
      </c>
      <c r="N1110" s="576">
        <f t="shared" si="88"/>
        <v>0</v>
      </c>
      <c r="O1110" s="54" t="str">
        <f t="shared" si="85"/>
        <v/>
      </c>
      <c r="P1110" s="47"/>
      <c r="Q1110" s="661"/>
      <c r="R1110" s="47"/>
      <c r="S1110" s="659"/>
      <c r="T1110" s="659">
        <f t="shared" si="89"/>
        <v>0</v>
      </c>
    </row>
    <row r="1111" customHeight="1" spans="1:20">
      <c r="A1111" s="646"/>
      <c r="B1111" s="647"/>
      <c r="C1111" s="647"/>
      <c r="D1111" s="47"/>
      <c r="E1111" s="648"/>
      <c r="F1111" s="649"/>
      <c r="G1111" s="649"/>
      <c r="H1111" s="598"/>
      <c r="I1111" s="648"/>
      <c r="J1111" s="655"/>
      <c r="K1111" s="656"/>
      <c r="L1111" s="654">
        <f t="shared" si="86"/>
        <v>0</v>
      </c>
      <c r="M1111" s="25">
        <f t="shared" si="87"/>
        <v>0</v>
      </c>
      <c r="N1111" s="576">
        <f t="shared" si="88"/>
        <v>0</v>
      </c>
      <c r="O1111" s="54" t="str">
        <f t="shared" si="85"/>
        <v/>
      </c>
      <c r="P1111" s="47"/>
      <c r="Q1111" s="661"/>
      <c r="R1111" s="47"/>
      <c r="S1111" s="659"/>
      <c r="T1111" s="659">
        <f t="shared" si="89"/>
        <v>0</v>
      </c>
    </row>
    <row r="1112" customHeight="1" spans="1:20">
      <c r="A1112" s="646"/>
      <c r="B1112" s="647"/>
      <c r="C1112" s="647"/>
      <c r="D1112" s="47"/>
      <c r="E1112" s="648"/>
      <c r="F1112" s="649"/>
      <c r="G1112" s="649"/>
      <c r="H1112" s="598"/>
      <c r="I1112" s="648"/>
      <c r="J1112" s="655"/>
      <c r="K1112" s="656"/>
      <c r="L1112" s="654">
        <f t="shared" si="86"/>
        <v>0</v>
      </c>
      <c r="M1112" s="25">
        <f t="shared" si="87"/>
        <v>0</v>
      </c>
      <c r="N1112" s="576">
        <f t="shared" si="88"/>
        <v>0</v>
      </c>
      <c r="O1112" s="54" t="str">
        <f t="shared" si="85"/>
        <v/>
      </c>
      <c r="P1112" s="47"/>
      <c r="Q1112" s="661"/>
      <c r="R1112" s="47"/>
      <c r="S1112" s="659"/>
      <c r="T1112" s="659">
        <f t="shared" si="89"/>
        <v>0</v>
      </c>
    </row>
    <row r="1113" customHeight="1" spans="1:20">
      <c r="A1113" s="646"/>
      <c r="B1113" s="647"/>
      <c r="C1113" s="647"/>
      <c r="D1113" s="47"/>
      <c r="E1113" s="648"/>
      <c r="F1113" s="649"/>
      <c r="G1113" s="649"/>
      <c r="H1113" s="598"/>
      <c r="I1113" s="648"/>
      <c r="J1113" s="655"/>
      <c r="K1113" s="656"/>
      <c r="L1113" s="654">
        <f t="shared" si="86"/>
        <v>0</v>
      </c>
      <c r="M1113" s="25">
        <f t="shared" si="87"/>
        <v>0</v>
      </c>
      <c r="N1113" s="576">
        <f t="shared" si="88"/>
        <v>0</v>
      </c>
      <c r="O1113" s="54" t="str">
        <f t="shared" si="85"/>
        <v/>
      </c>
      <c r="P1113" s="47"/>
      <c r="Q1113" s="661"/>
      <c r="R1113" s="47"/>
      <c r="S1113" s="659"/>
      <c r="T1113" s="659">
        <f t="shared" si="89"/>
        <v>0</v>
      </c>
    </row>
    <row r="1114" customHeight="1" spans="1:20">
      <c r="A1114" s="646"/>
      <c r="B1114" s="647"/>
      <c r="C1114" s="647"/>
      <c r="D1114" s="47"/>
      <c r="E1114" s="648"/>
      <c r="F1114" s="649"/>
      <c r="G1114" s="649"/>
      <c r="H1114" s="598"/>
      <c r="I1114" s="648"/>
      <c r="J1114" s="655"/>
      <c r="K1114" s="656"/>
      <c r="L1114" s="654">
        <f t="shared" si="86"/>
        <v>0</v>
      </c>
      <c r="M1114" s="25">
        <f t="shared" si="87"/>
        <v>0</v>
      </c>
      <c r="N1114" s="576">
        <f t="shared" si="88"/>
        <v>0</v>
      </c>
      <c r="O1114" s="54" t="str">
        <f t="shared" si="85"/>
        <v/>
      </c>
      <c r="P1114" s="47"/>
      <c r="Q1114" s="661"/>
      <c r="R1114" s="47"/>
      <c r="S1114" s="659"/>
      <c r="T1114" s="659">
        <f t="shared" si="89"/>
        <v>0</v>
      </c>
    </row>
    <row r="1115" customHeight="1" spans="1:20">
      <c r="A1115" s="646"/>
      <c r="B1115" s="647"/>
      <c r="C1115" s="647"/>
      <c r="D1115" s="47"/>
      <c r="E1115" s="648"/>
      <c r="F1115" s="649"/>
      <c r="G1115" s="649"/>
      <c r="H1115" s="598"/>
      <c r="I1115" s="648"/>
      <c r="J1115" s="655"/>
      <c r="K1115" s="656"/>
      <c r="L1115" s="654">
        <f t="shared" si="86"/>
        <v>0</v>
      </c>
      <c r="M1115" s="25">
        <f t="shared" si="87"/>
        <v>0</v>
      </c>
      <c r="N1115" s="576">
        <f t="shared" si="88"/>
        <v>0</v>
      </c>
      <c r="O1115" s="54" t="str">
        <f t="shared" si="85"/>
        <v/>
      </c>
      <c r="P1115" s="47"/>
      <c r="Q1115" s="661"/>
      <c r="R1115" s="47"/>
      <c r="S1115" s="659"/>
      <c r="T1115" s="659">
        <f t="shared" si="89"/>
        <v>0</v>
      </c>
    </row>
    <row r="1116" customHeight="1" spans="1:20">
      <c r="A1116" s="646"/>
      <c r="B1116" s="647"/>
      <c r="C1116" s="647"/>
      <c r="D1116" s="47"/>
      <c r="E1116" s="648"/>
      <c r="F1116" s="649"/>
      <c r="G1116" s="649"/>
      <c r="H1116" s="598"/>
      <c r="I1116" s="648"/>
      <c r="J1116" s="655"/>
      <c r="K1116" s="656"/>
      <c r="L1116" s="654">
        <f t="shared" si="86"/>
        <v>0</v>
      </c>
      <c r="M1116" s="25">
        <f t="shared" si="87"/>
        <v>0</v>
      </c>
      <c r="N1116" s="576">
        <f t="shared" si="88"/>
        <v>0</v>
      </c>
      <c r="O1116" s="54" t="str">
        <f t="shared" si="85"/>
        <v/>
      </c>
      <c r="P1116" s="47"/>
      <c r="Q1116" s="661"/>
      <c r="R1116" s="47"/>
      <c r="S1116" s="659"/>
      <c r="T1116" s="659">
        <f t="shared" si="89"/>
        <v>0</v>
      </c>
    </row>
    <row r="1117" customHeight="1" spans="1:20">
      <c r="A1117" s="646"/>
      <c r="B1117" s="647"/>
      <c r="C1117" s="647"/>
      <c r="D1117" s="47"/>
      <c r="E1117" s="648"/>
      <c r="F1117" s="649"/>
      <c r="G1117" s="649"/>
      <c r="H1117" s="598"/>
      <c r="I1117" s="648"/>
      <c r="J1117" s="655"/>
      <c r="K1117" s="656"/>
      <c r="L1117" s="654">
        <f t="shared" si="86"/>
        <v>0</v>
      </c>
      <c r="M1117" s="25">
        <f t="shared" si="87"/>
        <v>0</v>
      </c>
      <c r="N1117" s="576">
        <f t="shared" si="88"/>
        <v>0</v>
      </c>
      <c r="O1117" s="54" t="str">
        <f t="shared" si="85"/>
        <v/>
      </c>
      <c r="P1117" s="47"/>
      <c r="Q1117" s="661"/>
      <c r="R1117" s="47"/>
      <c r="S1117" s="659"/>
      <c r="T1117" s="659">
        <f t="shared" si="89"/>
        <v>0</v>
      </c>
    </row>
    <row r="1118" customHeight="1" spans="1:20">
      <c r="A1118" s="646"/>
      <c r="B1118" s="647"/>
      <c r="C1118" s="647"/>
      <c r="D1118" s="47"/>
      <c r="E1118" s="648"/>
      <c r="F1118" s="649"/>
      <c r="G1118" s="649"/>
      <c r="H1118" s="598"/>
      <c r="I1118" s="648"/>
      <c r="J1118" s="655"/>
      <c r="K1118" s="656"/>
      <c r="L1118" s="654">
        <f t="shared" si="86"/>
        <v>0</v>
      </c>
      <c r="M1118" s="25">
        <f t="shared" si="87"/>
        <v>0</v>
      </c>
      <c r="N1118" s="576">
        <f t="shared" si="88"/>
        <v>0</v>
      </c>
      <c r="O1118" s="54" t="str">
        <f t="shared" si="85"/>
        <v/>
      </c>
      <c r="P1118" s="47"/>
      <c r="Q1118" s="661"/>
      <c r="R1118" s="47"/>
      <c r="S1118" s="659"/>
      <c r="T1118" s="659">
        <f t="shared" si="89"/>
        <v>0</v>
      </c>
    </row>
    <row r="1119" customHeight="1" spans="1:20">
      <c r="A1119" s="646"/>
      <c r="B1119" s="647"/>
      <c r="C1119" s="647"/>
      <c r="D1119" s="47"/>
      <c r="E1119" s="648"/>
      <c r="F1119" s="649"/>
      <c r="G1119" s="649"/>
      <c r="H1119" s="598"/>
      <c r="I1119" s="648"/>
      <c r="J1119" s="655"/>
      <c r="K1119" s="656"/>
      <c r="L1119" s="654">
        <f t="shared" si="86"/>
        <v>0</v>
      </c>
      <c r="M1119" s="25">
        <f t="shared" si="87"/>
        <v>0</v>
      </c>
      <c r="N1119" s="576">
        <f t="shared" si="88"/>
        <v>0</v>
      </c>
      <c r="O1119" s="54" t="str">
        <f t="shared" si="85"/>
        <v/>
      </c>
      <c r="P1119" s="47"/>
      <c r="Q1119" s="661"/>
      <c r="R1119" s="47"/>
      <c r="S1119" s="659"/>
      <c r="T1119" s="659">
        <f t="shared" si="89"/>
        <v>0</v>
      </c>
    </row>
    <row r="1120" customHeight="1" spans="1:20">
      <c r="A1120" s="646"/>
      <c r="B1120" s="647"/>
      <c r="C1120" s="647"/>
      <c r="D1120" s="47"/>
      <c r="E1120" s="648"/>
      <c r="F1120" s="649"/>
      <c r="G1120" s="649"/>
      <c r="H1120" s="598"/>
      <c r="I1120" s="648"/>
      <c r="J1120" s="655"/>
      <c r="K1120" s="656"/>
      <c r="L1120" s="654">
        <f t="shared" si="86"/>
        <v>0</v>
      </c>
      <c r="M1120" s="25">
        <f t="shared" si="87"/>
        <v>0</v>
      </c>
      <c r="N1120" s="576">
        <f t="shared" si="88"/>
        <v>0</v>
      </c>
      <c r="O1120" s="54" t="str">
        <f t="shared" si="85"/>
        <v/>
      </c>
      <c r="P1120" s="47"/>
      <c r="Q1120" s="661"/>
      <c r="R1120" s="47"/>
      <c r="S1120" s="659"/>
      <c r="T1120" s="659">
        <f t="shared" si="89"/>
        <v>0</v>
      </c>
    </row>
    <row r="1121" customHeight="1" spans="1:20">
      <c r="A1121" s="646"/>
      <c r="B1121" s="647"/>
      <c r="C1121" s="647"/>
      <c r="D1121" s="47"/>
      <c r="E1121" s="648"/>
      <c r="F1121" s="649"/>
      <c r="G1121" s="649"/>
      <c r="H1121" s="598"/>
      <c r="I1121" s="648"/>
      <c r="J1121" s="655"/>
      <c r="K1121" s="656"/>
      <c r="L1121" s="654">
        <f t="shared" si="86"/>
        <v>0</v>
      </c>
      <c r="M1121" s="25">
        <f t="shared" si="87"/>
        <v>0</v>
      </c>
      <c r="N1121" s="576">
        <f t="shared" si="88"/>
        <v>0</v>
      </c>
      <c r="O1121" s="54" t="str">
        <f t="shared" si="85"/>
        <v/>
      </c>
      <c r="P1121" s="47"/>
      <c r="Q1121" s="661"/>
      <c r="R1121" s="47"/>
      <c r="S1121" s="659"/>
      <c r="T1121" s="659">
        <f t="shared" si="89"/>
        <v>0</v>
      </c>
    </row>
    <row r="1122" customHeight="1" spans="1:20">
      <c r="A1122" s="646"/>
      <c r="B1122" s="647"/>
      <c r="C1122" s="647"/>
      <c r="D1122" s="47"/>
      <c r="E1122" s="648"/>
      <c r="F1122" s="649"/>
      <c r="G1122" s="649"/>
      <c r="H1122" s="598"/>
      <c r="I1122" s="648"/>
      <c r="J1122" s="655"/>
      <c r="K1122" s="656"/>
      <c r="L1122" s="654">
        <f t="shared" si="86"/>
        <v>0</v>
      </c>
      <c r="M1122" s="25">
        <f t="shared" si="87"/>
        <v>0</v>
      </c>
      <c r="N1122" s="576">
        <f t="shared" si="88"/>
        <v>0</v>
      </c>
      <c r="O1122" s="54" t="str">
        <f t="shared" si="85"/>
        <v/>
      </c>
      <c r="P1122" s="47"/>
      <c r="Q1122" s="661"/>
      <c r="R1122" s="47"/>
      <c r="S1122" s="659"/>
      <c r="T1122" s="659">
        <f t="shared" si="89"/>
        <v>0</v>
      </c>
    </row>
    <row r="1123" customHeight="1" spans="1:20">
      <c r="A1123" s="646"/>
      <c r="B1123" s="647"/>
      <c r="C1123" s="647"/>
      <c r="D1123" s="47"/>
      <c r="E1123" s="648"/>
      <c r="F1123" s="649"/>
      <c r="G1123" s="649"/>
      <c r="H1123" s="598"/>
      <c r="I1123" s="648"/>
      <c r="J1123" s="655"/>
      <c r="K1123" s="656"/>
      <c r="L1123" s="654">
        <f t="shared" si="86"/>
        <v>0</v>
      </c>
      <c r="M1123" s="25">
        <f t="shared" si="87"/>
        <v>0</v>
      </c>
      <c r="N1123" s="576">
        <f t="shared" si="88"/>
        <v>0</v>
      </c>
      <c r="O1123" s="54" t="str">
        <f t="shared" si="85"/>
        <v/>
      </c>
      <c r="P1123" s="47"/>
      <c r="Q1123" s="661"/>
      <c r="R1123" s="47"/>
      <c r="S1123" s="659"/>
      <c r="T1123" s="659">
        <f t="shared" si="89"/>
        <v>0</v>
      </c>
    </row>
    <row r="1124" customHeight="1" spans="1:20">
      <c r="A1124" s="646"/>
      <c r="B1124" s="647"/>
      <c r="C1124" s="647"/>
      <c r="D1124" s="47"/>
      <c r="E1124" s="648"/>
      <c r="F1124" s="649"/>
      <c r="G1124" s="649"/>
      <c r="H1124" s="598"/>
      <c r="I1124" s="648"/>
      <c r="J1124" s="655"/>
      <c r="K1124" s="656"/>
      <c r="L1124" s="654">
        <f t="shared" si="86"/>
        <v>0</v>
      </c>
      <c r="M1124" s="25">
        <f t="shared" si="87"/>
        <v>0</v>
      </c>
      <c r="N1124" s="576">
        <f t="shared" si="88"/>
        <v>0</v>
      </c>
      <c r="O1124" s="54" t="str">
        <f t="shared" si="85"/>
        <v/>
      </c>
      <c r="P1124" s="47"/>
      <c r="Q1124" s="661"/>
      <c r="R1124" s="47"/>
      <c r="S1124" s="659"/>
      <c r="T1124" s="659">
        <f t="shared" si="89"/>
        <v>0</v>
      </c>
    </row>
    <row r="1125" customHeight="1" spans="1:20">
      <c r="A1125" s="646"/>
      <c r="B1125" s="647"/>
      <c r="C1125" s="647"/>
      <c r="D1125" s="47"/>
      <c r="E1125" s="648"/>
      <c r="F1125" s="649"/>
      <c r="G1125" s="649"/>
      <c r="H1125" s="598"/>
      <c r="I1125" s="648"/>
      <c r="J1125" s="655"/>
      <c r="K1125" s="656"/>
      <c r="L1125" s="654">
        <f t="shared" si="86"/>
        <v>0</v>
      </c>
      <c r="M1125" s="25">
        <f t="shared" si="87"/>
        <v>0</v>
      </c>
      <c r="N1125" s="576">
        <f t="shared" si="88"/>
        <v>0</v>
      </c>
      <c r="O1125" s="54" t="str">
        <f t="shared" si="85"/>
        <v/>
      </c>
      <c r="P1125" s="47"/>
      <c r="Q1125" s="661"/>
      <c r="R1125" s="47"/>
      <c r="S1125" s="659"/>
      <c r="T1125" s="659">
        <f t="shared" si="89"/>
        <v>0</v>
      </c>
    </row>
    <row r="1126" customHeight="1" spans="1:20">
      <c r="A1126" s="646"/>
      <c r="B1126" s="647"/>
      <c r="C1126" s="647"/>
      <c r="D1126" s="47"/>
      <c r="E1126" s="648"/>
      <c r="F1126" s="649"/>
      <c r="G1126" s="649"/>
      <c r="H1126" s="598"/>
      <c r="I1126" s="648"/>
      <c r="J1126" s="655"/>
      <c r="K1126" s="656"/>
      <c r="L1126" s="654">
        <f t="shared" si="86"/>
        <v>0</v>
      </c>
      <c r="M1126" s="25">
        <f t="shared" si="87"/>
        <v>0</v>
      </c>
      <c r="N1126" s="576">
        <f t="shared" si="88"/>
        <v>0</v>
      </c>
      <c r="O1126" s="54" t="str">
        <f t="shared" si="85"/>
        <v/>
      </c>
      <c r="P1126" s="47"/>
      <c r="Q1126" s="661"/>
      <c r="R1126" s="47"/>
      <c r="S1126" s="659"/>
      <c r="T1126" s="659">
        <f t="shared" si="89"/>
        <v>0</v>
      </c>
    </row>
    <row r="1127" customHeight="1" spans="1:20">
      <c r="A1127" s="646"/>
      <c r="B1127" s="647"/>
      <c r="C1127" s="647"/>
      <c r="D1127" s="47"/>
      <c r="E1127" s="648"/>
      <c r="F1127" s="649"/>
      <c r="G1127" s="649"/>
      <c r="H1127" s="598"/>
      <c r="I1127" s="648"/>
      <c r="J1127" s="655"/>
      <c r="K1127" s="656"/>
      <c r="L1127" s="654">
        <f t="shared" si="86"/>
        <v>0</v>
      </c>
      <c r="M1127" s="25">
        <f t="shared" si="87"/>
        <v>0</v>
      </c>
      <c r="N1127" s="576">
        <f t="shared" si="88"/>
        <v>0</v>
      </c>
      <c r="O1127" s="54" t="str">
        <f t="shared" si="85"/>
        <v/>
      </c>
      <c r="P1127" s="47"/>
      <c r="Q1127" s="661"/>
      <c r="R1127" s="47"/>
      <c r="S1127" s="659"/>
      <c r="T1127" s="659">
        <f t="shared" si="89"/>
        <v>0</v>
      </c>
    </row>
    <row r="1128" customHeight="1" spans="1:20">
      <c r="A1128" s="646"/>
      <c r="B1128" s="647"/>
      <c r="C1128" s="647"/>
      <c r="D1128" s="47"/>
      <c r="E1128" s="648"/>
      <c r="F1128" s="649"/>
      <c r="G1128" s="649"/>
      <c r="H1128" s="598"/>
      <c r="I1128" s="648"/>
      <c r="J1128" s="655"/>
      <c r="K1128" s="656"/>
      <c r="L1128" s="654">
        <f t="shared" si="86"/>
        <v>0</v>
      </c>
      <c r="M1128" s="25">
        <f t="shared" si="87"/>
        <v>0</v>
      </c>
      <c r="N1128" s="576">
        <f t="shared" si="88"/>
        <v>0</v>
      </c>
      <c r="O1128" s="54" t="str">
        <f t="shared" si="85"/>
        <v/>
      </c>
      <c r="P1128" s="47"/>
      <c r="Q1128" s="661"/>
      <c r="R1128" s="47"/>
      <c r="S1128" s="659"/>
      <c r="T1128" s="659">
        <f t="shared" si="89"/>
        <v>0</v>
      </c>
    </row>
    <row r="1129" customHeight="1" spans="1:20">
      <c r="A1129" s="646"/>
      <c r="B1129" s="647"/>
      <c r="C1129" s="647"/>
      <c r="D1129" s="47"/>
      <c r="E1129" s="648"/>
      <c r="F1129" s="649"/>
      <c r="G1129" s="649"/>
      <c r="H1129" s="598"/>
      <c r="I1129" s="648"/>
      <c r="J1129" s="655"/>
      <c r="K1129" s="656"/>
      <c r="L1129" s="654">
        <f t="shared" si="86"/>
        <v>0</v>
      </c>
      <c r="M1129" s="25">
        <f t="shared" si="87"/>
        <v>0</v>
      </c>
      <c r="N1129" s="576">
        <f t="shared" si="88"/>
        <v>0</v>
      </c>
      <c r="O1129" s="54" t="str">
        <f t="shared" si="85"/>
        <v/>
      </c>
      <c r="P1129" s="47"/>
      <c r="Q1129" s="661"/>
      <c r="R1129" s="47"/>
      <c r="S1129" s="659"/>
      <c r="T1129" s="659">
        <f t="shared" si="89"/>
        <v>0</v>
      </c>
    </row>
    <row r="1130" customHeight="1" spans="1:20">
      <c r="A1130" s="646"/>
      <c r="B1130" s="647"/>
      <c r="C1130" s="647"/>
      <c r="D1130" s="47"/>
      <c r="E1130" s="648"/>
      <c r="F1130" s="649"/>
      <c r="G1130" s="649"/>
      <c r="H1130" s="598"/>
      <c r="I1130" s="648"/>
      <c r="J1130" s="655"/>
      <c r="K1130" s="656"/>
      <c r="L1130" s="654">
        <f t="shared" si="86"/>
        <v>0</v>
      </c>
      <c r="M1130" s="25">
        <f t="shared" si="87"/>
        <v>0</v>
      </c>
      <c r="N1130" s="576">
        <f t="shared" si="88"/>
        <v>0</v>
      </c>
      <c r="O1130" s="54" t="str">
        <f t="shared" si="85"/>
        <v/>
      </c>
      <c r="P1130" s="47"/>
      <c r="Q1130" s="661"/>
      <c r="R1130" s="47"/>
      <c r="S1130" s="659"/>
      <c r="T1130" s="659">
        <f t="shared" si="89"/>
        <v>0</v>
      </c>
    </row>
    <row r="1131" customHeight="1" spans="1:20">
      <c r="A1131" s="646"/>
      <c r="B1131" s="647"/>
      <c r="C1131" s="647"/>
      <c r="D1131" s="47"/>
      <c r="E1131" s="648"/>
      <c r="F1131" s="649"/>
      <c r="G1131" s="649"/>
      <c r="H1131" s="598"/>
      <c r="I1131" s="648"/>
      <c r="J1131" s="655"/>
      <c r="K1131" s="656"/>
      <c r="L1131" s="654">
        <f t="shared" si="86"/>
        <v>0</v>
      </c>
      <c r="M1131" s="25">
        <f t="shared" si="87"/>
        <v>0</v>
      </c>
      <c r="N1131" s="576">
        <f t="shared" si="88"/>
        <v>0</v>
      </c>
      <c r="O1131" s="54" t="str">
        <f t="shared" si="85"/>
        <v/>
      </c>
      <c r="P1131" s="47"/>
      <c r="Q1131" s="661"/>
      <c r="R1131" s="47"/>
      <c r="S1131" s="659"/>
      <c r="T1131" s="659">
        <f t="shared" si="89"/>
        <v>0</v>
      </c>
    </row>
    <row r="1132" customHeight="1" spans="1:20">
      <c r="A1132" s="646"/>
      <c r="B1132" s="647"/>
      <c r="C1132" s="647"/>
      <c r="D1132" s="47"/>
      <c r="E1132" s="648"/>
      <c r="F1132" s="649"/>
      <c r="G1132" s="649"/>
      <c r="H1132" s="598"/>
      <c r="I1132" s="648"/>
      <c r="J1132" s="655"/>
      <c r="K1132" s="656"/>
      <c r="L1132" s="654">
        <f t="shared" si="86"/>
        <v>0</v>
      </c>
      <c r="M1132" s="25">
        <f t="shared" si="87"/>
        <v>0</v>
      </c>
      <c r="N1132" s="576">
        <f t="shared" si="88"/>
        <v>0</v>
      </c>
      <c r="O1132" s="54" t="str">
        <f t="shared" si="85"/>
        <v/>
      </c>
      <c r="P1132" s="47"/>
      <c r="Q1132" s="661"/>
      <c r="R1132" s="47"/>
      <c r="S1132" s="659"/>
      <c r="T1132" s="659">
        <f t="shared" si="89"/>
        <v>0</v>
      </c>
    </row>
    <row r="1133" customHeight="1" spans="1:20">
      <c r="A1133" s="646"/>
      <c r="B1133" s="647"/>
      <c r="C1133" s="647"/>
      <c r="D1133" s="47"/>
      <c r="E1133" s="648"/>
      <c r="F1133" s="649"/>
      <c r="G1133" s="649"/>
      <c r="H1133" s="598"/>
      <c r="I1133" s="648"/>
      <c r="J1133" s="655"/>
      <c r="K1133" s="656"/>
      <c r="L1133" s="654">
        <f t="shared" si="86"/>
        <v>0</v>
      </c>
      <c r="M1133" s="25">
        <f t="shared" si="87"/>
        <v>0</v>
      </c>
      <c r="N1133" s="576">
        <f t="shared" si="88"/>
        <v>0</v>
      </c>
      <c r="O1133" s="54" t="str">
        <f t="shared" si="85"/>
        <v/>
      </c>
      <c r="P1133" s="47"/>
      <c r="Q1133" s="661"/>
      <c r="R1133" s="47"/>
      <c r="S1133" s="659"/>
      <c r="T1133" s="659">
        <f t="shared" si="89"/>
        <v>0</v>
      </c>
    </row>
    <row r="1134" customHeight="1" spans="1:20">
      <c r="A1134" s="646"/>
      <c r="B1134" s="647"/>
      <c r="C1134" s="647"/>
      <c r="D1134" s="47"/>
      <c r="E1134" s="648"/>
      <c r="F1134" s="649"/>
      <c r="G1134" s="649"/>
      <c r="H1134" s="598"/>
      <c r="I1134" s="648"/>
      <c r="J1134" s="655"/>
      <c r="K1134" s="656"/>
      <c r="L1134" s="654">
        <f t="shared" si="86"/>
        <v>0</v>
      </c>
      <c r="M1134" s="25">
        <f t="shared" si="87"/>
        <v>0</v>
      </c>
      <c r="N1134" s="576">
        <f t="shared" si="88"/>
        <v>0</v>
      </c>
      <c r="O1134" s="54" t="str">
        <f t="shared" si="85"/>
        <v/>
      </c>
      <c r="P1134" s="47"/>
      <c r="Q1134" s="661"/>
      <c r="R1134" s="47"/>
      <c r="S1134" s="659"/>
      <c r="T1134" s="659">
        <f t="shared" si="89"/>
        <v>0</v>
      </c>
    </row>
    <row r="1135" customHeight="1" spans="1:20">
      <c r="A1135" s="646"/>
      <c r="B1135" s="647"/>
      <c r="C1135" s="647"/>
      <c r="D1135" s="47"/>
      <c r="E1135" s="648"/>
      <c r="F1135" s="649"/>
      <c r="G1135" s="649"/>
      <c r="H1135" s="598"/>
      <c r="I1135" s="648"/>
      <c r="J1135" s="655"/>
      <c r="K1135" s="656"/>
      <c r="L1135" s="654">
        <f t="shared" si="86"/>
        <v>0</v>
      </c>
      <c r="M1135" s="25">
        <f t="shared" si="87"/>
        <v>0</v>
      </c>
      <c r="N1135" s="576">
        <f t="shared" si="88"/>
        <v>0</v>
      </c>
      <c r="O1135" s="54" t="str">
        <f t="shared" si="85"/>
        <v/>
      </c>
      <c r="P1135" s="47"/>
      <c r="Q1135" s="661"/>
      <c r="R1135" s="47"/>
      <c r="S1135" s="659"/>
      <c r="T1135" s="659">
        <f t="shared" si="89"/>
        <v>0</v>
      </c>
    </row>
    <row r="1136" customHeight="1" spans="1:20">
      <c r="A1136" s="646"/>
      <c r="B1136" s="647"/>
      <c r="C1136" s="647"/>
      <c r="D1136" s="47"/>
      <c r="E1136" s="648"/>
      <c r="F1136" s="649"/>
      <c r="G1136" s="649"/>
      <c r="H1136" s="598"/>
      <c r="I1136" s="648"/>
      <c r="J1136" s="655"/>
      <c r="K1136" s="656"/>
      <c r="L1136" s="654">
        <f t="shared" si="86"/>
        <v>0</v>
      </c>
      <c r="M1136" s="25">
        <f t="shared" si="87"/>
        <v>0</v>
      </c>
      <c r="N1136" s="576">
        <f t="shared" si="88"/>
        <v>0</v>
      </c>
      <c r="O1136" s="54" t="str">
        <f t="shared" si="85"/>
        <v/>
      </c>
      <c r="P1136" s="47"/>
      <c r="Q1136" s="661"/>
      <c r="R1136" s="47"/>
      <c r="S1136" s="659"/>
      <c r="T1136" s="659">
        <f t="shared" si="89"/>
        <v>0</v>
      </c>
    </row>
    <row r="1137" customHeight="1" spans="1:20">
      <c r="A1137" s="646"/>
      <c r="B1137" s="647"/>
      <c r="C1137" s="647"/>
      <c r="D1137" s="47"/>
      <c r="E1137" s="648"/>
      <c r="F1137" s="649"/>
      <c r="G1137" s="649"/>
      <c r="H1137" s="598"/>
      <c r="I1137" s="648"/>
      <c r="J1137" s="655"/>
      <c r="K1137" s="656"/>
      <c r="L1137" s="654">
        <f t="shared" si="86"/>
        <v>0</v>
      </c>
      <c r="M1137" s="25">
        <f t="shared" si="87"/>
        <v>0</v>
      </c>
      <c r="N1137" s="576">
        <f t="shared" si="88"/>
        <v>0</v>
      </c>
      <c r="O1137" s="54" t="str">
        <f t="shared" si="85"/>
        <v/>
      </c>
      <c r="P1137" s="47"/>
      <c r="Q1137" s="661"/>
      <c r="R1137" s="47"/>
      <c r="S1137" s="659"/>
      <c r="T1137" s="659">
        <f t="shared" si="89"/>
        <v>0</v>
      </c>
    </row>
    <row r="1138" customHeight="1" spans="1:20">
      <c r="A1138" s="646"/>
      <c r="B1138" s="647"/>
      <c r="C1138" s="647"/>
      <c r="D1138" s="47"/>
      <c r="E1138" s="648"/>
      <c r="F1138" s="649"/>
      <c r="G1138" s="649"/>
      <c r="H1138" s="598"/>
      <c r="I1138" s="648"/>
      <c r="J1138" s="655"/>
      <c r="K1138" s="656"/>
      <c r="L1138" s="654">
        <f t="shared" si="86"/>
        <v>0</v>
      </c>
      <c r="M1138" s="25">
        <f t="shared" si="87"/>
        <v>0</v>
      </c>
      <c r="N1138" s="576">
        <f t="shared" si="88"/>
        <v>0</v>
      </c>
      <c r="O1138" s="54" t="str">
        <f t="shared" si="85"/>
        <v/>
      </c>
      <c r="P1138" s="47"/>
      <c r="Q1138" s="661"/>
      <c r="R1138" s="47"/>
      <c r="S1138" s="659"/>
      <c r="T1138" s="659">
        <f t="shared" si="89"/>
        <v>0</v>
      </c>
    </row>
    <row r="1139" customHeight="1" spans="1:20">
      <c r="A1139" s="646"/>
      <c r="B1139" s="647"/>
      <c r="C1139" s="647"/>
      <c r="D1139" s="47"/>
      <c r="E1139" s="648"/>
      <c r="F1139" s="649"/>
      <c r="G1139" s="649"/>
      <c r="H1139" s="598"/>
      <c r="I1139" s="648"/>
      <c r="J1139" s="655"/>
      <c r="K1139" s="656"/>
      <c r="L1139" s="654">
        <f t="shared" si="86"/>
        <v>0</v>
      </c>
      <c r="M1139" s="25">
        <f t="shared" si="87"/>
        <v>0</v>
      </c>
      <c r="N1139" s="576">
        <f t="shared" si="88"/>
        <v>0</v>
      </c>
      <c r="O1139" s="54" t="str">
        <f t="shared" si="85"/>
        <v/>
      </c>
      <c r="P1139" s="47"/>
      <c r="Q1139" s="661"/>
      <c r="R1139" s="47"/>
      <c r="S1139" s="659"/>
      <c r="T1139" s="659">
        <f t="shared" si="89"/>
        <v>0</v>
      </c>
    </row>
    <row r="1140" customHeight="1" spans="1:20">
      <c r="A1140" s="646"/>
      <c r="B1140" s="647"/>
      <c r="C1140" s="647"/>
      <c r="D1140" s="47"/>
      <c r="E1140" s="648"/>
      <c r="F1140" s="649"/>
      <c r="G1140" s="649"/>
      <c r="H1140" s="598"/>
      <c r="I1140" s="648"/>
      <c r="J1140" s="655"/>
      <c r="K1140" s="656"/>
      <c r="L1140" s="654">
        <f t="shared" si="86"/>
        <v>0</v>
      </c>
      <c r="M1140" s="25">
        <f t="shared" si="87"/>
        <v>0</v>
      </c>
      <c r="N1140" s="576">
        <f t="shared" si="88"/>
        <v>0</v>
      </c>
      <c r="O1140" s="54" t="str">
        <f t="shared" si="85"/>
        <v/>
      </c>
      <c r="P1140" s="47"/>
      <c r="Q1140" s="661"/>
      <c r="R1140" s="47"/>
      <c r="S1140" s="659"/>
      <c r="T1140" s="659">
        <f t="shared" si="89"/>
        <v>0</v>
      </c>
    </row>
    <row r="1141" customHeight="1" spans="1:20">
      <c r="A1141" s="646"/>
      <c r="B1141" s="647"/>
      <c r="C1141" s="647"/>
      <c r="D1141" s="47"/>
      <c r="E1141" s="648"/>
      <c r="F1141" s="649"/>
      <c r="G1141" s="649"/>
      <c r="H1141" s="598"/>
      <c r="I1141" s="648"/>
      <c r="J1141" s="655"/>
      <c r="K1141" s="656"/>
      <c r="L1141" s="654">
        <f t="shared" si="86"/>
        <v>0</v>
      </c>
      <c r="M1141" s="25">
        <f t="shared" si="87"/>
        <v>0</v>
      </c>
      <c r="N1141" s="576">
        <f t="shared" si="88"/>
        <v>0</v>
      </c>
      <c r="O1141" s="54" t="str">
        <f t="shared" si="85"/>
        <v/>
      </c>
      <c r="P1141" s="47"/>
      <c r="Q1141" s="661"/>
      <c r="R1141" s="47"/>
      <c r="S1141" s="659"/>
      <c r="T1141" s="659">
        <f t="shared" si="89"/>
        <v>0</v>
      </c>
    </row>
    <row r="1142" customHeight="1" spans="1:20">
      <c r="A1142" s="646"/>
      <c r="B1142" s="647"/>
      <c r="C1142" s="647"/>
      <c r="D1142" s="47"/>
      <c r="E1142" s="648"/>
      <c r="F1142" s="649"/>
      <c r="G1142" s="649"/>
      <c r="H1142" s="598"/>
      <c r="I1142" s="648"/>
      <c r="J1142" s="655"/>
      <c r="K1142" s="656"/>
      <c r="L1142" s="654">
        <f t="shared" si="86"/>
        <v>0</v>
      </c>
      <c r="M1142" s="25">
        <f t="shared" si="87"/>
        <v>0</v>
      </c>
      <c r="N1142" s="576">
        <f t="shared" si="88"/>
        <v>0</v>
      </c>
      <c r="O1142" s="54" t="str">
        <f t="shared" si="85"/>
        <v/>
      </c>
      <c r="P1142" s="47"/>
      <c r="Q1142" s="661"/>
      <c r="R1142" s="47"/>
      <c r="S1142" s="659"/>
      <c r="T1142" s="659">
        <f t="shared" si="89"/>
        <v>0</v>
      </c>
    </row>
    <row r="1143" customHeight="1" spans="1:20">
      <c r="A1143" s="646"/>
      <c r="B1143" s="647"/>
      <c r="C1143" s="647"/>
      <c r="D1143" s="47"/>
      <c r="E1143" s="648"/>
      <c r="F1143" s="649"/>
      <c r="G1143" s="649"/>
      <c r="H1143" s="598"/>
      <c r="I1143" s="648"/>
      <c r="J1143" s="655"/>
      <c r="K1143" s="656"/>
      <c r="L1143" s="654">
        <f t="shared" si="86"/>
        <v>0</v>
      </c>
      <c r="M1143" s="25">
        <f t="shared" si="87"/>
        <v>0</v>
      </c>
      <c r="N1143" s="576">
        <f t="shared" si="88"/>
        <v>0</v>
      </c>
      <c r="O1143" s="54" t="str">
        <f t="shared" si="85"/>
        <v/>
      </c>
      <c r="P1143" s="47"/>
      <c r="Q1143" s="661"/>
      <c r="R1143" s="47"/>
      <c r="S1143" s="659"/>
      <c r="T1143" s="659">
        <f t="shared" si="89"/>
        <v>0</v>
      </c>
    </row>
    <row r="1144" customHeight="1" spans="1:20">
      <c r="A1144" s="646"/>
      <c r="B1144" s="647"/>
      <c r="C1144" s="647"/>
      <c r="D1144" s="47"/>
      <c r="E1144" s="648"/>
      <c r="F1144" s="649"/>
      <c r="G1144" s="649"/>
      <c r="H1144" s="598"/>
      <c r="I1144" s="648"/>
      <c r="J1144" s="655"/>
      <c r="K1144" s="656"/>
      <c r="L1144" s="654">
        <f t="shared" si="86"/>
        <v>0</v>
      </c>
      <c r="M1144" s="25">
        <f t="shared" si="87"/>
        <v>0</v>
      </c>
      <c r="N1144" s="576">
        <f t="shared" si="88"/>
        <v>0</v>
      </c>
      <c r="O1144" s="54" t="str">
        <f t="shared" si="85"/>
        <v/>
      </c>
      <c r="P1144" s="47"/>
      <c r="Q1144" s="661"/>
      <c r="R1144" s="47"/>
      <c r="S1144" s="659"/>
      <c r="T1144" s="659">
        <f t="shared" si="89"/>
        <v>0</v>
      </c>
    </row>
    <row r="1145" customHeight="1" spans="1:20">
      <c r="A1145" s="646"/>
      <c r="B1145" s="647"/>
      <c r="C1145" s="647"/>
      <c r="D1145" s="47"/>
      <c r="E1145" s="648"/>
      <c r="F1145" s="649"/>
      <c r="G1145" s="649"/>
      <c r="H1145" s="598"/>
      <c r="I1145" s="648"/>
      <c r="J1145" s="655"/>
      <c r="K1145" s="656"/>
      <c r="L1145" s="654">
        <f t="shared" si="86"/>
        <v>0</v>
      </c>
      <c r="M1145" s="25">
        <f t="shared" si="87"/>
        <v>0</v>
      </c>
      <c r="N1145" s="576">
        <f t="shared" si="88"/>
        <v>0</v>
      </c>
      <c r="O1145" s="54" t="str">
        <f t="shared" si="85"/>
        <v/>
      </c>
      <c r="P1145" s="47"/>
      <c r="Q1145" s="661"/>
      <c r="R1145" s="47"/>
      <c r="S1145" s="659"/>
      <c r="T1145" s="659">
        <f t="shared" si="89"/>
        <v>0</v>
      </c>
    </row>
    <row r="1146" customHeight="1" spans="1:20">
      <c r="A1146" s="646"/>
      <c r="B1146" s="647"/>
      <c r="C1146" s="647"/>
      <c r="D1146" s="47"/>
      <c r="E1146" s="648"/>
      <c r="F1146" s="649"/>
      <c r="G1146" s="649"/>
      <c r="H1146" s="598"/>
      <c r="I1146" s="648"/>
      <c r="J1146" s="655"/>
      <c r="K1146" s="656"/>
      <c r="L1146" s="654">
        <f t="shared" si="86"/>
        <v>0</v>
      </c>
      <c r="M1146" s="25">
        <f t="shared" si="87"/>
        <v>0</v>
      </c>
      <c r="N1146" s="576">
        <f t="shared" si="88"/>
        <v>0</v>
      </c>
      <c r="O1146" s="54" t="str">
        <f t="shared" si="85"/>
        <v/>
      </c>
      <c r="P1146" s="47"/>
      <c r="Q1146" s="661"/>
      <c r="R1146" s="47"/>
      <c r="S1146" s="659"/>
      <c r="T1146" s="659">
        <f t="shared" si="89"/>
        <v>0</v>
      </c>
    </row>
    <row r="1147" customHeight="1" spans="1:20">
      <c r="A1147" s="646"/>
      <c r="B1147" s="647"/>
      <c r="C1147" s="647"/>
      <c r="D1147" s="47"/>
      <c r="E1147" s="648"/>
      <c r="F1147" s="649"/>
      <c r="G1147" s="649"/>
      <c r="H1147" s="598"/>
      <c r="I1147" s="648"/>
      <c r="J1147" s="655"/>
      <c r="K1147" s="656"/>
      <c r="L1147" s="654">
        <f t="shared" si="86"/>
        <v>0</v>
      </c>
      <c r="M1147" s="25">
        <f t="shared" si="87"/>
        <v>0</v>
      </c>
      <c r="N1147" s="576">
        <f t="shared" si="88"/>
        <v>0</v>
      </c>
      <c r="O1147" s="54" t="str">
        <f t="shared" si="85"/>
        <v/>
      </c>
      <c r="P1147" s="47"/>
      <c r="Q1147" s="661"/>
      <c r="R1147" s="47"/>
      <c r="S1147" s="659"/>
      <c r="T1147" s="659">
        <f t="shared" si="89"/>
        <v>0</v>
      </c>
    </row>
    <row r="1148" customHeight="1" spans="1:20">
      <c r="A1148" s="646"/>
      <c r="B1148" s="647"/>
      <c r="C1148" s="647"/>
      <c r="D1148" s="47"/>
      <c r="E1148" s="648"/>
      <c r="F1148" s="649"/>
      <c r="G1148" s="649"/>
      <c r="H1148" s="598"/>
      <c r="I1148" s="648"/>
      <c r="J1148" s="655"/>
      <c r="K1148" s="656"/>
      <c r="L1148" s="654">
        <f t="shared" si="86"/>
        <v>0</v>
      </c>
      <c r="M1148" s="25">
        <f t="shared" si="87"/>
        <v>0</v>
      </c>
      <c r="N1148" s="576">
        <f t="shared" si="88"/>
        <v>0</v>
      </c>
      <c r="O1148" s="54" t="str">
        <f t="shared" si="85"/>
        <v/>
      </c>
      <c r="P1148" s="47"/>
      <c r="Q1148" s="661"/>
      <c r="R1148" s="47"/>
      <c r="S1148" s="659"/>
      <c r="T1148" s="659">
        <f t="shared" si="89"/>
        <v>0</v>
      </c>
    </row>
    <row r="1149" customHeight="1" spans="1:20">
      <c r="A1149" s="646"/>
      <c r="B1149" s="647"/>
      <c r="C1149" s="647"/>
      <c r="D1149" s="47"/>
      <c r="E1149" s="648"/>
      <c r="F1149" s="649"/>
      <c r="G1149" s="649"/>
      <c r="H1149" s="598"/>
      <c r="I1149" s="648"/>
      <c r="J1149" s="655"/>
      <c r="K1149" s="656"/>
      <c r="L1149" s="654">
        <f t="shared" si="86"/>
        <v>0</v>
      </c>
      <c r="M1149" s="25">
        <f t="shared" si="87"/>
        <v>0</v>
      </c>
      <c r="N1149" s="576">
        <f t="shared" si="88"/>
        <v>0</v>
      </c>
      <c r="O1149" s="54" t="str">
        <f t="shared" si="85"/>
        <v/>
      </c>
      <c r="P1149" s="47"/>
      <c r="Q1149" s="661"/>
      <c r="R1149" s="47"/>
      <c r="S1149" s="659"/>
      <c r="T1149" s="659">
        <f t="shared" si="89"/>
        <v>0</v>
      </c>
    </row>
    <row r="1150" customHeight="1" spans="1:20">
      <c r="A1150" s="646"/>
      <c r="B1150" s="647"/>
      <c r="C1150" s="647"/>
      <c r="D1150" s="47"/>
      <c r="E1150" s="648"/>
      <c r="F1150" s="649"/>
      <c r="G1150" s="649"/>
      <c r="H1150" s="598"/>
      <c r="I1150" s="648"/>
      <c r="J1150" s="655"/>
      <c r="K1150" s="656"/>
      <c r="L1150" s="654">
        <f t="shared" si="86"/>
        <v>0</v>
      </c>
      <c r="M1150" s="25">
        <f t="shared" si="87"/>
        <v>0</v>
      </c>
      <c r="N1150" s="576">
        <f t="shared" si="88"/>
        <v>0</v>
      </c>
      <c r="O1150" s="54" t="str">
        <f t="shared" si="85"/>
        <v/>
      </c>
      <c r="P1150" s="47"/>
      <c r="Q1150" s="661"/>
      <c r="R1150" s="47"/>
      <c r="S1150" s="659"/>
      <c r="T1150" s="659">
        <f t="shared" si="89"/>
        <v>0</v>
      </c>
    </row>
    <row r="1151" customHeight="1" spans="1:20">
      <c r="A1151" s="646"/>
      <c r="B1151" s="647"/>
      <c r="C1151" s="647"/>
      <c r="D1151" s="47"/>
      <c r="E1151" s="648"/>
      <c r="F1151" s="649"/>
      <c r="G1151" s="649"/>
      <c r="H1151" s="598"/>
      <c r="I1151" s="648"/>
      <c r="J1151" s="655"/>
      <c r="K1151" s="656"/>
      <c r="L1151" s="654">
        <f t="shared" si="86"/>
        <v>0</v>
      </c>
      <c r="M1151" s="25">
        <f t="shared" si="87"/>
        <v>0</v>
      </c>
      <c r="N1151" s="576">
        <f t="shared" si="88"/>
        <v>0</v>
      </c>
      <c r="O1151" s="54" t="str">
        <f t="shared" si="85"/>
        <v/>
      </c>
      <c r="P1151" s="47"/>
      <c r="Q1151" s="661"/>
      <c r="R1151" s="47"/>
      <c r="S1151" s="659"/>
      <c r="T1151" s="659">
        <f t="shared" si="89"/>
        <v>0</v>
      </c>
    </row>
    <row r="1152" customHeight="1" spans="1:20">
      <c r="A1152" s="646"/>
      <c r="B1152" s="647"/>
      <c r="C1152" s="647"/>
      <c r="D1152" s="47"/>
      <c r="E1152" s="648"/>
      <c r="F1152" s="649"/>
      <c r="G1152" s="649"/>
      <c r="H1152" s="598"/>
      <c r="I1152" s="648"/>
      <c r="J1152" s="655"/>
      <c r="K1152" s="656"/>
      <c r="L1152" s="654">
        <f t="shared" si="86"/>
        <v>0</v>
      </c>
      <c r="M1152" s="25">
        <f t="shared" si="87"/>
        <v>0</v>
      </c>
      <c r="N1152" s="576">
        <f t="shared" si="88"/>
        <v>0</v>
      </c>
      <c r="O1152" s="54" t="str">
        <f t="shared" si="85"/>
        <v/>
      </c>
      <c r="P1152" s="47"/>
      <c r="Q1152" s="661"/>
      <c r="R1152" s="47"/>
      <c r="S1152" s="659"/>
      <c r="T1152" s="659">
        <f t="shared" si="89"/>
        <v>0</v>
      </c>
    </row>
    <row r="1153" customHeight="1" spans="1:20">
      <c r="A1153" s="646"/>
      <c r="B1153" s="647"/>
      <c r="C1153" s="647"/>
      <c r="D1153" s="47"/>
      <c r="E1153" s="648"/>
      <c r="F1153" s="649"/>
      <c r="G1153" s="649"/>
      <c r="H1153" s="598"/>
      <c r="I1153" s="648"/>
      <c r="J1153" s="655"/>
      <c r="K1153" s="656"/>
      <c r="L1153" s="654">
        <f t="shared" si="86"/>
        <v>0</v>
      </c>
      <c r="M1153" s="25">
        <f t="shared" si="87"/>
        <v>0</v>
      </c>
      <c r="N1153" s="576">
        <f t="shared" si="88"/>
        <v>0</v>
      </c>
      <c r="O1153" s="54" t="str">
        <f t="shared" si="85"/>
        <v/>
      </c>
      <c r="P1153" s="47"/>
      <c r="Q1153" s="661"/>
      <c r="R1153" s="47"/>
      <c r="S1153" s="659"/>
      <c r="T1153" s="659">
        <f t="shared" si="89"/>
        <v>0</v>
      </c>
    </row>
    <row r="1154" customHeight="1" spans="1:20">
      <c r="A1154" s="646"/>
      <c r="B1154" s="647"/>
      <c r="C1154" s="647"/>
      <c r="D1154" s="47"/>
      <c r="E1154" s="648"/>
      <c r="F1154" s="649"/>
      <c r="G1154" s="649"/>
      <c r="H1154" s="598"/>
      <c r="I1154" s="648"/>
      <c r="J1154" s="655"/>
      <c r="K1154" s="656"/>
      <c r="L1154" s="654">
        <f t="shared" si="86"/>
        <v>0</v>
      </c>
      <c r="M1154" s="25">
        <f t="shared" si="87"/>
        <v>0</v>
      </c>
      <c r="N1154" s="576">
        <f t="shared" si="88"/>
        <v>0</v>
      </c>
      <c r="O1154" s="54" t="str">
        <f t="shared" si="85"/>
        <v/>
      </c>
      <c r="P1154" s="47"/>
      <c r="Q1154" s="661"/>
      <c r="R1154" s="47"/>
      <c r="S1154" s="659"/>
      <c r="T1154" s="659">
        <f t="shared" si="89"/>
        <v>0</v>
      </c>
    </row>
    <row r="1155" customHeight="1" spans="1:20">
      <c r="A1155" s="646"/>
      <c r="B1155" s="647"/>
      <c r="C1155" s="647"/>
      <c r="D1155" s="47"/>
      <c r="E1155" s="648"/>
      <c r="F1155" s="649"/>
      <c r="G1155" s="649"/>
      <c r="H1155" s="598"/>
      <c r="I1155" s="648"/>
      <c r="J1155" s="655"/>
      <c r="K1155" s="656"/>
      <c r="L1155" s="654">
        <f t="shared" si="86"/>
        <v>0</v>
      </c>
      <c r="M1155" s="25">
        <f t="shared" si="87"/>
        <v>0</v>
      </c>
      <c r="N1155" s="576">
        <f t="shared" si="88"/>
        <v>0</v>
      </c>
      <c r="O1155" s="54" t="str">
        <f t="shared" si="85"/>
        <v/>
      </c>
      <c r="P1155" s="47"/>
      <c r="Q1155" s="661"/>
      <c r="R1155" s="47"/>
      <c r="S1155" s="659"/>
      <c r="T1155" s="659">
        <f t="shared" si="89"/>
        <v>0</v>
      </c>
    </row>
    <row r="1156" customHeight="1" spans="1:20">
      <c r="A1156" s="646"/>
      <c r="B1156" s="647"/>
      <c r="C1156" s="647"/>
      <c r="D1156" s="47"/>
      <c r="E1156" s="648"/>
      <c r="F1156" s="649"/>
      <c r="G1156" s="649"/>
      <c r="H1156" s="598"/>
      <c r="I1156" s="648"/>
      <c r="J1156" s="655"/>
      <c r="K1156" s="656"/>
      <c r="L1156" s="654">
        <f t="shared" si="86"/>
        <v>0</v>
      </c>
      <c r="M1156" s="25">
        <f t="shared" si="87"/>
        <v>0</v>
      </c>
      <c r="N1156" s="576">
        <f t="shared" si="88"/>
        <v>0</v>
      </c>
      <c r="O1156" s="54" t="str">
        <f t="shared" si="85"/>
        <v/>
      </c>
      <c r="P1156" s="47"/>
      <c r="Q1156" s="661"/>
      <c r="R1156" s="47"/>
      <c r="S1156" s="659"/>
      <c r="T1156" s="659">
        <f t="shared" si="89"/>
        <v>0</v>
      </c>
    </row>
    <row r="1157" customHeight="1" spans="1:20">
      <c r="A1157" s="646"/>
      <c r="B1157" s="647"/>
      <c r="C1157" s="647"/>
      <c r="D1157" s="47"/>
      <c r="E1157" s="648"/>
      <c r="F1157" s="649"/>
      <c r="G1157" s="649"/>
      <c r="H1157" s="598"/>
      <c r="I1157" s="648"/>
      <c r="J1157" s="655"/>
      <c r="K1157" s="656"/>
      <c r="L1157" s="654">
        <f t="shared" si="86"/>
        <v>0</v>
      </c>
      <c r="M1157" s="25">
        <f t="shared" si="87"/>
        <v>0</v>
      </c>
      <c r="N1157" s="576">
        <f t="shared" si="88"/>
        <v>0</v>
      </c>
      <c r="O1157" s="54" t="str">
        <f t="shared" si="85"/>
        <v/>
      </c>
      <c r="P1157" s="47"/>
      <c r="Q1157" s="661"/>
      <c r="R1157" s="47"/>
      <c r="S1157" s="659"/>
      <c r="T1157" s="659">
        <f t="shared" si="89"/>
        <v>0</v>
      </c>
    </row>
    <row r="1158" customHeight="1" spans="1:20">
      <c r="A1158" s="646"/>
      <c r="B1158" s="647"/>
      <c r="C1158" s="647"/>
      <c r="D1158" s="47"/>
      <c r="E1158" s="648"/>
      <c r="F1158" s="649"/>
      <c r="G1158" s="649"/>
      <c r="H1158" s="598"/>
      <c r="I1158" s="648"/>
      <c r="J1158" s="655"/>
      <c r="K1158" s="656"/>
      <c r="L1158" s="654">
        <f t="shared" si="86"/>
        <v>0</v>
      </c>
      <c r="M1158" s="25">
        <f t="shared" si="87"/>
        <v>0</v>
      </c>
      <c r="N1158" s="576">
        <f t="shared" si="88"/>
        <v>0</v>
      </c>
      <c r="O1158" s="54" t="str">
        <f t="shared" si="85"/>
        <v/>
      </c>
      <c r="P1158" s="47"/>
      <c r="Q1158" s="661"/>
      <c r="R1158" s="47"/>
      <c r="S1158" s="659"/>
      <c r="T1158" s="659">
        <f t="shared" si="89"/>
        <v>0</v>
      </c>
    </row>
    <row r="1159" customHeight="1" spans="1:20">
      <c r="A1159" s="646"/>
      <c r="B1159" s="647"/>
      <c r="C1159" s="647"/>
      <c r="D1159" s="47"/>
      <c r="E1159" s="648"/>
      <c r="F1159" s="649"/>
      <c r="G1159" s="649"/>
      <c r="H1159" s="598"/>
      <c r="I1159" s="648"/>
      <c r="J1159" s="655"/>
      <c r="K1159" s="656"/>
      <c r="L1159" s="654">
        <f t="shared" si="86"/>
        <v>0</v>
      </c>
      <c r="M1159" s="25">
        <f t="shared" si="87"/>
        <v>0</v>
      </c>
      <c r="N1159" s="576">
        <f t="shared" si="88"/>
        <v>0</v>
      </c>
      <c r="O1159" s="54" t="str">
        <f t="shared" ref="O1159:O1222" si="90">IF(K1159=0,"",(N1159-K1159)/K1159*100)</f>
        <v/>
      </c>
      <c r="P1159" s="47"/>
      <c r="Q1159" s="661"/>
      <c r="R1159" s="47"/>
      <c r="S1159" s="659"/>
      <c r="T1159" s="659">
        <f t="shared" si="89"/>
        <v>0</v>
      </c>
    </row>
    <row r="1160" customHeight="1" spans="1:20">
      <c r="A1160" s="646"/>
      <c r="B1160" s="647"/>
      <c r="C1160" s="647"/>
      <c r="D1160" s="47"/>
      <c r="E1160" s="648"/>
      <c r="F1160" s="649"/>
      <c r="G1160" s="649"/>
      <c r="H1160" s="598"/>
      <c r="I1160" s="648"/>
      <c r="J1160" s="655"/>
      <c r="K1160" s="656"/>
      <c r="L1160" s="654">
        <f t="shared" ref="L1160:L1223" si="91">T1160</f>
        <v>0</v>
      </c>
      <c r="M1160" s="25">
        <f t="shared" ref="M1160:M1223" si="92">S1160</f>
        <v>0</v>
      </c>
      <c r="N1160" s="576">
        <f t="shared" ref="N1160:N1223" si="93">ROUND(M1160*L1160,2)</f>
        <v>0</v>
      </c>
      <c r="O1160" s="54" t="str">
        <f t="shared" si="90"/>
        <v/>
      </c>
      <c r="P1160" s="47"/>
      <c r="Q1160" s="661"/>
      <c r="R1160" s="47"/>
      <c r="S1160" s="659"/>
      <c r="T1160" s="659">
        <f t="shared" ref="T1160:T1223" si="94">I1160</f>
        <v>0</v>
      </c>
    </row>
    <row r="1161" customHeight="1" spans="1:20">
      <c r="A1161" s="646"/>
      <c r="B1161" s="647"/>
      <c r="C1161" s="647"/>
      <c r="D1161" s="47"/>
      <c r="E1161" s="648"/>
      <c r="F1161" s="649"/>
      <c r="G1161" s="649"/>
      <c r="H1161" s="598"/>
      <c r="I1161" s="648"/>
      <c r="J1161" s="655"/>
      <c r="K1161" s="656"/>
      <c r="L1161" s="654">
        <f t="shared" si="91"/>
        <v>0</v>
      </c>
      <c r="M1161" s="25">
        <f t="shared" si="92"/>
        <v>0</v>
      </c>
      <c r="N1161" s="576">
        <f t="shared" si="93"/>
        <v>0</v>
      </c>
      <c r="O1161" s="54" t="str">
        <f t="shared" si="90"/>
        <v/>
      </c>
      <c r="P1161" s="47"/>
      <c r="Q1161" s="661"/>
      <c r="R1161" s="47"/>
      <c r="S1161" s="659"/>
      <c r="T1161" s="659">
        <f t="shared" si="94"/>
        <v>0</v>
      </c>
    </row>
    <row r="1162" customHeight="1" spans="1:20">
      <c r="A1162" s="646"/>
      <c r="B1162" s="647"/>
      <c r="C1162" s="647"/>
      <c r="D1162" s="47"/>
      <c r="E1162" s="648"/>
      <c r="F1162" s="649"/>
      <c r="G1162" s="649"/>
      <c r="H1162" s="598"/>
      <c r="I1162" s="648"/>
      <c r="J1162" s="655"/>
      <c r="K1162" s="656"/>
      <c r="L1162" s="654">
        <f t="shared" si="91"/>
        <v>0</v>
      </c>
      <c r="M1162" s="25">
        <f t="shared" si="92"/>
        <v>0</v>
      </c>
      <c r="N1162" s="576">
        <f t="shared" si="93"/>
        <v>0</v>
      </c>
      <c r="O1162" s="54" t="str">
        <f t="shared" si="90"/>
        <v/>
      </c>
      <c r="P1162" s="47"/>
      <c r="Q1162" s="661"/>
      <c r="R1162" s="47"/>
      <c r="S1162" s="659"/>
      <c r="T1162" s="659">
        <f t="shared" si="94"/>
        <v>0</v>
      </c>
    </row>
    <row r="1163" customHeight="1" spans="1:20">
      <c r="A1163" s="646"/>
      <c r="B1163" s="647"/>
      <c r="C1163" s="647"/>
      <c r="D1163" s="47"/>
      <c r="E1163" s="648"/>
      <c r="F1163" s="649"/>
      <c r="G1163" s="649"/>
      <c r="H1163" s="598"/>
      <c r="I1163" s="648"/>
      <c r="J1163" s="655"/>
      <c r="K1163" s="656"/>
      <c r="L1163" s="654">
        <f t="shared" si="91"/>
        <v>0</v>
      </c>
      <c r="M1163" s="25">
        <f t="shared" si="92"/>
        <v>0</v>
      </c>
      <c r="N1163" s="576">
        <f t="shared" si="93"/>
        <v>0</v>
      </c>
      <c r="O1163" s="54" t="str">
        <f t="shared" si="90"/>
        <v/>
      </c>
      <c r="P1163" s="47"/>
      <c r="Q1163" s="661"/>
      <c r="R1163" s="47"/>
      <c r="S1163" s="659"/>
      <c r="T1163" s="659">
        <f t="shared" si="94"/>
        <v>0</v>
      </c>
    </row>
    <row r="1164" customHeight="1" spans="1:20">
      <c r="A1164" s="646"/>
      <c r="B1164" s="647"/>
      <c r="C1164" s="647"/>
      <c r="D1164" s="47"/>
      <c r="E1164" s="648"/>
      <c r="F1164" s="649"/>
      <c r="G1164" s="649"/>
      <c r="H1164" s="598"/>
      <c r="I1164" s="648"/>
      <c r="J1164" s="655"/>
      <c r="K1164" s="656"/>
      <c r="L1164" s="654">
        <f t="shared" si="91"/>
        <v>0</v>
      </c>
      <c r="M1164" s="25">
        <f t="shared" si="92"/>
        <v>0</v>
      </c>
      <c r="N1164" s="576">
        <f t="shared" si="93"/>
        <v>0</v>
      </c>
      <c r="O1164" s="54" t="str">
        <f t="shared" si="90"/>
        <v/>
      </c>
      <c r="P1164" s="47"/>
      <c r="Q1164" s="661"/>
      <c r="R1164" s="47"/>
      <c r="S1164" s="659"/>
      <c r="T1164" s="659">
        <f t="shared" si="94"/>
        <v>0</v>
      </c>
    </row>
    <row r="1165" customHeight="1" spans="1:20">
      <c r="A1165" s="646"/>
      <c r="B1165" s="647"/>
      <c r="C1165" s="647"/>
      <c r="D1165" s="47"/>
      <c r="E1165" s="648"/>
      <c r="F1165" s="649"/>
      <c r="G1165" s="649"/>
      <c r="H1165" s="598"/>
      <c r="I1165" s="648"/>
      <c r="J1165" s="655"/>
      <c r="K1165" s="656"/>
      <c r="L1165" s="654">
        <f t="shared" si="91"/>
        <v>0</v>
      </c>
      <c r="M1165" s="25">
        <f t="shared" si="92"/>
        <v>0</v>
      </c>
      <c r="N1165" s="576">
        <f t="shared" si="93"/>
        <v>0</v>
      </c>
      <c r="O1165" s="54" t="str">
        <f t="shared" si="90"/>
        <v/>
      </c>
      <c r="P1165" s="47"/>
      <c r="Q1165" s="661"/>
      <c r="R1165" s="47"/>
      <c r="S1165" s="659"/>
      <c r="T1165" s="659">
        <f t="shared" si="94"/>
        <v>0</v>
      </c>
    </row>
    <row r="1166" customHeight="1" spans="1:20">
      <c r="A1166" s="646"/>
      <c r="B1166" s="647"/>
      <c r="C1166" s="647"/>
      <c r="D1166" s="47"/>
      <c r="E1166" s="648"/>
      <c r="F1166" s="649"/>
      <c r="G1166" s="649"/>
      <c r="H1166" s="598"/>
      <c r="I1166" s="648"/>
      <c r="J1166" s="655"/>
      <c r="K1166" s="656"/>
      <c r="L1166" s="654">
        <f t="shared" si="91"/>
        <v>0</v>
      </c>
      <c r="M1166" s="25">
        <f t="shared" si="92"/>
        <v>0</v>
      </c>
      <c r="N1166" s="576">
        <f t="shared" si="93"/>
        <v>0</v>
      </c>
      <c r="O1166" s="54" t="str">
        <f t="shared" si="90"/>
        <v/>
      </c>
      <c r="P1166" s="47"/>
      <c r="Q1166" s="661"/>
      <c r="R1166" s="47"/>
      <c r="S1166" s="659"/>
      <c r="T1166" s="659">
        <f t="shared" si="94"/>
        <v>0</v>
      </c>
    </row>
    <row r="1167" customHeight="1" spans="1:20">
      <c r="A1167" s="646"/>
      <c r="B1167" s="647"/>
      <c r="C1167" s="647"/>
      <c r="D1167" s="47"/>
      <c r="E1167" s="648"/>
      <c r="F1167" s="649"/>
      <c r="G1167" s="649"/>
      <c r="H1167" s="598"/>
      <c r="I1167" s="648"/>
      <c r="J1167" s="655"/>
      <c r="K1167" s="656"/>
      <c r="L1167" s="654">
        <f t="shared" si="91"/>
        <v>0</v>
      </c>
      <c r="M1167" s="25">
        <f t="shared" si="92"/>
        <v>0</v>
      </c>
      <c r="N1167" s="576">
        <f t="shared" si="93"/>
        <v>0</v>
      </c>
      <c r="O1167" s="54" t="str">
        <f t="shared" si="90"/>
        <v/>
      </c>
      <c r="P1167" s="47"/>
      <c r="Q1167" s="661"/>
      <c r="R1167" s="47"/>
      <c r="S1167" s="659"/>
      <c r="T1167" s="659">
        <f t="shared" si="94"/>
        <v>0</v>
      </c>
    </row>
    <row r="1168" customHeight="1" spans="1:20">
      <c r="A1168" s="646"/>
      <c r="B1168" s="647"/>
      <c r="C1168" s="647"/>
      <c r="D1168" s="47"/>
      <c r="E1168" s="648"/>
      <c r="F1168" s="649"/>
      <c r="G1168" s="649"/>
      <c r="H1168" s="598"/>
      <c r="I1168" s="648"/>
      <c r="J1168" s="655"/>
      <c r="K1168" s="656"/>
      <c r="L1168" s="654">
        <f t="shared" si="91"/>
        <v>0</v>
      </c>
      <c r="M1168" s="25">
        <f t="shared" si="92"/>
        <v>0</v>
      </c>
      <c r="N1168" s="576">
        <f t="shared" si="93"/>
        <v>0</v>
      </c>
      <c r="O1168" s="54" t="str">
        <f t="shared" si="90"/>
        <v/>
      </c>
      <c r="P1168" s="47"/>
      <c r="Q1168" s="661"/>
      <c r="R1168" s="47"/>
      <c r="S1168" s="659"/>
      <c r="T1168" s="659">
        <f t="shared" si="94"/>
        <v>0</v>
      </c>
    </row>
    <row r="1169" customHeight="1" spans="1:20">
      <c r="A1169" s="646"/>
      <c r="B1169" s="647"/>
      <c r="C1169" s="647"/>
      <c r="D1169" s="47"/>
      <c r="E1169" s="648"/>
      <c r="F1169" s="649"/>
      <c r="G1169" s="649"/>
      <c r="H1169" s="598"/>
      <c r="I1169" s="648"/>
      <c r="J1169" s="655"/>
      <c r="K1169" s="656"/>
      <c r="L1169" s="654">
        <f t="shared" si="91"/>
        <v>0</v>
      </c>
      <c r="M1169" s="25">
        <f t="shared" si="92"/>
        <v>0</v>
      </c>
      <c r="N1169" s="576">
        <f t="shared" si="93"/>
        <v>0</v>
      </c>
      <c r="O1169" s="54" t="str">
        <f t="shared" si="90"/>
        <v/>
      </c>
      <c r="P1169" s="47"/>
      <c r="Q1169" s="661"/>
      <c r="R1169" s="47"/>
      <c r="S1169" s="659"/>
      <c r="T1169" s="659">
        <f t="shared" si="94"/>
        <v>0</v>
      </c>
    </row>
    <row r="1170" customHeight="1" spans="1:20">
      <c r="A1170" s="646"/>
      <c r="B1170" s="647"/>
      <c r="C1170" s="647"/>
      <c r="D1170" s="47"/>
      <c r="E1170" s="648"/>
      <c r="F1170" s="649"/>
      <c r="G1170" s="649"/>
      <c r="H1170" s="598"/>
      <c r="I1170" s="648"/>
      <c r="J1170" s="655"/>
      <c r="K1170" s="656"/>
      <c r="L1170" s="654">
        <f t="shared" si="91"/>
        <v>0</v>
      </c>
      <c r="M1170" s="25">
        <f t="shared" si="92"/>
        <v>0</v>
      </c>
      <c r="N1170" s="576">
        <f t="shared" si="93"/>
        <v>0</v>
      </c>
      <c r="O1170" s="54" t="str">
        <f t="shared" si="90"/>
        <v/>
      </c>
      <c r="P1170" s="47"/>
      <c r="Q1170" s="661"/>
      <c r="R1170" s="47"/>
      <c r="S1170" s="659"/>
      <c r="T1170" s="659">
        <f t="shared" si="94"/>
        <v>0</v>
      </c>
    </row>
    <row r="1171" customHeight="1" spans="1:20">
      <c r="A1171" s="646"/>
      <c r="B1171" s="647"/>
      <c r="C1171" s="647"/>
      <c r="D1171" s="47"/>
      <c r="E1171" s="648"/>
      <c r="F1171" s="649"/>
      <c r="G1171" s="649"/>
      <c r="H1171" s="598"/>
      <c r="I1171" s="648"/>
      <c r="J1171" s="655"/>
      <c r="K1171" s="656"/>
      <c r="L1171" s="654">
        <f t="shared" si="91"/>
        <v>0</v>
      </c>
      <c r="M1171" s="25">
        <f t="shared" si="92"/>
        <v>0</v>
      </c>
      <c r="N1171" s="576">
        <f t="shared" si="93"/>
        <v>0</v>
      </c>
      <c r="O1171" s="54" t="str">
        <f t="shared" si="90"/>
        <v/>
      </c>
      <c r="P1171" s="47"/>
      <c r="Q1171" s="661"/>
      <c r="R1171" s="47"/>
      <c r="S1171" s="659"/>
      <c r="T1171" s="659">
        <f t="shared" si="94"/>
        <v>0</v>
      </c>
    </row>
    <row r="1172" customHeight="1" spans="1:20">
      <c r="A1172" s="646"/>
      <c r="B1172" s="647"/>
      <c r="C1172" s="647"/>
      <c r="D1172" s="47"/>
      <c r="E1172" s="648"/>
      <c r="F1172" s="649"/>
      <c r="G1172" s="649"/>
      <c r="H1172" s="598"/>
      <c r="I1172" s="648"/>
      <c r="J1172" s="655"/>
      <c r="K1172" s="656"/>
      <c r="L1172" s="654">
        <f t="shared" si="91"/>
        <v>0</v>
      </c>
      <c r="M1172" s="25">
        <f t="shared" si="92"/>
        <v>0</v>
      </c>
      <c r="N1172" s="576">
        <f t="shared" si="93"/>
        <v>0</v>
      </c>
      <c r="O1172" s="54" t="str">
        <f t="shared" si="90"/>
        <v/>
      </c>
      <c r="P1172" s="47"/>
      <c r="Q1172" s="661"/>
      <c r="R1172" s="47"/>
      <c r="S1172" s="659"/>
      <c r="T1172" s="659">
        <f t="shared" si="94"/>
        <v>0</v>
      </c>
    </row>
    <row r="1173" customHeight="1" spans="1:20">
      <c r="A1173" s="646"/>
      <c r="B1173" s="647"/>
      <c r="C1173" s="647"/>
      <c r="D1173" s="47"/>
      <c r="E1173" s="648"/>
      <c r="F1173" s="649"/>
      <c r="G1173" s="649"/>
      <c r="H1173" s="598"/>
      <c r="I1173" s="648"/>
      <c r="J1173" s="655"/>
      <c r="K1173" s="656"/>
      <c r="L1173" s="654">
        <f t="shared" si="91"/>
        <v>0</v>
      </c>
      <c r="M1173" s="25">
        <f t="shared" si="92"/>
        <v>0</v>
      </c>
      <c r="N1173" s="576">
        <f t="shared" si="93"/>
        <v>0</v>
      </c>
      <c r="O1173" s="54" t="str">
        <f t="shared" si="90"/>
        <v/>
      </c>
      <c r="P1173" s="47"/>
      <c r="Q1173" s="661"/>
      <c r="R1173" s="47"/>
      <c r="S1173" s="659"/>
      <c r="T1173" s="659">
        <f t="shared" si="94"/>
        <v>0</v>
      </c>
    </row>
    <row r="1174" customHeight="1" spans="1:20">
      <c r="A1174" s="646"/>
      <c r="B1174" s="647"/>
      <c r="C1174" s="647"/>
      <c r="D1174" s="47"/>
      <c r="E1174" s="648"/>
      <c r="F1174" s="649"/>
      <c r="G1174" s="649"/>
      <c r="H1174" s="598"/>
      <c r="I1174" s="648"/>
      <c r="J1174" s="655"/>
      <c r="K1174" s="656"/>
      <c r="L1174" s="654">
        <f t="shared" si="91"/>
        <v>0</v>
      </c>
      <c r="M1174" s="25">
        <f t="shared" si="92"/>
        <v>0</v>
      </c>
      <c r="N1174" s="576">
        <f t="shared" si="93"/>
        <v>0</v>
      </c>
      <c r="O1174" s="54" t="str">
        <f t="shared" si="90"/>
        <v/>
      </c>
      <c r="P1174" s="47"/>
      <c r="Q1174" s="661"/>
      <c r="R1174" s="47"/>
      <c r="S1174" s="659"/>
      <c r="T1174" s="659">
        <f t="shared" si="94"/>
        <v>0</v>
      </c>
    </row>
    <row r="1175" customHeight="1" spans="1:20">
      <c r="A1175" s="646"/>
      <c r="B1175" s="647"/>
      <c r="C1175" s="647"/>
      <c r="D1175" s="47"/>
      <c r="E1175" s="648"/>
      <c r="F1175" s="649"/>
      <c r="G1175" s="649"/>
      <c r="H1175" s="598"/>
      <c r="I1175" s="648"/>
      <c r="J1175" s="655"/>
      <c r="K1175" s="656"/>
      <c r="L1175" s="654">
        <f t="shared" si="91"/>
        <v>0</v>
      </c>
      <c r="M1175" s="25">
        <f t="shared" si="92"/>
        <v>0</v>
      </c>
      <c r="N1175" s="576">
        <f t="shared" si="93"/>
        <v>0</v>
      </c>
      <c r="O1175" s="54" t="str">
        <f t="shared" si="90"/>
        <v/>
      </c>
      <c r="P1175" s="47"/>
      <c r="Q1175" s="661"/>
      <c r="R1175" s="47"/>
      <c r="S1175" s="659"/>
      <c r="T1175" s="659">
        <f t="shared" si="94"/>
        <v>0</v>
      </c>
    </row>
    <row r="1176" customHeight="1" spans="1:20">
      <c r="A1176" s="646"/>
      <c r="B1176" s="647"/>
      <c r="C1176" s="647"/>
      <c r="D1176" s="47"/>
      <c r="E1176" s="648"/>
      <c r="F1176" s="649"/>
      <c r="G1176" s="649"/>
      <c r="H1176" s="598"/>
      <c r="I1176" s="648"/>
      <c r="J1176" s="655"/>
      <c r="K1176" s="656"/>
      <c r="L1176" s="654">
        <f t="shared" si="91"/>
        <v>0</v>
      </c>
      <c r="M1176" s="25">
        <f t="shared" si="92"/>
        <v>0</v>
      </c>
      <c r="N1176" s="576">
        <f t="shared" si="93"/>
        <v>0</v>
      </c>
      <c r="O1176" s="54" t="str">
        <f t="shared" si="90"/>
        <v/>
      </c>
      <c r="P1176" s="47"/>
      <c r="Q1176" s="661"/>
      <c r="R1176" s="47"/>
      <c r="S1176" s="659"/>
      <c r="T1176" s="659">
        <f t="shared" si="94"/>
        <v>0</v>
      </c>
    </row>
    <row r="1177" customHeight="1" spans="1:20">
      <c r="A1177" s="646"/>
      <c r="B1177" s="647"/>
      <c r="C1177" s="647"/>
      <c r="D1177" s="47"/>
      <c r="E1177" s="648"/>
      <c r="F1177" s="649"/>
      <c r="G1177" s="649"/>
      <c r="H1177" s="598"/>
      <c r="I1177" s="648"/>
      <c r="J1177" s="655"/>
      <c r="K1177" s="656"/>
      <c r="L1177" s="654">
        <f t="shared" si="91"/>
        <v>0</v>
      </c>
      <c r="M1177" s="25">
        <f t="shared" si="92"/>
        <v>0</v>
      </c>
      <c r="N1177" s="576">
        <f t="shared" si="93"/>
        <v>0</v>
      </c>
      <c r="O1177" s="54" t="str">
        <f t="shared" si="90"/>
        <v/>
      </c>
      <c r="P1177" s="47"/>
      <c r="Q1177" s="661"/>
      <c r="R1177" s="47"/>
      <c r="S1177" s="659"/>
      <c r="T1177" s="659">
        <f t="shared" si="94"/>
        <v>0</v>
      </c>
    </row>
    <row r="1178" customHeight="1" spans="1:20">
      <c r="A1178" s="646"/>
      <c r="B1178" s="647"/>
      <c r="C1178" s="647"/>
      <c r="D1178" s="47"/>
      <c r="E1178" s="648"/>
      <c r="F1178" s="649"/>
      <c r="G1178" s="649"/>
      <c r="H1178" s="598"/>
      <c r="I1178" s="648"/>
      <c r="J1178" s="655"/>
      <c r="K1178" s="656"/>
      <c r="L1178" s="654">
        <f t="shared" si="91"/>
        <v>0</v>
      </c>
      <c r="M1178" s="25">
        <f t="shared" si="92"/>
        <v>0</v>
      </c>
      <c r="N1178" s="576">
        <f t="shared" si="93"/>
        <v>0</v>
      </c>
      <c r="O1178" s="54" t="str">
        <f t="shared" si="90"/>
        <v/>
      </c>
      <c r="P1178" s="47"/>
      <c r="Q1178" s="661"/>
      <c r="R1178" s="47"/>
      <c r="S1178" s="659"/>
      <c r="T1178" s="659">
        <f t="shared" si="94"/>
        <v>0</v>
      </c>
    </row>
    <row r="1179" customHeight="1" spans="1:20">
      <c r="A1179" s="646"/>
      <c r="B1179" s="647"/>
      <c r="C1179" s="647"/>
      <c r="D1179" s="47"/>
      <c r="E1179" s="648"/>
      <c r="F1179" s="649"/>
      <c r="G1179" s="649"/>
      <c r="H1179" s="598"/>
      <c r="I1179" s="648"/>
      <c r="J1179" s="655"/>
      <c r="K1179" s="656"/>
      <c r="L1179" s="654">
        <f t="shared" si="91"/>
        <v>0</v>
      </c>
      <c r="M1179" s="25">
        <f t="shared" si="92"/>
        <v>0</v>
      </c>
      <c r="N1179" s="576">
        <f t="shared" si="93"/>
        <v>0</v>
      </c>
      <c r="O1179" s="54" t="str">
        <f t="shared" si="90"/>
        <v/>
      </c>
      <c r="P1179" s="47"/>
      <c r="Q1179" s="661"/>
      <c r="R1179" s="47"/>
      <c r="S1179" s="659"/>
      <c r="T1179" s="659">
        <f t="shared" si="94"/>
        <v>0</v>
      </c>
    </row>
    <row r="1180" customHeight="1" spans="1:20">
      <c r="A1180" s="646"/>
      <c r="B1180" s="647"/>
      <c r="C1180" s="647"/>
      <c r="D1180" s="47"/>
      <c r="E1180" s="648"/>
      <c r="F1180" s="649"/>
      <c r="G1180" s="649"/>
      <c r="H1180" s="598"/>
      <c r="I1180" s="648"/>
      <c r="J1180" s="655"/>
      <c r="K1180" s="656"/>
      <c r="L1180" s="654">
        <f t="shared" si="91"/>
        <v>0</v>
      </c>
      <c r="M1180" s="25">
        <f t="shared" si="92"/>
        <v>0</v>
      </c>
      <c r="N1180" s="576">
        <f t="shared" si="93"/>
        <v>0</v>
      </c>
      <c r="O1180" s="54" t="str">
        <f t="shared" si="90"/>
        <v/>
      </c>
      <c r="P1180" s="47"/>
      <c r="Q1180" s="661"/>
      <c r="R1180" s="47"/>
      <c r="S1180" s="659"/>
      <c r="T1180" s="659">
        <f t="shared" si="94"/>
        <v>0</v>
      </c>
    </row>
    <row r="1181" customHeight="1" spans="1:20">
      <c r="A1181" s="646"/>
      <c r="B1181" s="647"/>
      <c r="C1181" s="647"/>
      <c r="D1181" s="47"/>
      <c r="E1181" s="648"/>
      <c r="F1181" s="649"/>
      <c r="G1181" s="649"/>
      <c r="H1181" s="598"/>
      <c r="I1181" s="648"/>
      <c r="J1181" s="655"/>
      <c r="K1181" s="656"/>
      <c r="L1181" s="654">
        <f t="shared" si="91"/>
        <v>0</v>
      </c>
      <c r="M1181" s="25">
        <f t="shared" si="92"/>
        <v>0</v>
      </c>
      <c r="N1181" s="576">
        <f t="shared" si="93"/>
        <v>0</v>
      </c>
      <c r="O1181" s="54" t="str">
        <f t="shared" si="90"/>
        <v/>
      </c>
      <c r="P1181" s="47"/>
      <c r="Q1181" s="661"/>
      <c r="R1181" s="47"/>
      <c r="S1181" s="659"/>
      <c r="T1181" s="659">
        <f t="shared" si="94"/>
        <v>0</v>
      </c>
    </row>
    <row r="1182" customHeight="1" spans="1:20">
      <c r="A1182" s="646"/>
      <c r="B1182" s="647"/>
      <c r="C1182" s="647"/>
      <c r="D1182" s="47"/>
      <c r="E1182" s="648"/>
      <c r="F1182" s="649"/>
      <c r="G1182" s="649"/>
      <c r="H1182" s="598"/>
      <c r="I1182" s="648"/>
      <c r="J1182" s="655"/>
      <c r="K1182" s="656"/>
      <c r="L1182" s="654">
        <f t="shared" si="91"/>
        <v>0</v>
      </c>
      <c r="M1182" s="25">
        <f t="shared" si="92"/>
        <v>0</v>
      </c>
      <c r="N1182" s="576">
        <f t="shared" si="93"/>
        <v>0</v>
      </c>
      <c r="O1182" s="54" t="str">
        <f t="shared" si="90"/>
        <v/>
      </c>
      <c r="P1182" s="47"/>
      <c r="Q1182" s="661"/>
      <c r="R1182" s="47"/>
      <c r="S1182" s="659"/>
      <c r="T1182" s="659">
        <f t="shared" si="94"/>
        <v>0</v>
      </c>
    </row>
    <row r="1183" customHeight="1" spans="1:20">
      <c r="A1183" s="646"/>
      <c r="B1183" s="647"/>
      <c r="C1183" s="647"/>
      <c r="D1183" s="47"/>
      <c r="E1183" s="648"/>
      <c r="F1183" s="649"/>
      <c r="G1183" s="649"/>
      <c r="H1183" s="598"/>
      <c r="I1183" s="648"/>
      <c r="J1183" s="655"/>
      <c r="K1183" s="656"/>
      <c r="L1183" s="654">
        <f t="shared" si="91"/>
        <v>0</v>
      </c>
      <c r="M1183" s="25">
        <f t="shared" si="92"/>
        <v>0</v>
      </c>
      <c r="N1183" s="576">
        <f t="shared" si="93"/>
        <v>0</v>
      </c>
      <c r="O1183" s="54" t="str">
        <f t="shared" si="90"/>
        <v/>
      </c>
      <c r="P1183" s="47"/>
      <c r="Q1183" s="661"/>
      <c r="R1183" s="47"/>
      <c r="S1183" s="659"/>
      <c r="T1183" s="659">
        <f t="shared" si="94"/>
        <v>0</v>
      </c>
    </row>
    <row r="1184" customHeight="1" spans="1:20">
      <c r="A1184" s="646"/>
      <c r="B1184" s="647"/>
      <c r="C1184" s="647"/>
      <c r="D1184" s="47"/>
      <c r="E1184" s="648"/>
      <c r="F1184" s="649"/>
      <c r="G1184" s="649"/>
      <c r="H1184" s="598"/>
      <c r="I1184" s="648"/>
      <c r="J1184" s="655"/>
      <c r="K1184" s="656"/>
      <c r="L1184" s="654">
        <f t="shared" si="91"/>
        <v>0</v>
      </c>
      <c r="M1184" s="25">
        <f t="shared" si="92"/>
        <v>0</v>
      </c>
      <c r="N1184" s="576">
        <f t="shared" si="93"/>
        <v>0</v>
      </c>
      <c r="O1184" s="54" t="str">
        <f t="shared" si="90"/>
        <v/>
      </c>
      <c r="P1184" s="47"/>
      <c r="Q1184" s="661"/>
      <c r="R1184" s="47"/>
      <c r="S1184" s="659"/>
      <c r="T1184" s="659">
        <f t="shared" si="94"/>
        <v>0</v>
      </c>
    </row>
    <row r="1185" customHeight="1" spans="1:20">
      <c r="A1185" s="646"/>
      <c r="B1185" s="647"/>
      <c r="C1185" s="647"/>
      <c r="D1185" s="47"/>
      <c r="E1185" s="648"/>
      <c r="F1185" s="649"/>
      <c r="G1185" s="649"/>
      <c r="H1185" s="598"/>
      <c r="I1185" s="648"/>
      <c r="J1185" s="655"/>
      <c r="K1185" s="656"/>
      <c r="L1185" s="654">
        <f t="shared" si="91"/>
        <v>0</v>
      </c>
      <c r="M1185" s="25">
        <f t="shared" si="92"/>
        <v>0</v>
      </c>
      <c r="N1185" s="576">
        <f t="shared" si="93"/>
        <v>0</v>
      </c>
      <c r="O1185" s="54" t="str">
        <f t="shared" si="90"/>
        <v/>
      </c>
      <c r="P1185" s="47"/>
      <c r="Q1185" s="661"/>
      <c r="R1185" s="47"/>
      <c r="S1185" s="659"/>
      <c r="T1185" s="659">
        <f t="shared" si="94"/>
        <v>0</v>
      </c>
    </row>
    <row r="1186" customHeight="1" spans="1:20">
      <c r="A1186" s="646"/>
      <c r="B1186" s="647"/>
      <c r="C1186" s="647"/>
      <c r="D1186" s="47"/>
      <c r="E1186" s="648"/>
      <c r="F1186" s="649"/>
      <c r="G1186" s="649"/>
      <c r="H1186" s="598"/>
      <c r="I1186" s="648"/>
      <c r="J1186" s="655"/>
      <c r="K1186" s="656"/>
      <c r="L1186" s="654">
        <f t="shared" si="91"/>
        <v>0</v>
      </c>
      <c r="M1186" s="25">
        <f t="shared" si="92"/>
        <v>0</v>
      </c>
      <c r="N1186" s="576">
        <f t="shared" si="93"/>
        <v>0</v>
      </c>
      <c r="O1186" s="54" t="str">
        <f t="shared" si="90"/>
        <v/>
      </c>
      <c r="P1186" s="47"/>
      <c r="Q1186" s="661"/>
      <c r="R1186" s="47"/>
      <c r="S1186" s="659"/>
      <c r="T1186" s="659">
        <f t="shared" si="94"/>
        <v>0</v>
      </c>
    </row>
    <row r="1187" customHeight="1" spans="1:20">
      <c r="A1187" s="646"/>
      <c r="B1187" s="647"/>
      <c r="C1187" s="647"/>
      <c r="D1187" s="47"/>
      <c r="E1187" s="648"/>
      <c r="F1187" s="649"/>
      <c r="G1187" s="649"/>
      <c r="H1187" s="598"/>
      <c r="I1187" s="648"/>
      <c r="J1187" s="655"/>
      <c r="K1187" s="656"/>
      <c r="L1187" s="654">
        <f t="shared" si="91"/>
        <v>0</v>
      </c>
      <c r="M1187" s="25">
        <f t="shared" si="92"/>
        <v>0</v>
      </c>
      <c r="N1187" s="576">
        <f t="shared" si="93"/>
        <v>0</v>
      </c>
      <c r="O1187" s="54" t="str">
        <f t="shared" si="90"/>
        <v/>
      </c>
      <c r="P1187" s="47"/>
      <c r="Q1187" s="661"/>
      <c r="R1187" s="47"/>
      <c r="S1187" s="659"/>
      <c r="T1187" s="659">
        <f t="shared" si="94"/>
        <v>0</v>
      </c>
    </row>
    <row r="1188" customHeight="1" spans="1:20">
      <c r="A1188" s="646"/>
      <c r="B1188" s="647"/>
      <c r="C1188" s="647"/>
      <c r="D1188" s="47"/>
      <c r="E1188" s="648"/>
      <c r="F1188" s="649"/>
      <c r="G1188" s="649"/>
      <c r="H1188" s="598"/>
      <c r="I1188" s="648"/>
      <c r="J1188" s="655"/>
      <c r="K1188" s="656"/>
      <c r="L1188" s="654">
        <f t="shared" si="91"/>
        <v>0</v>
      </c>
      <c r="M1188" s="25">
        <f t="shared" si="92"/>
        <v>0</v>
      </c>
      <c r="N1188" s="576">
        <f t="shared" si="93"/>
        <v>0</v>
      </c>
      <c r="O1188" s="54" t="str">
        <f t="shared" si="90"/>
        <v/>
      </c>
      <c r="P1188" s="47"/>
      <c r="Q1188" s="661"/>
      <c r="R1188" s="47"/>
      <c r="S1188" s="659"/>
      <c r="T1188" s="659">
        <f t="shared" si="94"/>
        <v>0</v>
      </c>
    </row>
    <row r="1189" customHeight="1" spans="1:20">
      <c r="A1189" s="646"/>
      <c r="B1189" s="647"/>
      <c r="C1189" s="647"/>
      <c r="D1189" s="47"/>
      <c r="E1189" s="648"/>
      <c r="F1189" s="649"/>
      <c r="G1189" s="649"/>
      <c r="H1189" s="598"/>
      <c r="I1189" s="648"/>
      <c r="J1189" s="655"/>
      <c r="K1189" s="656"/>
      <c r="L1189" s="654">
        <f t="shared" si="91"/>
        <v>0</v>
      </c>
      <c r="M1189" s="25">
        <f t="shared" si="92"/>
        <v>0</v>
      </c>
      <c r="N1189" s="576">
        <f t="shared" si="93"/>
        <v>0</v>
      </c>
      <c r="O1189" s="54" t="str">
        <f t="shared" si="90"/>
        <v/>
      </c>
      <c r="P1189" s="47"/>
      <c r="Q1189" s="661"/>
      <c r="R1189" s="47"/>
      <c r="S1189" s="659"/>
      <c r="T1189" s="659">
        <f t="shared" si="94"/>
        <v>0</v>
      </c>
    </row>
    <row r="1190" customHeight="1" spans="1:20">
      <c r="A1190" s="646"/>
      <c r="B1190" s="647"/>
      <c r="C1190" s="647"/>
      <c r="D1190" s="47"/>
      <c r="E1190" s="648"/>
      <c r="F1190" s="649"/>
      <c r="G1190" s="649"/>
      <c r="H1190" s="598"/>
      <c r="I1190" s="648"/>
      <c r="J1190" s="655"/>
      <c r="K1190" s="656"/>
      <c r="L1190" s="654">
        <f t="shared" si="91"/>
        <v>0</v>
      </c>
      <c r="M1190" s="25">
        <f t="shared" si="92"/>
        <v>0</v>
      </c>
      <c r="N1190" s="576">
        <f t="shared" si="93"/>
        <v>0</v>
      </c>
      <c r="O1190" s="54" t="str">
        <f t="shared" si="90"/>
        <v/>
      </c>
      <c r="P1190" s="47"/>
      <c r="Q1190" s="661"/>
      <c r="R1190" s="47"/>
      <c r="S1190" s="659"/>
      <c r="T1190" s="659">
        <f t="shared" si="94"/>
        <v>0</v>
      </c>
    </row>
    <row r="1191" customHeight="1" spans="1:20">
      <c r="A1191" s="646"/>
      <c r="B1191" s="647"/>
      <c r="C1191" s="647"/>
      <c r="D1191" s="47"/>
      <c r="E1191" s="648"/>
      <c r="F1191" s="649"/>
      <c r="G1191" s="649"/>
      <c r="H1191" s="598"/>
      <c r="I1191" s="648"/>
      <c r="J1191" s="655"/>
      <c r="K1191" s="656"/>
      <c r="L1191" s="654">
        <f t="shared" si="91"/>
        <v>0</v>
      </c>
      <c r="M1191" s="25">
        <f t="shared" si="92"/>
        <v>0</v>
      </c>
      <c r="N1191" s="576">
        <f t="shared" si="93"/>
        <v>0</v>
      </c>
      <c r="O1191" s="54" t="str">
        <f t="shared" si="90"/>
        <v/>
      </c>
      <c r="P1191" s="47"/>
      <c r="Q1191" s="661"/>
      <c r="R1191" s="47"/>
      <c r="S1191" s="659"/>
      <c r="T1191" s="659">
        <f t="shared" si="94"/>
        <v>0</v>
      </c>
    </row>
    <row r="1192" customHeight="1" spans="1:20">
      <c r="A1192" s="646"/>
      <c r="B1192" s="647"/>
      <c r="C1192" s="647"/>
      <c r="D1192" s="47"/>
      <c r="E1192" s="648"/>
      <c r="F1192" s="649"/>
      <c r="G1192" s="649"/>
      <c r="H1192" s="598"/>
      <c r="I1192" s="648"/>
      <c r="J1192" s="655"/>
      <c r="K1192" s="656"/>
      <c r="L1192" s="654">
        <f t="shared" si="91"/>
        <v>0</v>
      </c>
      <c r="M1192" s="25">
        <f t="shared" si="92"/>
        <v>0</v>
      </c>
      <c r="N1192" s="576">
        <f t="shared" si="93"/>
        <v>0</v>
      </c>
      <c r="O1192" s="54" t="str">
        <f t="shared" si="90"/>
        <v/>
      </c>
      <c r="P1192" s="47"/>
      <c r="Q1192" s="661"/>
      <c r="R1192" s="47"/>
      <c r="S1192" s="659"/>
      <c r="T1192" s="659">
        <f t="shared" si="94"/>
        <v>0</v>
      </c>
    </row>
    <row r="1193" customHeight="1" spans="1:20">
      <c r="A1193" s="646"/>
      <c r="B1193" s="647"/>
      <c r="C1193" s="647"/>
      <c r="D1193" s="47"/>
      <c r="E1193" s="648"/>
      <c r="F1193" s="649"/>
      <c r="G1193" s="649"/>
      <c r="H1193" s="598"/>
      <c r="I1193" s="648"/>
      <c r="J1193" s="655"/>
      <c r="K1193" s="656"/>
      <c r="L1193" s="654">
        <f t="shared" si="91"/>
        <v>0</v>
      </c>
      <c r="M1193" s="25">
        <f t="shared" si="92"/>
        <v>0</v>
      </c>
      <c r="N1193" s="576">
        <f t="shared" si="93"/>
        <v>0</v>
      </c>
      <c r="O1193" s="54" t="str">
        <f t="shared" si="90"/>
        <v/>
      </c>
      <c r="P1193" s="47"/>
      <c r="Q1193" s="661"/>
      <c r="R1193" s="47"/>
      <c r="S1193" s="659"/>
      <c r="T1193" s="659">
        <f t="shared" si="94"/>
        <v>0</v>
      </c>
    </row>
    <row r="1194" customHeight="1" spans="1:20">
      <c r="A1194" s="646"/>
      <c r="B1194" s="647"/>
      <c r="C1194" s="647"/>
      <c r="D1194" s="47"/>
      <c r="E1194" s="648"/>
      <c r="F1194" s="649"/>
      <c r="G1194" s="649"/>
      <c r="H1194" s="598"/>
      <c r="I1194" s="648"/>
      <c r="J1194" s="655"/>
      <c r="K1194" s="656"/>
      <c r="L1194" s="654">
        <f t="shared" si="91"/>
        <v>0</v>
      </c>
      <c r="M1194" s="25">
        <f t="shared" si="92"/>
        <v>0</v>
      </c>
      <c r="N1194" s="576">
        <f t="shared" si="93"/>
        <v>0</v>
      </c>
      <c r="O1194" s="54" t="str">
        <f t="shared" si="90"/>
        <v/>
      </c>
      <c r="P1194" s="47"/>
      <c r="Q1194" s="661"/>
      <c r="R1194" s="47"/>
      <c r="S1194" s="659"/>
      <c r="T1194" s="659">
        <f t="shared" si="94"/>
        <v>0</v>
      </c>
    </row>
    <row r="1195" customHeight="1" spans="1:20">
      <c r="A1195" s="646"/>
      <c r="B1195" s="647"/>
      <c r="C1195" s="647"/>
      <c r="D1195" s="47"/>
      <c r="E1195" s="648"/>
      <c r="F1195" s="649"/>
      <c r="G1195" s="649"/>
      <c r="H1195" s="598"/>
      <c r="I1195" s="648"/>
      <c r="J1195" s="655"/>
      <c r="K1195" s="656"/>
      <c r="L1195" s="654">
        <f t="shared" si="91"/>
        <v>0</v>
      </c>
      <c r="M1195" s="25">
        <f t="shared" si="92"/>
        <v>0</v>
      </c>
      <c r="N1195" s="576">
        <f t="shared" si="93"/>
        <v>0</v>
      </c>
      <c r="O1195" s="54" t="str">
        <f t="shared" si="90"/>
        <v/>
      </c>
      <c r="P1195" s="47"/>
      <c r="Q1195" s="661"/>
      <c r="R1195" s="47"/>
      <c r="S1195" s="659"/>
      <c r="T1195" s="659">
        <f t="shared" si="94"/>
        <v>0</v>
      </c>
    </row>
    <row r="1196" customHeight="1" spans="1:20">
      <c r="A1196" s="646"/>
      <c r="B1196" s="647"/>
      <c r="C1196" s="647"/>
      <c r="D1196" s="47"/>
      <c r="E1196" s="648"/>
      <c r="F1196" s="649"/>
      <c r="G1196" s="649"/>
      <c r="H1196" s="598"/>
      <c r="I1196" s="648"/>
      <c r="J1196" s="655"/>
      <c r="K1196" s="656"/>
      <c r="L1196" s="654">
        <f t="shared" si="91"/>
        <v>0</v>
      </c>
      <c r="M1196" s="25">
        <f t="shared" si="92"/>
        <v>0</v>
      </c>
      <c r="N1196" s="576">
        <f t="shared" si="93"/>
        <v>0</v>
      </c>
      <c r="O1196" s="54" t="str">
        <f t="shared" si="90"/>
        <v/>
      </c>
      <c r="P1196" s="47"/>
      <c r="Q1196" s="661"/>
      <c r="R1196" s="47"/>
      <c r="S1196" s="659"/>
      <c r="T1196" s="659">
        <f t="shared" si="94"/>
        <v>0</v>
      </c>
    </row>
    <row r="1197" customHeight="1" spans="1:20">
      <c r="A1197" s="646"/>
      <c r="B1197" s="647"/>
      <c r="C1197" s="647"/>
      <c r="D1197" s="47"/>
      <c r="E1197" s="648"/>
      <c r="F1197" s="649"/>
      <c r="G1197" s="649"/>
      <c r="H1197" s="598"/>
      <c r="I1197" s="648"/>
      <c r="J1197" s="655"/>
      <c r="K1197" s="656"/>
      <c r="L1197" s="654">
        <f t="shared" si="91"/>
        <v>0</v>
      </c>
      <c r="M1197" s="25">
        <f t="shared" si="92"/>
        <v>0</v>
      </c>
      <c r="N1197" s="576">
        <f t="shared" si="93"/>
        <v>0</v>
      </c>
      <c r="O1197" s="54" t="str">
        <f t="shared" si="90"/>
        <v/>
      </c>
      <c r="P1197" s="47"/>
      <c r="Q1197" s="661"/>
      <c r="R1197" s="47"/>
      <c r="S1197" s="659"/>
      <c r="T1197" s="659">
        <f t="shared" si="94"/>
        <v>0</v>
      </c>
    </row>
    <row r="1198" customHeight="1" spans="1:20">
      <c r="A1198" s="646"/>
      <c r="B1198" s="647"/>
      <c r="C1198" s="647"/>
      <c r="D1198" s="47"/>
      <c r="E1198" s="648"/>
      <c r="F1198" s="649"/>
      <c r="G1198" s="649"/>
      <c r="H1198" s="598"/>
      <c r="I1198" s="648"/>
      <c r="J1198" s="655"/>
      <c r="K1198" s="656"/>
      <c r="L1198" s="654">
        <f t="shared" si="91"/>
        <v>0</v>
      </c>
      <c r="M1198" s="25">
        <f t="shared" si="92"/>
        <v>0</v>
      </c>
      <c r="N1198" s="576">
        <f t="shared" si="93"/>
        <v>0</v>
      </c>
      <c r="O1198" s="54" t="str">
        <f t="shared" si="90"/>
        <v/>
      </c>
      <c r="P1198" s="47"/>
      <c r="Q1198" s="661"/>
      <c r="R1198" s="47"/>
      <c r="S1198" s="659"/>
      <c r="T1198" s="659">
        <f t="shared" si="94"/>
        <v>0</v>
      </c>
    </row>
    <row r="1199" customHeight="1" spans="1:20">
      <c r="A1199" s="646"/>
      <c r="B1199" s="647"/>
      <c r="C1199" s="647"/>
      <c r="D1199" s="47"/>
      <c r="E1199" s="648"/>
      <c r="F1199" s="649"/>
      <c r="G1199" s="649"/>
      <c r="H1199" s="598"/>
      <c r="I1199" s="648"/>
      <c r="J1199" s="655"/>
      <c r="K1199" s="656"/>
      <c r="L1199" s="654">
        <f t="shared" si="91"/>
        <v>0</v>
      </c>
      <c r="M1199" s="25">
        <f t="shared" si="92"/>
        <v>0</v>
      </c>
      <c r="N1199" s="576">
        <f t="shared" si="93"/>
        <v>0</v>
      </c>
      <c r="O1199" s="54" t="str">
        <f t="shared" si="90"/>
        <v/>
      </c>
      <c r="P1199" s="47"/>
      <c r="Q1199" s="661"/>
      <c r="R1199" s="47"/>
      <c r="S1199" s="659"/>
      <c r="T1199" s="659">
        <f t="shared" si="94"/>
        <v>0</v>
      </c>
    </row>
    <row r="1200" customHeight="1" spans="1:20">
      <c r="A1200" s="646"/>
      <c r="B1200" s="647"/>
      <c r="C1200" s="647"/>
      <c r="D1200" s="47"/>
      <c r="E1200" s="648"/>
      <c r="F1200" s="649"/>
      <c r="G1200" s="649"/>
      <c r="H1200" s="598"/>
      <c r="I1200" s="648"/>
      <c r="J1200" s="655"/>
      <c r="K1200" s="656"/>
      <c r="L1200" s="654">
        <f t="shared" si="91"/>
        <v>0</v>
      </c>
      <c r="M1200" s="25">
        <f t="shared" si="92"/>
        <v>0</v>
      </c>
      <c r="N1200" s="576">
        <f t="shared" si="93"/>
        <v>0</v>
      </c>
      <c r="O1200" s="54" t="str">
        <f t="shared" si="90"/>
        <v/>
      </c>
      <c r="P1200" s="47"/>
      <c r="Q1200" s="661"/>
      <c r="R1200" s="47"/>
      <c r="S1200" s="659"/>
      <c r="T1200" s="659">
        <f t="shared" si="94"/>
        <v>0</v>
      </c>
    </row>
    <row r="1201" customHeight="1" spans="1:20">
      <c r="A1201" s="646"/>
      <c r="B1201" s="647"/>
      <c r="C1201" s="647"/>
      <c r="D1201" s="47"/>
      <c r="E1201" s="648"/>
      <c r="F1201" s="649"/>
      <c r="G1201" s="649"/>
      <c r="H1201" s="598"/>
      <c r="I1201" s="648"/>
      <c r="J1201" s="655"/>
      <c r="K1201" s="656"/>
      <c r="L1201" s="654">
        <f t="shared" si="91"/>
        <v>0</v>
      </c>
      <c r="M1201" s="25">
        <f t="shared" si="92"/>
        <v>0</v>
      </c>
      <c r="N1201" s="576">
        <f t="shared" si="93"/>
        <v>0</v>
      </c>
      <c r="O1201" s="54" t="str">
        <f t="shared" si="90"/>
        <v/>
      </c>
      <c r="P1201" s="47"/>
      <c r="Q1201" s="661"/>
      <c r="R1201" s="47"/>
      <c r="S1201" s="659"/>
      <c r="T1201" s="659">
        <f t="shared" si="94"/>
        <v>0</v>
      </c>
    </row>
    <row r="1202" customHeight="1" spans="1:20">
      <c r="A1202" s="646"/>
      <c r="B1202" s="647"/>
      <c r="C1202" s="647"/>
      <c r="D1202" s="47"/>
      <c r="E1202" s="648"/>
      <c r="F1202" s="649"/>
      <c r="G1202" s="649"/>
      <c r="H1202" s="598"/>
      <c r="I1202" s="648"/>
      <c r="J1202" s="655"/>
      <c r="K1202" s="656"/>
      <c r="L1202" s="654">
        <f t="shared" si="91"/>
        <v>0</v>
      </c>
      <c r="M1202" s="25">
        <f t="shared" si="92"/>
        <v>0</v>
      </c>
      <c r="N1202" s="576">
        <f t="shared" si="93"/>
        <v>0</v>
      </c>
      <c r="O1202" s="54" t="str">
        <f t="shared" si="90"/>
        <v/>
      </c>
      <c r="P1202" s="47"/>
      <c r="Q1202" s="661"/>
      <c r="R1202" s="47"/>
      <c r="S1202" s="659"/>
      <c r="T1202" s="659">
        <f t="shared" si="94"/>
        <v>0</v>
      </c>
    </row>
    <row r="1203" customHeight="1" spans="1:20">
      <c r="A1203" s="646"/>
      <c r="B1203" s="647"/>
      <c r="C1203" s="647"/>
      <c r="D1203" s="47"/>
      <c r="E1203" s="648"/>
      <c r="F1203" s="649"/>
      <c r="G1203" s="649"/>
      <c r="H1203" s="598"/>
      <c r="I1203" s="648"/>
      <c r="J1203" s="655"/>
      <c r="K1203" s="656"/>
      <c r="L1203" s="654">
        <f t="shared" si="91"/>
        <v>0</v>
      </c>
      <c r="M1203" s="25">
        <f t="shared" si="92"/>
        <v>0</v>
      </c>
      <c r="N1203" s="576">
        <f t="shared" si="93"/>
        <v>0</v>
      </c>
      <c r="O1203" s="54" t="str">
        <f t="shared" si="90"/>
        <v/>
      </c>
      <c r="P1203" s="47"/>
      <c r="Q1203" s="661"/>
      <c r="R1203" s="47"/>
      <c r="S1203" s="659"/>
      <c r="T1203" s="659">
        <f t="shared" si="94"/>
        <v>0</v>
      </c>
    </row>
    <row r="1204" customHeight="1" spans="1:20">
      <c r="A1204" s="646"/>
      <c r="B1204" s="647"/>
      <c r="C1204" s="647"/>
      <c r="D1204" s="47"/>
      <c r="E1204" s="648"/>
      <c r="F1204" s="649"/>
      <c r="G1204" s="649"/>
      <c r="H1204" s="598"/>
      <c r="I1204" s="648"/>
      <c r="J1204" s="655"/>
      <c r="K1204" s="656"/>
      <c r="L1204" s="654">
        <f t="shared" si="91"/>
        <v>0</v>
      </c>
      <c r="M1204" s="25">
        <f t="shared" si="92"/>
        <v>0</v>
      </c>
      <c r="N1204" s="576">
        <f t="shared" si="93"/>
        <v>0</v>
      </c>
      <c r="O1204" s="54" t="str">
        <f t="shared" si="90"/>
        <v/>
      </c>
      <c r="P1204" s="47"/>
      <c r="Q1204" s="661"/>
      <c r="R1204" s="47"/>
      <c r="S1204" s="659"/>
      <c r="T1204" s="659">
        <f t="shared" si="94"/>
        <v>0</v>
      </c>
    </row>
    <row r="1205" customHeight="1" spans="1:20">
      <c r="A1205" s="646"/>
      <c r="B1205" s="647"/>
      <c r="C1205" s="647"/>
      <c r="D1205" s="47"/>
      <c r="E1205" s="648"/>
      <c r="F1205" s="649"/>
      <c r="G1205" s="649"/>
      <c r="H1205" s="598"/>
      <c r="I1205" s="648"/>
      <c r="J1205" s="655"/>
      <c r="K1205" s="656"/>
      <c r="L1205" s="654">
        <f t="shared" si="91"/>
        <v>0</v>
      </c>
      <c r="M1205" s="25">
        <f t="shared" si="92"/>
        <v>0</v>
      </c>
      <c r="N1205" s="576">
        <f t="shared" si="93"/>
        <v>0</v>
      </c>
      <c r="O1205" s="54" t="str">
        <f t="shared" si="90"/>
        <v/>
      </c>
      <c r="P1205" s="47"/>
      <c r="Q1205" s="661"/>
      <c r="R1205" s="47"/>
      <c r="S1205" s="659"/>
      <c r="T1205" s="659">
        <f t="shared" si="94"/>
        <v>0</v>
      </c>
    </row>
    <row r="1206" customHeight="1" spans="1:20">
      <c r="A1206" s="646"/>
      <c r="B1206" s="647"/>
      <c r="C1206" s="647"/>
      <c r="D1206" s="47"/>
      <c r="E1206" s="648"/>
      <c r="F1206" s="649"/>
      <c r="G1206" s="649"/>
      <c r="H1206" s="598"/>
      <c r="I1206" s="648"/>
      <c r="J1206" s="655"/>
      <c r="K1206" s="656"/>
      <c r="L1206" s="654">
        <f t="shared" si="91"/>
        <v>0</v>
      </c>
      <c r="M1206" s="25">
        <f t="shared" si="92"/>
        <v>0</v>
      </c>
      <c r="N1206" s="576">
        <f t="shared" si="93"/>
        <v>0</v>
      </c>
      <c r="O1206" s="54" t="str">
        <f t="shared" si="90"/>
        <v/>
      </c>
      <c r="P1206" s="47"/>
      <c r="Q1206" s="661"/>
      <c r="R1206" s="47"/>
      <c r="S1206" s="659"/>
      <c r="T1206" s="659">
        <f t="shared" si="94"/>
        <v>0</v>
      </c>
    </row>
    <row r="1207" customHeight="1" spans="1:20">
      <c r="A1207" s="646"/>
      <c r="B1207" s="647"/>
      <c r="C1207" s="647"/>
      <c r="D1207" s="47"/>
      <c r="E1207" s="648"/>
      <c r="F1207" s="649"/>
      <c r="G1207" s="649"/>
      <c r="H1207" s="598"/>
      <c r="I1207" s="648"/>
      <c r="J1207" s="655"/>
      <c r="K1207" s="656"/>
      <c r="L1207" s="654">
        <f t="shared" si="91"/>
        <v>0</v>
      </c>
      <c r="M1207" s="25">
        <f t="shared" si="92"/>
        <v>0</v>
      </c>
      <c r="N1207" s="576">
        <f t="shared" si="93"/>
        <v>0</v>
      </c>
      <c r="O1207" s="54" t="str">
        <f t="shared" si="90"/>
        <v/>
      </c>
      <c r="P1207" s="47"/>
      <c r="Q1207" s="661"/>
      <c r="R1207" s="47"/>
      <c r="S1207" s="659"/>
      <c r="T1207" s="659">
        <f t="shared" si="94"/>
        <v>0</v>
      </c>
    </row>
    <row r="1208" customHeight="1" spans="1:20">
      <c r="A1208" s="646"/>
      <c r="B1208" s="647"/>
      <c r="C1208" s="647"/>
      <c r="D1208" s="47"/>
      <c r="E1208" s="648"/>
      <c r="F1208" s="649"/>
      <c r="G1208" s="649"/>
      <c r="H1208" s="598"/>
      <c r="I1208" s="648"/>
      <c r="J1208" s="655"/>
      <c r="K1208" s="656"/>
      <c r="L1208" s="654">
        <f t="shared" si="91"/>
        <v>0</v>
      </c>
      <c r="M1208" s="25">
        <f t="shared" si="92"/>
        <v>0</v>
      </c>
      <c r="N1208" s="576">
        <f t="shared" si="93"/>
        <v>0</v>
      </c>
      <c r="O1208" s="54" t="str">
        <f t="shared" si="90"/>
        <v/>
      </c>
      <c r="P1208" s="47"/>
      <c r="Q1208" s="661"/>
      <c r="R1208" s="47"/>
      <c r="S1208" s="659"/>
      <c r="T1208" s="659">
        <f t="shared" si="94"/>
        <v>0</v>
      </c>
    </row>
    <row r="1209" customHeight="1" spans="1:20">
      <c r="A1209" s="646"/>
      <c r="B1209" s="647"/>
      <c r="C1209" s="647"/>
      <c r="D1209" s="47"/>
      <c r="E1209" s="648"/>
      <c r="F1209" s="649"/>
      <c r="G1209" s="649"/>
      <c r="H1209" s="598"/>
      <c r="I1209" s="648"/>
      <c r="J1209" s="655"/>
      <c r="K1209" s="656"/>
      <c r="L1209" s="654">
        <f t="shared" si="91"/>
        <v>0</v>
      </c>
      <c r="M1209" s="25">
        <f t="shared" si="92"/>
        <v>0</v>
      </c>
      <c r="N1209" s="576">
        <f t="shared" si="93"/>
        <v>0</v>
      </c>
      <c r="O1209" s="54" t="str">
        <f t="shared" si="90"/>
        <v/>
      </c>
      <c r="P1209" s="47"/>
      <c r="Q1209" s="661"/>
      <c r="R1209" s="47"/>
      <c r="S1209" s="659"/>
      <c r="T1209" s="659">
        <f t="shared" si="94"/>
        <v>0</v>
      </c>
    </row>
    <row r="1210" customHeight="1" spans="1:20">
      <c r="A1210" s="646"/>
      <c r="B1210" s="647"/>
      <c r="C1210" s="647"/>
      <c r="D1210" s="47"/>
      <c r="E1210" s="648"/>
      <c r="F1210" s="649"/>
      <c r="G1210" s="649"/>
      <c r="H1210" s="598"/>
      <c r="I1210" s="648"/>
      <c r="J1210" s="655"/>
      <c r="K1210" s="656"/>
      <c r="L1210" s="654">
        <f t="shared" si="91"/>
        <v>0</v>
      </c>
      <c r="M1210" s="25">
        <f t="shared" si="92"/>
        <v>0</v>
      </c>
      <c r="N1210" s="576">
        <f t="shared" si="93"/>
        <v>0</v>
      </c>
      <c r="O1210" s="54" t="str">
        <f t="shared" si="90"/>
        <v/>
      </c>
      <c r="P1210" s="47"/>
      <c r="Q1210" s="661"/>
      <c r="R1210" s="47"/>
      <c r="S1210" s="659"/>
      <c r="T1210" s="659">
        <f t="shared" si="94"/>
        <v>0</v>
      </c>
    </row>
    <row r="1211" customHeight="1" spans="1:20">
      <c r="A1211" s="646"/>
      <c r="B1211" s="647"/>
      <c r="C1211" s="647"/>
      <c r="D1211" s="47"/>
      <c r="E1211" s="648"/>
      <c r="F1211" s="649"/>
      <c r="G1211" s="649"/>
      <c r="H1211" s="598"/>
      <c r="I1211" s="648"/>
      <c r="J1211" s="655"/>
      <c r="K1211" s="656"/>
      <c r="L1211" s="654">
        <f t="shared" si="91"/>
        <v>0</v>
      </c>
      <c r="M1211" s="25">
        <f t="shared" si="92"/>
        <v>0</v>
      </c>
      <c r="N1211" s="576">
        <f t="shared" si="93"/>
        <v>0</v>
      </c>
      <c r="O1211" s="54" t="str">
        <f t="shared" si="90"/>
        <v/>
      </c>
      <c r="P1211" s="47"/>
      <c r="Q1211" s="661"/>
      <c r="R1211" s="47"/>
      <c r="S1211" s="659"/>
      <c r="T1211" s="659">
        <f t="shared" si="94"/>
        <v>0</v>
      </c>
    </row>
    <row r="1212" customHeight="1" spans="1:20">
      <c r="A1212" s="646"/>
      <c r="B1212" s="647"/>
      <c r="C1212" s="647"/>
      <c r="D1212" s="47"/>
      <c r="E1212" s="648"/>
      <c r="F1212" s="649"/>
      <c r="G1212" s="649"/>
      <c r="H1212" s="598"/>
      <c r="I1212" s="648"/>
      <c r="J1212" s="655"/>
      <c r="K1212" s="656"/>
      <c r="L1212" s="654">
        <f t="shared" si="91"/>
        <v>0</v>
      </c>
      <c r="M1212" s="25">
        <f t="shared" si="92"/>
        <v>0</v>
      </c>
      <c r="N1212" s="576">
        <f t="shared" si="93"/>
        <v>0</v>
      </c>
      <c r="O1212" s="54" t="str">
        <f t="shared" si="90"/>
        <v/>
      </c>
      <c r="P1212" s="47"/>
      <c r="Q1212" s="661"/>
      <c r="R1212" s="47"/>
      <c r="S1212" s="659"/>
      <c r="T1212" s="659">
        <f t="shared" si="94"/>
        <v>0</v>
      </c>
    </row>
    <row r="1213" customHeight="1" spans="1:20">
      <c r="A1213" s="646"/>
      <c r="B1213" s="647"/>
      <c r="C1213" s="647"/>
      <c r="D1213" s="47"/>
      <c r="E1213" s="648"/>
      <c r="F1213" s="649"/>
      <c r="G1213" s="649"/>
      <c r="H1213" s="598"/>
      <c r="I1213" s="648"/>
      <c r="J1213" s="655"/>
      <c r="K1213" s="656"/>
      <c r="L1213" s="654">
        <f t="shared" si="91"/>
        <v>0</v>
      </c>
      <c r="M1213" s="25">
        <f t="shared" si="92"/>
        <v>0</v>
      </c>
      <c r="N1213" s="576">
        <f t="shared" si="93"/>
        <v>0</v>
      </c>
      <c r="O1213" s="54" t="str">
        <f t="shared" si="90"/>
        <v/>
      </c>
      <c r="P1213" s="47"/>
      <c r="Q1213" s="661"/>
      <c r="R1213" s="47"/>
      <c r="S1213" s="659"/>
      <c r="T1213" s="659">
        <f t="shared" si="94"/>
        <v>0</v>
      </c>
    </row>
    <row r="1214" customHeight="1" spans="1:20">
      <c r="A1214" s="646"/>
      <c r="B1214" s="647"/>
      <c r="C1214" s="647"/>
      <c r="D1214" s="47"/>
      <c r="E1214" s="648"/>
      <c r="F1214" s="649"/>
      <c r="G1214" s="649"/>
      <c r="H1214" s="598"/>
      <c r="I1214" s="648"/>
      <c r="J1214" s="655"/>
      <c r="K1214" s="656"/>
      <c r="L1214" s="654">
        <f t="shared" si="91"/>
        <v>0</v>
      </c>
      <c r="M1214" s="25">
        <f t="shared" si="92"/>
        <v>0</v>
      </c>
      <c r="N1214" s="576">
        <f t="shared" si="93"/>
        <v>0</v>
      </c>
      <c r="O1214" s="54" t="str">
        <f t="shared" si="90"/>
        <v/>
      </c>
      <c r="P1214" s="47"/>
      <c r="Q1214" s="661"/>
      <c r="R1214" s="47"/>
      <c r="S1214" s="659"/>
      <c r="T1214" s="659">
        <f t="shared" si="94"/>
        <v>0</v>
      </c>
    </row>
    <row r="1215" customHeight="1" spans="1:20">
      <c r="A1215" s="646"/>
      <c r="B1215" s="647"/>
      <c r="C1215" s="647"/>
      <c r="D1215" s="47"/>
      <c r="E1215" s="648"/>
      <c r="F1215" s="649"/>
      <c r="G1215" s="649"/>
      <c r="H1215" s="598"/>
      <c r="I1215" s="648"/>
      <c r="J1215" s="655"/>
      <c r="K1215" s="656"/>
      <c r="L1215" s="654">
        <f t="shared" si="91"/>
        <v>0</v>
      </c>
      <c r="M1215" s="25">
        <f t="shared" si="92"/>
        <v>0</v>
      </c>
      <c r="N1215" s="576">
        <f t="shared" si="93"/>
        <v>0</v>
      </c>
      <c r="O1215" s="54" t="str">
        <f t="shared" si="90"/>
        <v/>
      </c>
      <c r="P1215" s="47"/>
      <c r="Q1215" s="661"/>
      <c r="R1215" s="47"/>
      <c r="S1215" s="659"/>
      <c r="T1215" s="659">
        <f t="shared" si="94"/>
        <v>0</v>
      </c>
    </row>
    <row r="1216" customHeight="1" spans="1:20">
      <c r="A1216" s="646"/>
      <c r="B1216" s="647"/>
      <c r="C1216" s="647"/>
      <c r="D1216" s="47"/>
      <c r="E1216" s="648"/>
      <c r="F1216" s="649"/>
      <c r="G1216" s="649"/>
      <c r="H1216" s="598"/>
      <c r="I1216" s="648"/>
      <c r="J1216" s="655"/>
      <c r="K1216" s="656"/>
      <c r="L1216" s="654">
        <f t="shared" si="91"/>
        <v>0</v>
      </c>
      <c r="M1216" s="25">
        <f t="shared" si="92"/>
        <v>0</v>
      </c>
      <c r="N1216" s="576">
        <f t="shared" si="93"/>
        <v>0</v>
      </c>
      <c r="O1216" s="54" t="str">
        <f t="shared" si="90"/>
        <v/>
      </c>
      <c r="P1216" s="47"/>
      <c r="Q1216" s="661"/>
      <c r="R1216" s="47"/>
      <c r="S1216" s="659"/>
      <c r="T1216" s="659">
        <f t="shared" si="94"/>
        <v>0</v>
      </c>
    </row>
    <row r="1217" customHeight="1" spans="1:20">
      <c r="A1217" s="646"/>
      <c r="B1217" s="647"/>
      <c r="C1217" s="647"/>
      <c r="D1217" s="47"/>
      <c r="E1217" s="648"/>
      <c r="F1217" s="649"/>
      <c r="G1217" s="649"/>
      <c r="H1217" s="598"/>
      <c r="I1217" s="648"/>
      <c r="J1217" s="655"/>
      <c r="K1217" s="656"/>
      <c r="L1217" s="654">
        <f t="shared" si="91"/>
        <v>0</v>
      </c>
      <c r="M1217" s="25">
        <f t="shared" si="92"/>
        <v>0</v>
      </c>
      <c r="N1217" s="576">
        <f t="shared" si="93"/>
        <v>0</v>
      </c>
      <c r="O1217" s="54" t="str">
        <f t="shared" si="90"/>
        <v/>
      </c>
      <c r="P1217" s="47"/>
      <c r="Q1217" s="661"/>
      <c r="R1217" s="47"/>
      <c r="S1217" s="659"/>
      <c r="T1217" s="659">
        <f t="shared" si="94"/>
        <v>0</v>
      </c>
    </row>
    <row r="1218" customHeight="1" spans="1:20">
      <c r="A1218" s="646"/>
      <c r="B1218" s="647"/>
      <c r="C1218" s="647"/>
      <c r="D1218" s="47"/>
      <c r="E1218" s="648"/>
      <c r="F1218" s="649"/>
      <c r="G1218" s="649"/>
      <c r="H1218" s="598"/>
      <c r="I1218" s="648"/>
      <c r="J1218" s="655"/>
      <c r="K1218" s="656"/>
      <c r="L1218" s="654">
        <f t="shared" si="91"/>
        <v>0</v>
      </c>
      <c r="M1218" s="25">
        <f t="shared" si="92"/>
        <v>0</v>
      </c>
      <c r="N1218" s="576">
        <f t="shared" si="93"/>
        <v>0</v>
      </c>
      <c r="O1218" s="54" t="str">
        <f t="shared" si="90"/>
        <v/>
      </c>
      <c r="P1218" s="47"/>
      <c r="Q1218" s="661"/>
      <c r="R1218" s="47"/>
      <c r="S1218" s="659"/>
      <c r="T1218" s="659">
        <f t="shared" si="94"/>
        <v>0</v>
      </c>
    </row>
    <row r="1219" customHeight="1" spans="1:20">
      <c r="A1219" s="646"/>
      <c r="B1219" s="647"/>
      <c r="C1219" s="647"/>
      <c r="D1219" s="47"/>
      <c r="E1219" s="648"/>
      <c r="F1219" s="649"/>
      <c r="G1219" s="649"/>
      <c r="H1219" s="598"/>
      <c r="I1219" s="648"/>
      <c r="J1219" s="655"/>
      <c r="K1219" s="656"/>
      <c r="L1219" s="654">
        <f t="shared" si="91"/>
        <v>0</v>
      </c>
      <c r="M1219" s="25">
        <f t="shared" si="92"/>
        <v>0</v>
      </c>
      <c r="N1219" s="576">
        <f t="shared" si="93"/>
        <v>0</v>
      </c>
      <c r="O1219" s="54" t="str">
        <f t="shared" si="90"/>
        <v/>
      </c>
      <c r="P1219" s="47"/>
      <c r="Q1219" s="661"/>
      <c r="R1219" s="47"/>
      <c r="S1219" s="659"/>
      <c r="T1219" s="659">
        <f t="shared" si="94"/>
        <v>0</v>
      </c>
    </row>
    <row r="1220" customHeight="1" spans="1:20">
      <c r="A1220" s="646"/>
      <c r="B1220" s="647"/>
      <c r="C1220" s="647"/>
      <c r="D1220" s="47"/>
      <c r="E1220" s="648"/>
      <c r="F1220" s="649"/>
      <c r="G1220" s="649"/>
      <c r="H1220" s="598"/>
      <c r="I1220" s="648"/>
      <c r="J1220" s="655"/>
      <c r="K1220" s="656"/>
      <c r="L1220" s="654">
        <f t="shared" si="91"/>
        <v>0</v>
      </c>
      <c r="M1220" s="25">
        <f t="shared" si="92"/>
        <v>0</v>
      </c>
      <c r="N1220" s="576">
        <f t="shared" si="93"/>
        <v>0</v>
      </c>
      <c r="O1220" s="54" t="str">
        <f t="shared" si="90"/>
        <v/>
      </c>
      <c r="P1220" s="47"/>
      <c r="Q1220" s="661"/>
      <c r="R1220" s="47"/>
      <c r="S1220" s="659"/>
      <c r="T1220" s="659">
        <f t="shared" si="94"/>
        <v>0</v>
      </c>
    </row>
    <row r="1221" customHeight="1" spans="1:20">
      <c r="A1221" s="646"/>
      <c r="B1221" s="647"/>
      <c r="C1221" s="647"/>
      <c r="D1221" s="47"/>
      <c r="E1221" s="648"/>
      <c r="F1221" s="649"/>
      <c r="G1221" s="649"/>
      <c r="H1221" s="598"/>
      <c r="I1221" s="648"/>
      <c r="J1221" s="655"/>
      <c r="K1221" s="656"/>
      <c r="L1221" s="654">
        <f t="shared" si="91"/>
        <v>0</v>
      </c>
      <c r="M1221" s="25">
        <f t="shared" si="92"/>
        <v>0</v>
      </c>
      <c r="N1221" s="576">
        <f t="shared" si="93"/>
        <v>0</v>
      </c>
      <c r="O1221" s="54" t="str">
        <f t="shared" si="90"/>
        <v/>
      </c>
      <c r="P1221" s="47"/>
      <c r="Q1221" s="661"/>
      <c r="R1221" s="47"/>
      <c r="S1221" s="659"/>
      <c r="T1221" s="659">
        <f t="shared" si="94"/>
        <v>0</v>
      </c>
    </row>
    <row r="1222" customHeight="1" spans="1:20">
      <c r="A1222" s="646"/>
      <c r="B1222" s="647"/>
      <c r="C1222" s="647"/>
      <c r="D1222" s="47"/>
      <c r="E1222" s="648"/>
      <c r="F1222" s="649"/>
      <c r="G1222" s="649"/>
      <c r="H1222" s="598"/>
      <c r="I1222" s="648"/>
      <c r="J1222" s="655"/>
      <c r="K1222" s="656"/>
      <c r="L1222" s="654">
        <f t="shared" si="91"/>
        <v>0</v>
      </c>
      <c r="M1222" s="25">
        <f t="shared" si="92"/>
        <v>0</v>
      </c>
      <c r="N1222" s="576">
        <f t="shared" si="93"/>
        <v>0</v>
      </c>
      <c r="O1222" s="54" t="str">
        <f t="shared" si="90"/>
        <v/>
      </c>
      <c r="P1222" s="47"/>
      <c r="Q1222" s="661"/>
      <c r="R1222" s="47"/>
      <c r="S1222" s="659"/>
      <c r="T1222" s="659">
        <f t="shared" si="94"/>
        <v>0</v>
      </c>
    </row>
    <row r="1223" customHeight="1" spans="1:20">
      <c r="A1223" s="646"/>
      <c r="B1223" s="647"/>
      <c r="C1223" s="647"/>
      <c r="D1223" s="47"/>
      <c r="E1223" s="648"/>
      <c r="F1223" s="649"/>
      <c r="G1223" s="649"/>
      <c r="H1223" s="598"/>
      <c r="I1223" s="648"/>
      <c r="J1223" s="655"/>
      <c r="K1223" s="656"/>
      <c r="L1223" s="654">
        <f t="shared" si="91"/>
        <v>0</v>
      </c>
      <c r="M1223" s="25">
        <f t="shared" si="92"/>
        <v>0</v>
      </c>
      <c r="N1223" s="576">
        <f t="shared" si="93"/>
        <v>0</v>
      </c>
      <c r="O1223" s="54" t="str">
        <f t="shared" ref="O1223:O1233" si="95">IF(K1223=0,"",(N1223-K1223)/K1223*100)</f>
        <v/>
      </c>
      <c r="P1223" s="47"/>
      <c r="Q1223" s="661"/>
      <c r="R1223" s="47"/>
      <c r="S1223" s="659"/>
      <c r="T1223" s="659">
        <f t="shared" si="94"/>
        <v>0</v>
      </c>
    </row>
    <row r="1224" customHeight="1" spans="1:20">
      <c r="A1224" s="646"/>
      <c r="B1224" s="647"/>
      <c r="C1224" s="647"/>
      <c r="D1224" s="47"/>
      <c r="E1224" s="648"/>
      <c r="F1224" s="649"/>
      <c r="G1224" s="649"/>
      <c r="H1224" s="598"/>
      <c r="I1224" s="648"/>
      <c r="J1224" s="655"/>
      <c r="K1224" s="656"/>
      <c r="L1224" s="654">
        <f t="shared" ref="L1224:L1232" si="96">T1224</f>
        <v>0</v>
      </c>
      <c r="M1224" s="25">
        <f t="shared" ref="M1224:M1232" si="97">S1224</f>
        <v>0</v>
      </c>
      <c r="N1224" s="576">
        <f t="shared" ref="N1224:N1232" si="98">ROUND(M1224*L1224,2)</f>
        <v>0</v>
      </c>
      <c r="O1224" s="54" t="str">
        <f t="shared" si="95"/>
        <v/>
      </c>
      <c r="P1224" s="47"/>
      <c r="Q1224" s="661"/>
      <c r="R1224" s="47"/>
      <c r="S1224" s="659"/>
      <c r="T1224" s="659">
        <f t="shared" ref="T1224:T1232" si="99">I1224</f>
        <v>0</v>
      </c>
    </row>
    <row r="1225" customHeight="1" spans="1:20">
      <c r="A1225" s="646"/>
      <c r="B1225" s="647"/>
      <c r="C1225" s="647"/>
      <c r="D1225" s="47"/>
      <c r="E1225" s="648"/>
      <c r="F1225" s="649"/>
      <c r="G1225" s="649"/>
      <c r="H1225" s="598"/>
      <c r="I1225" s="648"/>
      <c r="J1225" s="655"/>
      <c r="K1225" s="656"/>
      <c r="L1225" s="654">
        <f t="shared" si="96"/>
        <v>0</v>
      </c>
      <c r="M1225" s="25">
        <f t="shared" si="97"/>
        <v>0</v>
      </c>
      <c r="N1225" s="576">
        <f t="shared" si="98"/>
        <v>0</v>
      </c>
      <c r="O1225" s="54" t="str">
        <f t="shared" si="95"/>
        <v/>
      </c>
      <c r="P1225" s="47"/>
      <c r="Q1225" s="661"/>
      <c r="R1225" s="47"/>
      <c r="S1225" s="659"/>
      <c r="T1225" s="659">
        <f t="shared" si="99"/>
        <v>0</v>
      </c>
    </row>
    <row r="1226" customHeight="1" spans="1:20">
      <c r="A1226" s="646"/>
      <c r="B1226" s="647"/>
      <c r="C1226" s="647"/>
      <c r="D1226" s="47"/>
      <c r="E1226" s="648"/>
      <c r="F1226" s="649"/>
      <c r="G1226" s="649"/>
      <c r="H1226" s="598"/>
      <c r="I1226" s="648"/>
      <c r="J1226" s="655"/>
      <c r="K1226" s="656"/>
      <c r="L1226" s="654">
        <f t="shared" si="96"/>
        <v>0</v>
      </c>
      <c r="M1226" s="25">
        <f t="shared" si="97"/>
        <v>0</v>
      </c>
      <c r="N1226" s="576">
        <f t="shared" si="98"/>
        <v>0</v>
      </c>
      <c r="O1226" s="54" t="str">
        <f t="shared" si="95"/>
        <v/>
      </c>
      <c r="P1226" s="47"/>
      <c r="Q1226" s="661"/>
      <c r="R1226" s="47"/>
      <c r="S1226" s="659"/>
      <c r="T1226" s="659">
        <f t="shared" si="99"/>
        <v>0</v>
      </c>
    </row>
    <row r="1227" customHeight="1" spans="1:20">
      <c r="A1227" s="646"/>
      <c r="B1227" s="647"/>
      <c r="C1227" s="647"/>
      <c r="D1227" s="47"/>
      <c r="E1227" s="648"/>
      <c r="F1227" s="649"/>
      <c r="G1227" s="649"/>
      <c r="H1227" s="598"/>
      <c r="I1227" s="648"/>
      <c r="J1227" s="655"/>
      <c r="K1227" s="656"/>
      <c r="L1227" s="654">
        <f t="shared" si="96"/>
        <v>0</v>
      </c>
      <c r="M1227" s="25">
        <f t="shared" si="97"/>
        <v>0</v>
      </c>
      <c r="N1227" s="576">
        <f t="shared" si="98"/>
        <v>0</v>
      </c>
      <c r="O1227" s="54" t="str">
        <f t="shared" si="95"/>
        <v/>
      </c>
      <c r="P1227" s="47"/>
      <c r="Q1227" s="661"/>
      <c r="R1227" s="47"/>
      <c r="S1227" s="659"/>
      <c r="T1227" s="659">
        <f t="shared" si="99"/>
        <v>0</v>
      </c>
    </row>
    <row r="1228" customHeight="1" spans="1:20">
      <c r="A1228" s="646"/>
      <c r="B1228" s="647"/>
      <c r="C1228" s="647"/>
      <c r="D1228" s="47"/>
      <c r="E1228" s="648"/>
      <c r="F1228" s="649"/>
      <c r="G1228" s="649"/>
      <c r="H1228" s="598"/>
      <c r="I1228" s="648"/>
      <c r="J1228" s="655"/>
      <c r="K1228" s="656"/>
      <c r="L1228" s="654">
        <f t="shared" si="96"/>
        <v>0</v>
      </c>
      <c r="M1228" s="25">
        <f t="shared" si="97"/>
        <v>0</v>
      </c>
      <c r="N1228" s="576">
        <f t="shared" si="98"/>
        <v>0</v>
      </c>
      <c r="O1228" s="54" t="str">
        <f t="shared" si="95"/>
        <v/>
      </c>
      <c r="P1228" s="47"/>
      <c r="Q1228" s="661"/>
      <c r="R1228" s="47"/>
      <c r="S1228" s="659"/>
      <c r="T1228" s="659">
        <f t="shared" si="99"/>
        <v>0</v>
      </c>
    </row>
    <row r="1229" customHeight="1" spans="1:20">
      <c r="A1229" s="646"/>
      <c r="B1229" s="647"/>
      <c r="C1229" s="647"/>
      <c r="D1229" s="47"/>
      <c r="E1229" s="648"/>
      <c r="F1229" s="649"/>
      <c r="G1229" s="649"/>
      <c r="H1229" s="598"/>
      <c r="I1229" s="648"/>
      <c r="J1229" s="655"/>
      <c r="K1229" s="656"/>
      <c r="L1229" s="654">
        <f t="shared" si="96"/>
        <v>0</v>
      </c>
      <c r="M1229" s="25">
        <f t="shared" si="97"/>
        <v>0</v>
      </c>
      <c r="N1229" s="576">
        <f t="shared" si="98"/>
        <v>0</v>
      </c>
      <c r="O1229" s="54" t="str">
        <f t="shared" si="95"/>
        <v/>
      </c>
      <c r="P1229" s="47"/>
      <c r="Q1229" s="661"/>
      <c r="R1229" s="47"/>
      <c r="S1229" s="659"/>
      <c r="T1229" s="659">
        <f t="shared" si="99"/>
        <v>0</v>
      </c>
    </row>
    <row r="1230" customHeight="1" spans="1:20">
      <c r="A1230" s="646"/>
      <c r="B1230" s="647"/>
      <c r="C1230" s="647"/>
      <c r="D1230" s="47"/>
      <c r="E1230" s="648"/>
      <c r="F1230" s="649"/>
      <c r="G1230" s="649"/>
      <c r="H1230" s="598"/>
      <c r="I1230" s="648"/>
      <c r="J1230" s="655"/>
      <c r="K1230" s="656"/>
      <c r="L1230" s="654">
        <f t="shared" si="96"/>
        <v>0</v>
      </c>
      <c r="M1230" s="25">
        <f t="shared" si="97"/>
        <v>0</v>
      </c>
      <c r="N1230" s="576">
        <f t="shared" si="98"/>
        <v>0</v>
      </c>
      <c r="O1230" s="54" t="str">
        <f t="shared" si="95"/>
        <v/>
      </c>
      <c r="P1230" s="47"/>
      <c r="Q1230" s="661"/>
      <c r="R1230" s="47"/>
      <c r="S1230" s="659"/>
      <c r="T1230" s="659">
        <f t="shared" si="99"/>
        <v>0</v>
      </c>
    </row>
    <row r="1231" customHeight="1" spans="1:20">
      <c r="A1231" s="646"/>
      <c r="B1231" s="647"/>
      <c r="C1231" s="647"/>
      <c r="D1231" s="47"/>
      <c r="E1231" s="648"/>
      <c r="F1231" s="649"/>
      <c r="G1231" s="649"/>
      <c r="H1231" s="598"/>
      <c r="I1231" s="648"/>
      <c r="J1231" s="655"/>
      <c r="K1231" s="656"/>
      <c r="L1231" s="654">
        <f t="shared" si="96"/>
        <v>0</v>
      </c>
      <c r="M1231" s="25">
        <f t="shared" si="97"/>
        <v>0</v>
      </c>
      <c r="N1231" s="576">
        <f t="shared" si="98"/>
        <v>0</v>
      </c>
      <c r="O1231" s="54" t="str">
        <f t="shared" si="95"/>
        <v/>
      </c>
      <c r="P1231" s="47"/>
      <c r="Q1231" s="661"/>
      <c r="R1231" s="47"/>
      <c r="S1231" s="659"/>
      <c r="T1231" s="659">
        <f t="shared" si="99"/>
        <v>0</v>
      </c>
    </row>
    <row r="1232" customHeight="1" spans="1:20">
      <c r="A1232" s="646"/>
      <c r="B1232" s="647"/>
      <c r="C1232" s="647"/>
      <c r="D1232" s="47"/>
      <c r="E1232" s="648"/>
      <c r="F1232" s="649"/>
      <c r="G1232" s="649"/>
      <c r="H1232" s="598"/>
      <c r="I1232" s="648"/>
      <c r="J1232" s="655"/>
      <c r="K1232" s="656"/>
      <c r="L1232" s="654">
        <f t="shared" si="96"/>
        <v>0</v>
      </c>
      <c r="M1232" s="25">
        <f t="shared" si="97"/>
        <v>0</v>
      </c>
      <c r="N1232" s="576">
        <f t="shared" si="98"/>
        <v>0</v>
      </c>
      <c r="O1232" s="54" t="str">
        <f t="shared" si="95"/>
        <v/>
      </c>
      <c r="P1232" s="47"/>
      <c r="Q1232" s="661"/>
      <c r="R1232" s="47"/>
      <c r="S1232" s="659"/>
      <c r="T1232" s="659">
        <f t="shared" si="99"/>
        <v>0</v>
      </c>
    </row>
    <row r="1233" customHeight="1" spans="1:20">
      <c r="A1233" s="43" t="s">
        <v>321</v>
      </c>
      <c r="B1233" s="43"/>
      <c r="C1233" s="47"/>
      <c r="D1233" s="47"/>
      <c r="E1233" s="598"/>
      <c r="F1233" s="598"/>
      <c r="G1233" s="598">
        <f>SUM(G7:G1232)</f>
        <v>0</v>
      </c>
      <c r="H1233" s="598"/>
      <c r="I1233" s="598"/>
      <c r="J1233" s="662"/>
      <c r="K1233" s="663">
        <f>SUM(K7:K1232)</f>
        <v>0</v>
      </c>
      <c r="L1233" s="47"/>
      <c r="M1233" s="33"/>
      <c r="N1233" s="576">
        <f>SUM(N7:N1232)</f>
        <v>0</v>
      </c>
      <c r="O1233" s="54" t="str">
        <f t="shared" si="95"/>
        <v/>
      </c>
      <c r="P1233" s="47"/>
      <c r="Q1233" s="666"/>
      <c r="R1233" s="47"/>
      <c r="S1233" s="659"/>
      <c r="T1233" s="667"/>
    </row>
    <row r="1234" customHeight="1" spans="1:19">
      <c r="A1234" s="50" t="e">
        <f>#REF!&amp;#REF!</f>
        <v>#REF!</v>
      </c>
      <c r="B1234" s="13"/>
      <c r="E1234" s="13"/>
      <c r="I1234" s="13"/>
      <c r="J1234" s="39" t="e">
        <f>"评估人员："&amp;#REF!</f>
        <v>#REF!</v>
      </c>
      <c r="M1234" s="20"/>
      <c r="N1234" s="664"/>
      <c r="Q1234" s="668"/>
      <c r="S1234" s="669"/>
    </row>
    <row r="1235" customHeight="1" spans="1:19">
      <c r="A1235" s="13" t="e">
        <f>CONCATENATE(#REF!,#REF!,#REF!,#REF!,#REF!,#REF!,#REF!)</f>
        <v>#REF!</v>
      </c>
      <c r="B1235" s="13"/>
      <c r="E1235" s="13"/>
      <c r="I1235" s="13"/>
      <c r="J1235" s="39"/>
      <c r="M1235" s="20"/>
      <c r="N1235" s="664"/>
      <c r="Q1235" s="668"/>
      <c r="S1235" s="669"/>
    </row>
    <row r="1236" customHeight="1" spans="14:17">
      <c r="N1236" s="665"/>
      <c r="Q1236" s="668"/>
    </row>
    <row r="1237" customHeight="1" spans="17:17">
      <c r="Q1237" s="668"/>
    </row>
    <row r="1238" customHeight="1" spans="14:17">
      <c r="N1238" s="641"/>
      <c r="Q1238" s="668"/>
    </row>
    <row r="1239" customHeight="1" spans="17:17">
      <c r="Q1239" s="668"/>
    </row>
    <row r="1240" customHeight="1" spans="17:17">
      <c r="Q1240" s="668"/>
    </row>
    <row r="1241" customHeight="1" spans="17:17">
      <c r="Q1241" s="668"/>
    </row>
    <row r="1242" customHeight="1" spans="17:17">
      <c r="Q1242" s="668"/>
    </row>
    <row r="1243" customHeight="1" spans="17:17">
      <c r="Q1243" s="668"/>
    </row>
    <row r="1244" customHeight="1" spans="17:17">
      <c r="Q1244" s="668"/>
    </row>
    <row r="1245" customHeight="1" spans="17:17">
      <c r="Q1245" s="668"/>
    </row>
    <row r="1246" customHeight="1" spans="17:17">
      <c r="Q1246" s="668"/>
    </row>
    <row r="1247" customHeight="1" spans="17:17">
      <c r="Q1247" s="668"/>
    </row>
    <row r="1248" customHeight="1" spans="17:17">
      <c r="Q1248" s="668"/>
    </row>
    <row r="1249" customHeight="1" spans="17:17">
      <c r="Q1249" s="668"/>
    </row>
    <row r="1250" customHeight="1" spans="17:17">
      <c r="Q1250" s="668"/>
    </row>
    <row r="1251" customHeight="1" spans="17:17">
      <c r="Q1251" s="668"/>
    </row>
    <row r="1252" customHeight="1" spans="17:17">
      <c r="Q1252" s="668"/>
    </row>
    <row r="1253" customHeight="1" spans="17:17">
      <c r="Q1253" s="668"/>
    </row>
    <row r="1254" customHeight="1" spans="17:17">
      <c r="Q1254" s="668"/>
    </row>
    <row r="1255" customHeight="1" spans="17:17">
      <c r="Q1255" s="668"/>
    </row>
    <row r="1256" customHeight="1" spans="17:17">
      <c r="Q1256" s="668"/>
    </row>
    <row r="1257" customHeight="1" spans="17:17">
      <c r="Q1257" s="668"/>
    </row>
    <row r="1258" customHeight="1" spans="17:17">
      <c r="Q1258" s="668"/>
    </row>
    <row r="1259" customHeight="1" spans="17:17">
      <c r="Q1259" s="668"/>
    </row>
    <row r="1260" customHeight="1" spans="17:17">
      <c r="Q1260" s="668"/>
    </row>
    <row r="1261" customHeight="1" spans="17:17">
      <c r="Q1261" s="668"/>
    </row>
    <row r="1262" customHeight="1" spans="17:17">
      <c r="Q1262" s="668"/>
    </row>
    <row r="1263" customHeight="1" spans="17:17">
      <c r="Q1263" s="668"/>
    </row>
    <row r="1264" customHeight="1" spans="17:17">
      <c r="Q1264" s="668"/>
    </row>
    <row r="1265" customHeight="1" spans="17:17">
      <c r="Q1265" s="668"/>
    </row>
    <row r="1266" customHeight="1" spans="17:17">
      <c r="Q1266" s="668"/>
    </row>
    <row r="1267" customHeight="1" spans="17:17">
      <c r="Q1267" s="668"/>
    </row>
    <row r="1268" customHeight="1" spans="17:17">
      <c r="Q1268" s="668"/>
    </row>
    <row r="1269" customHeight="1" spans="17:17">
      <c r="Q1269" s="668"/>
    </row>
    <row r="1270" customHeight="1" spans="17:17">
      <c r="Q1270" s="668"/>
    </row>
    <row r="1271" customHeight="1" spans="17:17">
      <c r="Q1271" s="668"/>
    </row>
    <row r="1272" customHeight="1" spans="17:17">
      <c r="Q1272" s="668"/>
    </row>
    <row r="1273" customHeight="1" spans="17:17">
      <c r="Q1273" s="668"/>
    </row>
    <row r="1274" customHeight="1" spans="17:17">
      <c r="Q1274" s="668"/>
    </row>
    <row r="1275" customHeight="1" spans="17:17">
      <c r="Q1275" s="668"/>
    </row>
    <row r="1276" customHeight="1" spans="17:17">
      <c r="Q1276" s="668"/>
    </row>
    <row r="1277" customHeight="1" spans="17:17">
      <c r="Q1277" s="668"/>
    </row>
    <row r="1278" customHeight="1" spans="17:17">
      <c r="Q1278" s="668"/>
    </row>
    <row r="1279" customHeight="1" spans="17:17">
      <c r="Q1279" s="668"/>
    </row>
    <row r="1280" customHeight="1" spans="17:17">
      <c r="Q1280" s="668"/>
    </row>
    <row r="1281" customHeight="1" spans="17:17">
      <c r="Q1281" s="668"/>
    </row>
    <row r="1282" customHeight="1" spans="17:17">
      <c r="Q1282" s="668"/>
    </row>
    <row r="1283" customHeight="1" spans="17:17">
      <c r="Q1283" s="668"/>
    </row>
    <row r="1284" customHeight="1" spans="17:17">
      <c r="Q1284" s="668"/>
    </row>
    <row r="1285" customHeight="1" spans="17:17">
      <c r="Q1285" s="668"/>
    </row>
    <row r="1286" customHeight="1" spans="17:17">
      <c r="Q1286" s="668"/>
    </row>
    <row r="1287" customHeight="1" spans="17:17">
      <c r="Q1287" s="668"/>
    </row>
    <row r="1288" customHeight="1" spans="17:17">
      <c r="Q1288" s="668"/>
    </row>
    <row r="1289" customHeight="1" spans="17:17">
      <c r="Q1289" s="668"/>
    </row>
    <row r="1290" customHeight="1" spans="17:17">
      <c r="Q1290" s="668"/>
    </row>
    <row r="1291" customHeight="1" spans="17:17">
      <c r="Q1291" s="668"/>
    </row>
    <row r="1292" customHeight="1" spans="17:17">
      <c r="Q1292" s="668"/>
    </row>
    <row r="1293" customHeight="1" spans="17:17">
      <c r="Q1293" s="668"/>
    </row>
    <row r="1294" customHeight="1" spans="17:17">
      <c r="Q1294" s="668"/>
    </row>
    <row r="1295" customHeight="1" spans="17:17">
      <c r="Q1295" s="668"/>
    </row>
    <row r="1296" customHeight="1" spans="17:17">
      <c r="Q1296" s="668"/>
    </row>
    <row r="1297" customHeight="1" spans="17:17">
      <c r="Q1297" s="668"/>
    </row>
    <row r="1298" customHeight="1" spans="17:17">
      <c r="Q1298" s="668"/>
    </row>
    <row r="1299" customHeight="1" spans="17:17">
      <c r="Q1299" s="668"/>
    </row>
    <row r="1300" customHeight="1" spans="17:17">
      <c r="Q1300" s="668"/>
    </row>
    <row r="1301" customHeight="1" spans="17:17">
      <c r="Q1301" s="668"/>
    </row>
    <row r="1302" customHeight="1" spans="17:17">
      <c r="Q1302" s="668"/>
    </row>
    <row r="1303" customHeight="1" spans="17:17">
      <c r="Q1303" s="668"/>
    </row>
    <row r="1304" customHeight="1" spans="17:17">
      <c r="Q1304" s="668"/>
    </row>
    <row r="1305" customHeight="1" spans="17:17">
      <c r="Q1305" s="668"/>
    </row>
    <row r="1306" customHeight="1" spans="17:17">
      <c r="Q1306" s="668"/>
    </row>
    <row r="1307" customHeight="1" spans="17:17">
      <c r="Q1307" s="668"/>
    </row>
    <row r="1308" customHeight="1" spans="17:17">
      <c r="Q1308" s="668"/>
    </row>
    <row r="1309" customHeight="1" spans="17:17">
      <c r="Q1309" s="668"/>
    </row>
    <row r="1310" customHeight="1" spans="17:17">
      <c r="Q1310" s="668"/>
    </row>
    <row r="1311" customHeight="1" spans="17:17">
      <c r="Q1311" s="668"/>
    </row>
    <row r="1312" customHeight="1" spans="17:17">
      <c r="Q1312" s="668"/>
    </row>
    <row r="1313" customHeight="1" spans="17:17">
      <c r="Q1313" s="668"/>
    </row>
    <row r="1314" customHeight="1" spans="17:17">
      <c r="Q1314" s="668"/>
    </row>
    <row r="1315" customHeight="1" spans="17:17">
      <c r="Q1315" s="668"/>
    </row>
    <row r="1316" customHeight="1" spans="17:17">
      <c r="Q1316" s="668"/>
    </row>
    <row r="1317" customHeight="1" spans="17:17">
      <c r="Q1317" s="668"/>
    </row>
    <row r="1318" customHeight="1" spans="17:17">
      <c r="Q1318" s="668"/>
    </row>
    <row r="1319" customHeight="1" spans="17:17">
      <c r="Q1319" s="668"/>
    </row>
    <row r="1320" customHeight="1" spans="17:17">
      <c r="Q1320" s="668"/>
    </row>
    <row r="1321" customHeight="1" spans="17:17">
      <c r="Q1321" s="668"/>
    </row>
    <row r="1322" customHeight="1" spans="17:17">
      <c r="Q1322" s="668"/>
    </row>
    <row r="1323" customHeight="1" spans="17:17">
      <c r="Q1323" s="668"/>
    </row>
    <row r="1324" customHeight="1" spans="17:17">
      <c r="Q1324" s="668"/>
    </row>
    <row r="1325" customHeight="1" spans="17:17">
      <c r="Q1325" s="668"/>
    </row>
    <row r="1326" customHeight="1" spans="17:17">
      <c r="Q1326" s="668"/>
    </row>
    <row r="1327" customHeight="1" spans="17:17">
      <c r="Q1327" s="668"/>
    </row>
    <row r="1328" customHeight="1" spans="17:17">
      <c r="Q1328" s="668"/>
    </row>
    <row r="1329" customHeight="1" spans="17:17">
      <c r="Q1329" s="668"/>
    </row>
    <row r="1330" customHeight="1" spans="17:17">
      <c r="Q1330" s="668"/>
    </row>
    <row r="1331" customHeight="1" spans="17:17">
      <c r="Q1331" s="668"/>
    </row>
    <row r="1332" customHeight="1" spans="17:17">
      <c r="Q1332" s="668"/>
    </row>
    <row r="1333" customHeight="1" spans="17:17">
      <c r="Q1333" s="668"/>
    </row>
    <row r="1334" customHeight="1" spans="17:17">
      <c r="Q1334" s="668"/>
    </row>
    <row r="1335" customHeight="1" spans="17:17">
      <c r="Q1335" s="668"/>
    </row>
    <row r="1336" customHeight="1" spans="17:17">
      <c r="Q1336" s="668"/>
    </row>
    <row r="1337" customHeight="1" spans="17:17">
      <c r="Q1337" s="668"/>
    </row>
    <row r="1338" customHeight="1" spans="17:17">
      <c r="Q1338" s="668"/>
    </row>
    <row r="1339" customHeight="1" spans="17:17">
      <c r="Q1339" s="668"/>
    </row>
    <row r="1340" customHeight="1" spans="17:17">
      <c r="Q1340" s="668"/>
    </row>
    <row r="1341" customHeight="1" spans="17:17">
      <c r="Q1341" s="668"/>
    </row>
    <row r="1342" customHeight="1" spans="17:17">
      <c r="Q1342" s="668"/>
    </row>
    <row r="1343" customHeight="1" spans="17:17">
      <c r="Q1343" s="668"/>
    </row>
    <row r="1344" customHeight="1" spans="17:17">
      <c r="Q1344" s="668"/>
    </row>
    <row r="1345" customHeight="1" spans="17:17">
      <c r="Q1345" s="668"/>
    </row>
    <row r="1346" customHeight="1" spans="17:17">
      <c r="Q1346" s="668"/>
    </row>
    <row r="1347" customHeight="1" spans="17:17">
      <c r="Q1347" s="668"/>
    </row>
    <row r="1348" customHeight="1" spans="17:17">
      <c r="Q1348" s="668"/>
    </row>
    <row r="1349" customHeight="1" spans="17:17">
      <c r="Q1349" s="668"/>
    </row>
    <row r="1350" customHeight="1" spans="17:17">
      <c r="Q1350" s="668"/>
    </row>
    <row r="1351" customHeight="1" spans="17:17">
      <c r="Q1351" s="668"/>
    </row>
    <row r="1352" customHeight="1" spans="17:17">
      <c r="Q1352" s="668"/>
    </row>
    <row r="1353" customHeight="1" spans="17:17">
      <c r="Q1353" s="668"/>
    </row>
    <row r="1354" customHeight="1" spans="17:17">
      <c r="Q1354" s="668"/>
    </row>
    <row r="1355" customHeight="1" spans="17:17">
      <c r="Q1355" s="668"/>
    </row>
    <row r="1356" customHeight="1" spans="17:17">
      <c r="Q1356" s="668"/>
    </row>
    <row r="1357" customHeight="1" spans="17:17">
      <c r="Q1357" s="668"/>
    </row>
    <row r="1358" customHeight="1" spans="17:17">
      <c r="Q1358" s="668"/>
    </row>
    <row r="1359" customHeight="1" spans="17:17">
      <c r="Q1359" s="668"/>
    </row>
    <row r="1360" customHeight="1" spans="17:17">
      <c r="Q1360" s="668"/>
    </row>
    <row r="1361" customHeight="1" spans="17:17">
      <c r="Q1361" s="668"/>
    </row>
    <row r="1362" customHeight="1" spans="17:17">
      <c r="Q1362" s="668"/>
    </row>
    <row r="1363" customHeight="1" spans="17:17">
      <c r="Q1363" s="668"/>
    </row>
    <row r="1364" customHeight="1" spans="17:17">
      <c r="Q1364" s="668"/>
    </row>
    <row r="1365" customHeight="1" spans="17:17">
      <c r="Q1365" s="668"/>
    </row>
    <row r="1366" customHeight="1" spans="17:17">
      <c r="Q1366" s="668"/>
    </row>
    <row r="1367" customHeight="1" spans="17:17">
      <c r="Q1367" s="668"/>
    </row>
    <row r="1368" customHeight="1" spans="17:17">
      <c r="Q1368" s="668"/>
    </row>
    <row r="1369" customHeight="1" spans="17:17">
      <c r="Q1369" s="668"/>
    </row>
    <row r="1370" customHeight="1" spans="17:17">
      <c r="Q1370" s="668"/>
    </row>
    <row r="1371" customHeight="1" spans="17:17">
      <c r="Q1371" s="668"/>
    </row>
    <row r="1372" customHeight="1" spans="17:17">
      <c r="Q1372" s="668"/>
    </row>
    <row r="1373" customHeight="1" spans="17:17">
      <c r="Q1373" s="668"/>
    </row>
    <row r="1374" customHeight="1" spans="17:17">
      <c r="Q1374" s="668"/>
    </row>
    <row r="1375" customHeight="1" spans="17:17">
      <c r="Q1375" s="668"/>
    </row>
    <row r="1376" customHeight="1" spans="17:17">
      <c r="Q1376" s="668"/>
    </row>
    <row r="1377" customHeight="1" spans="17:17">
      <c r="Q1377" s="668"/>
    </row>
    <row r="1378" customHeight="1" spans="17:17">
      <c r="Q1378" s="668"/>
    </row>
    <row r="1379" customHeight="1" spans="17:17">
      <c r="Q1379" s="668"/>
    </row>
    <row r="1380" customHeight="1" spans="17:17">
      <c r="Q1380" s="668"/>
    </row>
    <row r="1381" customHeight="1" spans="17:17">
      <c r="Q1381" s="668"/>
    </row>
    <row r="1382" customHeight="1" spans="17:17">
      <c r="Q1382" s="668"/>
    </row>
    <row r="1383" customHeight="1" spans="17:17">
      <c r="Q1383" s="668"/>
    </row>
    <row r="1384" customHeight="1" spans="17:17">
      <c r="Q1384" s="668"/>
    </row>
    <row r="1385" customHeight="1" spans="17:17">
      <c r="Q1385" s="668"/>
    </row>
    <row r="1386" customHeight="1" spans="17:17">
      <c r="Q1386" s="668"/>
    </row>
    <row r="1387" customHeight="1" spans="17:17">
      <c r="Q1387" s="668"/>
    </row>
    <row r="1388" customHeight="1" spans="17:17">
      <c r="Q1388" s="668"/>
    </row>
    <row r="1389" customHeight="1" spans="17:17">
      <c r="Q1389" s="668"/>
    </row>
    <row r="1390" customHeight="1" spans="17:17">
      <c r="Q1390" s="668"/>
    </row>
    <row r="1391" customHeight="1" spans="17:17">
      <c r="Q1391" s="668"/>
    </row>
    <row r="1392" customHeight="1" spans="17:17">
      <c r="Q1392" s="668"/>
    </row>
    <row r="1393" customHeight="1" spans="17:17">
      <c r="Q1393" s="668"/>
    </row>
    <row r="1394" customHeight="1" spans="17:17">
      <c r="Q1394" s="668"/>
    </row>
    <row r="1395" customHeight="1" spans="17:17">
      <c r="Q1395" s="668"/>
    </row>
    <row r="1396" customHeight="1" spans="17:17">
      <c r="Q1396" s="668"/>
    </row>
    <row r="1397" customHeight="1" spans="17:17">
      <c r="Q1397" s="668"/>
    </row>
    <row r="1398" customHeight="1" spans="17:17">
      <c r="Q1398" s="668"/>
    </row>
    <row r="1399" customHeight="1" spans="17:17">
      <c r="Q1399" s="668"/>
    </row>
    <row r="1400" customHeight="1" spans="17:17">
      <c r="Q1400" s="668"/>
    </row>
    <row r="1401" customHeight="1" spans="17:17">
      <c r="Q1401" s="668"/>
    </row>
    <row r="1402" customHeight="1" spans="17:17">
      <c r="Q1402" s="668"/>
    </row>
    <row r="1403" customHeight="1" spans="17:17">
      <c r="Q1403" s="668"/>
    </row>
    <row r="1404" customHeight="1" spans="17:17">
      <c r="Q1404" s="668"/>
    </row>
    <row r="1405" customHeight="1" spans="17:17">
      <c r="Q1405" s="668"/>
    </row>
    <row r="1406" customHeight="1" spans="17:17">
      <c r="Q1406" s="668"/>
    </row>
    <row r="1407" customHeight="1" spans="17:17">
      <c r="Q1407" s="668"/>
    </row>
    <row r="1408" customHeight="1" spans="17:17">
      <c r="Q1408" s="668"/>
    </row>
    <row r="1409" customHeight="1" spans="17:17">
      <c r="Q1409" s="668"/>
    </row>
    <row r="1410" customHeight="1" spans="17:17">
      <c r="Q1410" s="668"/>
    </row>
    <row r="1411" customHeight="1" spans="17:17">
      <c r="Q1411" s="668"/>
    </row>
    <row r="1412" customHeight="1" spans="17:17">
      <c r="Q1412" s="668"/>
    </row>
    <row r="1413" customHeight="1" spans="17:17">
      <c r="Q1413" s="668"/>
    </row>
    <row r="1414" customHeight="1" spans="17:17">
      <c r="Q1414" s="668"/>
    </row>
    <row r="1415" customHeight="1" spans="17:17">
      <c r="Q1415" s="668"/>
    </row>
    <row r="1416" customHeight="1" spans="17:17">
      <c r="Q1416" s="668"/>
    </row>
    <row r="1417" customHeight="1" spans="17:17">
      <c r="Q1417" s="668"/>
    </row>
    <row r="1418" customHeight="1" spans="17:17">
      <c r="Q1418" s="668"/>
    </row>
    <row r="1419" customHeight="1" spans="17:17">
      <c r="Q1419" s="668"/>
    </row>
    <row r="1420" customHeight="1" spans="17:17">
      <c r="Q1420" s="668"/>
    </row>
    <row r="1421" customHeight="1" spans="17:17">
      <c r="Q1421" s="668"/>
    </row>
    <row r="1422" customHeight="1" spans="17:17">
      <c r="Q1422" s="668"/>
    </row>
    <row r="1423" customHeight="1" spans="17:17">
      <c r="Q1423" s="668"/>
    </row>
    <row r="1424" customHeight="1" spans="17:17">
      <c r="Q1424" s="668"/>
    </row>
    <row r="1425" customHeight="1" spans="17:17">
      <c r="Q1425" s="668"/>
    </row>
    <row r="1426" customHeight="1" spans="17:17">
      <c r="Q1426" s="668"/>
    </row>
    <row r="1427" customHeight="1" spans="17:17">
      <c r="Q1427" s="668"/>
    </row>
    <row r="1428" customHeight="1" spans="17:17">
      <c r="Q1428" s="668"/>
    </row>
    <row r="1429" customHeight="1" spans="17:17">
      <c r="Q1429" s="668"/>
    </row>
    <row r="1430" customHeight="1" spans="17:17">
      <c r="Q1430" s="668"/>
    </row>
    <row r="1431" customHeight="1" spans="17:17">
      <c r="Q1431" s="668"/>
    </row>
    <row r="1432" customHeight="1" spans="17:17">
      <c r="Q1432" s="668"/>
    </row>
    <row r="1433" customHeight="1" spans="17:17">
      <c r="Q1433" s="668"/>
    </row>
    <row r="1434" customHeight="1" spans="17:17">
      <c r="Q1434" s="668"/>
    </row>
    <row r="1435" customHeight="1" spans="17:17">
      <c r="Q1435" s="668"/>
    </row>
    <row r="1436" customHeight="1" spans="17:17">
      <c r="Q1436" s="668"/>
    </row>
    <row r="1437" customHeight="1" spans="17:17">
      <c r="Q1437" s="668"/>
    </row>
    <row r="1438" customHeight="1" spans="17:17">
      <c r="Q1438" s="668"/>
    </row>
    <row r="1439" customHeight="1" spans="17:17">
      <c r="Q1439" s="668"/>
    </row>
    <row r="1440" customHeight="1" spans="17:17">
      <c r="Q1440" s="668"/>
    </row>
    <row r="1441" customHeight="1" spans="17:17">
      <c r="Q1441" s="668"/>
    </row>
    <row r="1442" customHeight="1" spans="17:17">
      <c r="Q1442" s="668"/>
    </row>
    <row r="1443" customHeight="1" spans="17:17">
      <c r="Q1443" s="668"/>
    </row>
    <row r="1444" customHeight="1" spans="17:17">
      <c r="Q1444" s="668"/>
    </row>
    <row r="1445" customHeight="1" spans="17:17">
      <c r="Q1445" s="668"/>
    </row>
    <row r="1446" customHeight="1" spans="17:17">
      <c r="Q1446" s="668"/>
    </row>
    <row r="1447" customHeight="1" spans="17:17">
      <c r="Q1447" s="668"/>
    </row>
    <row r="1448" customHeight="1" spans="17:17">
      <c r="Q1448" s="668"/>
    </row>
    <row r="1449" customHeight="1" spans="17:17">
      <c r="Q1449" s="668"/>
    </row>
    <row r="1450" customHeight="1" spans="17:17">
      <c r="Q1450" s="668"/>
    </row>
    <row r="1451" customHeight="1" spans="17:17">
      <c r="Q1451" s="668"/>
    </row>
    <row r="1452" customHeight="1" spans="17:17">
      <c r="Q1452" s="668"/>
    </row>
    <row r="1453" customHeight="1" spans="17:17">
      <c r="Q1453" s="668"/>
    </row>
    <row r="1454" customHeight="1" spans="17:17">
      <c r="Q1454" s="668"/>
    </row>
    <row r="1455" customHeight="1" spans="17:17">
      <c r="Q1455" s="668"/>
    </row>
    <row r="1456" customHeight="1" spans="17:17">
      <c r="Q1456" s="668"/>
    </row>
    <row r="1457" customHeight="1" spans="17:17">
      <c r="Q1457" s="668"/>
    </row>
    <row r="1458" customHeight="1" spans="17:17">
      <c r="Q1458" s="668"/>
    </row>
    <row r="1459" customHeight="1" spans="17:17">
      <c r="Q1459" s="668"/>
    </row>
    <row r="1460" customHeight="1" spans="17:17">
      <c r="Q1460" s="668"/>
    </row>
    <row r="1461" customHeight="1" spans="17:17">
      <c r="Q1461" s="668"/>
    </row>
    <row r="1462" customHeight="1" spans="17:17">
      <c r="Q1462" s="668"/>
    </row>
    <row r="1463" customHeight="1" spans="17:17">
      <c r="Q1463" s="668"/>
    </row>
    <row r="1464" customHeight="1" spans="17:17">
      <c r="Q1464" s="668"/>
    </row>
    <row r="1465" customHeight="1" spans="17:17">
      <c r="Q1465" s="668"/>
    </row>
    <row r="1466" customHeight="1" spans="17:17">
      <c r="Q1466" s="668"/>
    </row>
    <row r="1467" customHeight="1" spans="17:17">
      <c r="Q1467" s="668"/>
    </row>
    <row r="1468" customHeight="1" spans="17:17">
      <c r="Q1468" s="668"/>
    </row>
    <row r="1469" customHeight="1" spans="17:17">
      <c r="Q1469" s="668"/>
    </row>
    <row r="1470" customHeight="1" spans="17:17">
      <c r="Q1470" s="668"/>
    </row>
    <row r="1471" customHeight="1" spans="17:17">
      <c r="Q1471" s="668"/>
    </row>
    <row r="1472" customHeight="1" spans="17:17">
      <c r="Q1472" s="668"/>
    </row>
    <row r="1473" customHeight="1" spans="17:17">
      <c r="Q1473" s="668"/>
    </row>
    <row r="1474" customHeight="1" spans="17:17">
      <c r="Q1474" s="668"/>
    </row>
    <row r="1475" customHeight="1" spans="17:17">
      <c r="Q1475" s="668"/>
    </row>
    <row r="1476" customHeight="1" spans="17:17">
      <c r="Q1476" s="668"/>
    </row>
    <row r="1477" customHeight="1" spans="17:17">
      <c r="Q1477" s="668"/>
    </row>
    <row r="1478" customHeight="1" spans="17:17">
      <c r="Q1478" s="668"/>
    </row>
    <row r="1479" customHeight="1" spans="17:17">
      <c r="Q1479" s="668"/>
    </row>
    <row r="1480" customHeight="1" spans="17:17">
      <c r="Q1480" s="668"/>
    </row>
    <row r="1481" customHeight="1" spans="17:17">
      <c r="Q1481" s="668"/>
    </row>
    <row r="1482" customHeight="1" spans="17:17">
      <c r="Q1482" s="668"/>
    </row>
    <row r="1483" customHeight="1" spans="17:17">
      <c r="Q1483" s="668"/>
    </row>
    <row r="1484" customHeight="1" spans="17:17">
      <c r="Q1484" s="668"/>
    </row>
    <row r="1485" customHeight="1" spans="17:17">
      <c r="Q1485" s="668"/>
    </row>
    <row r="1486" customHeight="1" spans="17:17">
      <c r="Q1486" s="668"/>
    </row>
    <row r="1487" customHeight="1" spans="17:17">
      <c r="Q1487" s="668"/>
    </row>
    <row r="1488" customHeight="1" spans="17:17">
      <c r="Q1488" s="668"/>
    </row>
    <row r="1489" customHeight="1" spans="17:17">
      <c r="Q1489" s="668"/>
    </row>
    <row r="1490" customHeight="1" spans="17:17">
      <c r="Q1490" s="668"/>
    </row>
    <row r="1491" customHeight="1" spans="17:17">
      <c r="Q1491" s="668"/>
    </row>
    <row r="1492" customHeight="1" spans="17:17">
      <c r="Q1492" s="668"/>
    </row>
    <row r="1493" customHeight="1" spans="17:17">
      <c r="Q1493" s="668"/>
    </row>
    <row r="1494" customHeight="1" spans="17:17">
      <c r="Q1494" s="668"/>
    </row>
    <row r="1495" customHeight="1" spans="17:17">
      <c r="Q1495" s="668"/>
    </row>
    <row r="1496" customHeight="1" spans="17:17">
      <c r="Q1496" s="668"/>
    </row>
    <row r="1497" customHeight="1" spans="17:17">
      <c r="Q1497" s="668"/>
    </row>
    <row r="1498" customHeight="1" spans="17:17">
      <c r="Q1498" s="668"/>
    </row>
    <row r="1499" customHeight="1" spans="17:17">
      <c r="Q1499" s="668"/>
    </row>
    <row r="1500" customHeight="1" spans="17:17">
      <c r="Q1500" s="668"/>
    </row>
    <row r="1501" customHeight="1" spans="17:17">
      <c r="Q1501" s="668"/>
    </row>
    <row r="1502" customHeight="1" spans="17:17">
      <c r="Q1502" s="668"/>
    </row>
    <row r="1503" customHeight="1" spans="17:17">
      <c r="Q1503" s="668"/>
    </row>
    <row r="1504" customHeight="1" spans="17:17">
      <c r="Q1504" s="668"/>
    </row>
    <row r="1505" customHeight="1" spans="17:17">
      <c r="Q1505" s="668"/>
    </row>
    <row r="1506" customHeight="1" spans="17:17">
      <c r="Q1506" s="668"/>
    </row>
    <row r="1507" customHeight="1" spans="17:17">
      <c r="Q1507" s="668"/>
    </row>
    <row r="1508" customHeight="1" spans="17:17">
      <c r="Q1508" s="668"/>
    </row>
    <row r="1509" customHeight="1" spans="17:17">
      <c r="Q1509" s="668"/>
    </row>
    <row r="1510" customHeight="1" spans="17:17">
      <c r="Q1510" s="668"/>
    </row>
    <row r="1511" customHeight="1" spans="17:17">
      <c r="Q1511" s="668"/>
    </row>
    <row r="1512" customHeight="1" spans="17:17">
      <c r="Q1512" s="668"/>
    </row>
    <row r="1513" customHeight="1" spans="17:17">
      <c r="Q1513" s="668"/>
    </row>
    <row r="1514" customHeight="1" spans="17:17">
      <c r="Q1514" s="668"/>
    </row>
    <row r="1515" customHeight="1" spans="17:17">
      <c r="Q1515" s="668"/>
    </row>
    <row r="1516" customHeight="1" spans="17:17">
      <c r="Q1516" s="668"/>
    </row>
    <row r="1517" customHeight="1" spans="17:17">
      <c r="Q1517" s="668"/>
    </row>
    <row r="1518" customHeight="1" spans="17:17">
      <c r="Q1518" s="668"/>
    </row>
    <row r="1519" customHeight="1" spans="17:17">
      <c r="Q1519" s="668"/>
    </row>
    <row r="1520" customHeight="1" spans="17:17">
      <c r="Q1520" s="668"/>
    </row>
    <row r="1521" customHeight="1" spans="17:17">
      <c r="Q1521" s="668"/>
    </row>
    <row r="1522" customHeight="1" spans="17:17">
      <c r="Q1522" s="668"/>
    </row>
    <row r="1523" customHeight="1" spans="17:17">
      <c r="Q1523" s="668"/>
    </row>
    <row r="1524" customHeight="1" spans="17:17">
      <c r="Q1524" s="668"/>
    </row>
    <row r="1525" customHeight="1" spans="17:17">
      <c r="Q1525" s="668"/>
    </row>
    <row r="1526" customHeight="1" spans="17:17">
      <c r="Q1526" s="668"/>
    </row>
    <row r="1527" customHeight="1" spans="17:17">
      <c r="Q1527" s="668"/>
    </row>
    <row r="1528" customHeight="1" spans="17:17">
      <c r="Q1528" s="668"/>
    </row>
    <row r="1529" customHeight="1" spans="17:17">
      <c r="Q1529" s="668"/>
    </row>
    <row r="1530" customHeight="1" spans="17:17">
      <c r="Q1530" s="668"/>
    </row>
    <row r="1531" customHeight="1" spans="17:17">
      <c r="Q1531" s="668"/>
    </row>
    <row r="1532" customHeight="1" spans="17:17">
      <c r="Q1532" s="668"/>
    </row>
    <row r="1533" customHeight="1" spans="17:17">
      <c r="Q1533" s="668"/>
    </row>
    <row r="1534" customHeight="1" spans="17:17">
      <c r="Q1534" s="668"/>
    </row>
    <row r="1535" customHeight="1" spans="17:17">
      <c r="Q1535" s="668"/>
    </row>
    <row r="1536" customHeight="1" spans="17:17">
      <c r="Q1536" s="668"/>
    </row>
    <row r="1537" customHeight="1" spans="17:17">
      <c r="Q1537" s="668"/>
    </row>
    <row r="1538" customHeight="1" spans="17:17">
      <c r="Q1538" s="668"/>
    </row>
    <row r="1539" customHeight="1" spans="17:17">
      <c r="Q1539" s="668"/>
    </row>
    <row r="1540" customHeight="1" spans="17:17">
      <c r="Q1540" s="668"/>
    </row>
    <row r="1541" customHeight="1" spans="17:17">
      <c r="Q1541" s="668"/>
    </row>
    <row r="1542" customHeight="1" spans="17:17">
      <c r="Q1542" s="668"/>
    </row>
    <row r="1543" customHeight="1" spans="17:17">
      <c r="Q1543" s="668"/>
    </row>
    <row r="1544" customHeight="1" spans="17:17">
      <c r="Q1544" s="668"/>
    </row>
    <row r="1545" customHeight="1" spans="17:17">
      <c r="Q1545" s="668"/>
    </row>
    <row r="1546" customHeight="1" spans="17:17">
      <c r="Q1546" s="668"/>
    </row>
    <row r="1547" customHeight="1" spans="17:17">
      <c r="Q1547" s="668"/>
    </row>
    <row r="1548" customHeight="1" spans="17:17">
      <c r="Q1548" s="668"/>
    </row>
    <row r="1549" customHeight="1" spans="17:17">
      <c r="Q1549" s="668"/>
    </row>
    <row r="1550" customHeight="1" spans="17:17">
      <c r="Q1550" s="668"/>
    </row>
    <row r="1551" customHeight="1" spans="17:17">
      <c r="Q1551" s="668"/>
    </row>
    <row r="1552" customHeight="1" spans="17:17">
      <c r="Q1552" s="668"/>
    </row>
    <row r="1553" customHeight="1" spans="17:17">
      <c r="Q1553" s="668"/>
    </row>
    <row r="1554" customHeight="1" spans="17:17">
      <c r="Q1554" s="668"/>
    </row>
    <row r="1555" customHeight="1" spans="17:17">
      <c r="Q1555" s="668"/>
    </row>
    <row r="1556" customHeight="1" spans="17:17">
      <c r="Q1556" s="668"/>
    </row>
    <row r="1557" customHeight="1" spans="17:17">
      <c r="Q1557" s="668"/>
    </row>
    <row r="1558" customHeight="1" spans="17:17">
      <c r="Q1558" s="668"/>
    </row>
    <row r="1559" customHeight="1" spans="17:17">
      <c r="Q1559" s="668"/>
    </row>
    <row r="1560" customHeight="1" spans="17:17">
      <c r="Q1560" s="668"/>
    </row>
    <row r="1561" customHeight="1" spans="17:17">
      <c r="Q1561" s="668"/>
    </row>
    <row r="1562" customHeight="1" spans="17:17">
      <c r="Q1562" s="668"/>
    </row>
    <row r="1563" customHeight="1" spans="17:17">
      <c r="Q1563" s="668"/>
    </row>
    <row r="1564" customHeight="1" spans="17:17">
      <c r="Q1564" s="668"/>
    </row>
    <row r="1565" customHeight="1" spans="17:17">
      <c r="Q1565" s="668"/>
    </row>
    <row r="1566" customHeight="1" spans="17:17">
      <c r="Q1566" s="668"/>
    </row>
    <row r="1567" customHeight="1" spans="17:17">
      <c r="Q1567" s="668"/>
    </row>
    <row r="1568" customHeight="1" spans="17:17">
      <c r="Q1568" s="668"/>
    </row>
    <row r="1569" customHeight="1" spans="17:17">
      <c r="Q1569" s="668"/>
    </row>
    <row r="1570" customHeight="1" spans="17:17">
      <c r="Q1570" s="668"/>
    </row>
    <row r="1571" customHeight="1" spans="17:17">
      <c r="Q1571" s="668"/>
    </row>
    <row r="1572" customHeight="1" spans="17:17">
      <c r="Q1572" s="668"/>
    </row>
    <row r="1573" customHeight="1" spans="17:17">
      <c r="Q1573" s="668"/>
    </row>
    <row r="1574" customHeight="1" spans="17:17">
      <c r="Q1574" s="668"/>
    </row>
    <row r="1575" customHeight="1" spans="17:17">
      <c r="Q1575" s="668"/>
    </row>
    <row r="1576" customHeight="1" spans="17:17">
      <c r="Q1576" s="668"/>
    </row>
    <row r="1577" customHeight="1" spans="17:17">
      <c r="Q1577" s="668"/>
    </row>
    <row r="1578" customHeight="1" spans="17:17">
      <c r="Q1578" s="668"/>
    </row>
    <row r="1579" customHeight="1" spans="17:17">
      <c r="Q1579" s="668"/>
    </row>
    <row r="1580" customHeight="1" spans="17:17">
      <c r="Q1580" s="668"/>
    </row>
    <row r="1581" customHeight="1" spans="17:17">
      <c r="Q1581" s="668"/>
    </row>
    <row r="1582" customHeight="1" spans="17:17">
      <c r="Q1582" s="668"/>
    </row>
    <row r="1583" customHeight="1" spans="17:17">
      <c r="Q1583" s="668"/>
    </row>
    <row r="1584" customHeight="1" spans="17:17">
      <c r="Q1584" s="668"/>
    </row>
    <row r="1585" customHeight="1" spans="17:17">
      <c r="Q1585" s="668"/>
    </row>
    <row r="1586" customHeight="1" spans="17:17">
      <c r="Q1586" s="668"/>
    </row>
    <row r="1587" customHeight="1" spans="17:17">
      <c r="Q1587" s="668"/>
    </row>
    <row r="1588" customHeight="1" spans="17:17">
      <c r="Q1588" s="668"/>
    </row>
    <row r="1589" customHeight="1" spans="17:17">
      <c r="Q1589" s="668"/>
    </row>
    <row r="1590" customHeight="1" spans="17:17">
      <c r="Q1590" s="668"/>
    </row>
    <row r="1591" customHeight="1" spans="17:17">
      <c r="Q1591" s="668"/>
    </row>
    <row r="1592" customHeight="1" spans="17:17">
      <c r="Q1592" s="668"/>
    </row>
    <row r="1593" customHeight="1" spans="17:17">
      <c r="Q1593" s="668"/>
    </row>
    <row r="1594" customHeight="1" spans="17:17">
      <c r="Q1594" s="668"/>
    </row>
    <row r="1595" customHeight="1" spans="17:17">
      <c r="Q1595" s="668"/>
    </row>
    <row r="1596" customHeight="1" spans="17:17">
      <c r="Q1596" s="668"/>
    </row>
    <row r="1597" customHeight="1" spans="17:17">
      <c r="Q1597" s="668"/>
    </row>
    <row r="1598" customHeight="1" spans="17:17">
      <c r="Q1598" s="668"/>
    </row>
    <row r="1599" customHeight="1" spans="17:17">
      <c r="Q1599" s="668"/>
    </row>
    <row r="1600" customHeight="1" spans="17:17">
      <c r="Q1600" s="668"/>
    </row>
    <row r="1601" customHeight="1" spans="17:17">
      <c r="Q1601" s="668"/>
    </row>
    <row r="1602" customHeight="1" spans="17:17">
      <c r="Q1602" s="668"/>
    </row>
    <row r="1603" customHeight="1" spans="17:17">
      <c r="Q1603" s="668"/>
    </row>
    <row r="1604" customHeight="1" spans="17:17">
      <c r="Q1604" s="668"/>
    </row>
    <row r="1605" customHeight="1" spans="17:17">
      <c r="Q1605" s="668"/>
    </row>
    <row r="1606" customHeight="1" spans="17:17">
      <c r="Q1606" s="668"/>
    </row>
    <row r="1607" customHeight="1" spans="17:17">
      <c r="Q1607" s="668"/>
    </row>
    <row r="1608" customHeight="1" spans="17:17">
      <c r="Q1608" s="668"/>
    </row>
    <row r="1609" customHeight="1" spans="17:17">
      <c r="Q1609" s="668"/>
    </row>
    <row r="1610" customHeight="1" spans="17:17">
      <c r="Q1610" s="668"/>
    </row>
    <row r="1611" customHeight="1" spans="17:17">
      <c r="Q1611" s="668"/>
    </row>
    <row r="1612" customHeight="1" spans="17:17">
      <c r="Q1612" s="668"/>
    </row>
    <row r="1613" customHeight="1" spans="17:17">
      <c r="Q1613" s="668"/>
    </row>
    <row r="1614" customHeight="1" spans="17:17">
      <c r="Q1614" s="668"/>
    </row>
    <row r="1615" customHeight="1" spans="17:17">
      <c r="Q1615" s="668"/>
    </row>
    <row r="1616" customHeight="1" spans="17:17">
      <c r="Q1616" s="668"/>
    </row>
    <row r="1617" customHeight="1" spans="17:17">
      <c r="Q1617" s="668"/>
    </row>
    <row r="1618" customHeight="1" spans="17:17">
      <c r="Q1618" s="668"/>
    </row>
    <row r="1619" customHeight="1" spans="17:17">
      <c r="Q1619" s="668"/>
    </row>
    <row r="1620" customHeight="1" spans="17:17">
      <c r="Q1620" s="668"/>
    </row>
    <row r="1621" customHeight="1" spans="17:17">
      <c r="Q1621" s="668"/>
    </row>
    <row r="1622" customHeight="1" spans="17:17">
      <c r="Q1622" s="668"/>
    </row>
    <row r="1623" customHeight="1" spans="17:17">
      <c r="Q1623" s="668"/>
    </row>
    <row r="1624" customHeight="1" spans="17:17">
      <c r="Q1624" s="668"/>
    </row>
    <row r="1625" customHeight="1" spans="17:17">
      <c r="Q1625" s="668"/>
    </row>
    <row r="1626" customHeight="1" spans="17:17">
      <c r="Q1626" s="668"/>
    </row>
    <row r="1627" customHeight="1" spans="17:17">
      <c r="Q1627" s="668"/>
    </row>
    <row r="1628" customHeight="1" spans="17:17">
      <c r="Q1628" s="668"/>
    </row>
    <row r="1629" customHeight="1" spans="17:17">
      <c r="Q1629" s="668"/>
    </row>
    <row r="1630" customHeight="1" spans="17:17">
      <c r="Q1630" s="668"/>
    </row>
    <row r="1631" customHeight="1" spans="17:17">
      <c r="Q1631" s="668"/>
    </row>
    <row r="1632" customHeight="1" spans="17:17">
      <c r="Q1632" s="668"/>
    </row>
    <row r="1633" customHeight="1" spans="17:17">
      <c r="Q1633" s="668"/>
    </row>
    <row r="1634" customHeight="1" spans="17:17">
      <c r="Q1634" s="668"/>
    </row>
    <row r="1635" customHeight="1" spans="17:17">
      <c r="Q1635" s="668"/>
    </row>
    <row r="1636" customHeight="1" spans="17:17">
      <c r="Q1636" s="668"/>
    </row>
    <row r="1637" customHeight="1" spans="17:17">
      <c r="Q1637" s="668"/>
    </row>
    <row r="1638" customHeight="1" spans="17:17">
      <c r="Q1638" s="668"/>
    </row>
    <row r="1639" customHeight="1" spans="17:17">
      <c r="Q1639" s="668"/>
    </row>
    <row r="1640" customHeight="1" spans="17:17">
      <c r="Q1640" s="668"/>
    </row>
    <row r="1641" customHeight="1" spans="17:17">
      <c r="Q1641" s="668"/>
    </row>
    <row r="1642" customHeight="1" spans="17:17">
      <c r="Q1642" s="668"/>
    </row>
    <row r="1643" customHeight="1" spans="17:17">
      <c r="Q1643" s="668"/>
    </row>
    <row r="1644" customHeight="1" spans="17:17">
      <c r="Q1644" s="668"/>
    </row>
    <row r="1645" customHeight="1" spans="17:17">
      <c r="Q1645" s="668"/>
    </row>
    <row r="1646" customHeight="1" spans="17:17">
      <c r="Q1646" s="668"/>
    </row>
    <row r="1647" customHeight="1" spans="17:17">
      <c r="Q1647" s="668"/>
    </row>
    <row r="1648" customHeight="1" spans="17:17">
      <c r="Q1648" s="668"/>
    </row>
    <row r="1649" customHeight="1" spans="17:17">
      <c r="Q1649" s="668"/>
    </row>
    <row r="1650" customHeight="1" spans="17:17">
      <c r="Q1650" s="668"/>
    </row>
    <row r="1651" customHeight="1" spans="17:17">
      <c r="Q1651" s="668"/>
    </row>
    <row r="1652" customHeight="1" spans="17:17">
      <c r="Q1652" s="668"/>
    </row>
    <row r="1653" customHeight="1" spans="17:17">
      <c r="Q1653" s="668"/>
    </row>
    <row r="1654" customHeight="1" spans="17:17">
      <c r="Q1654" s="668"/>
    </row>
    <row r="1655" customHeight="1" spans="17:17">
      <c r="Q1655" s="668"/>
    </row>
    <row r="1656" customHeight="1" spans="17:17">
      <c r="Q1656" s="668"/>
    </row>
    <row r="1657" customHeight="1" spans="17:17">
      <c r="Q1657" s="668"/>
    </row>
    <row r="1658" customHeight="1" spans="17:17">
      <c r="Q1658" s="668"/>
    </row>
    <row r="1659" customHeight="1" spans="17:17">
      <c r="Q1659" s="668"/>
    </row>
    <row r="1660" customHeight="1" spans="17:17">
      <c r="Q1660" s="668"/>
    </row>
    <row r="1661" customHeight="1" spans="17:17">
      <c r="Q1661" s="668"/>
    </row>
    <row r="1662" customHeight="1" spans="17:17">
      <c r="Q1662" s="668"/>
    </row>
    <row r="1663" customHeight="1" spans="17:17">
      <c r="Q1663" s="668"/>
    </row>
    <row r="1664" customHeight="1" spans="17:17">
      <c r="Q1664" s="668"/>
    </row>
    <row r="1665" customHeight="1" spans="17:17">
      <c r="Q1665" s="668"/>
    </row>
    <row r="1666" customHeight="1" spans="17:17">
      <c r="Q1666" s="668"/>
    </row>
    <row r="1667" customHeight="1" spans="17:17">
      <c r="Q1667" s="668"/>
    </row>
    <row r="1668" customHeight="1" spans="17:17">
      <c r="Q1668" s="668"/>
    </row>
    <row r="1669" customHeight="1" spans="17:17">
      <c r="Q1669" s="668"/>
    </row>
    <row r="1670" customHeight="1" spans="17:17">
      <c r="Q1670" s="668"/>
    </row>
    <row r="1671" customHeight="1" spans="17:17">
      <c r="Q1671" s="668"/>
    </row>
    <row r="1672" customHeight="1" spans="17:17">
      <c r="Q1672" s="668"/>
    </row>
    <row r="1673" customHeight="1" spans="17:17">
      <c r="Q1673" s="668"/>
    </row>
    <row r="1674" customHeight="1" spans="17:17">
      <c r="Q1674" s="668"/>
    </row>
    <row r="1675" customHeight="1" spans="17:17">
      <c r="Q1675" s="668"/>
    </row>
    <row r="1676" customHeight="1" spans="17:17">
      <c r="Q1676" s="668"/>
    </row>
    <row r="1677" customHeight="1" spans="17:17">
      <c r="Q1677" s="668"/>
    </row>
    <row r="1678" customHeight="1" spans="17:17">
      <c r="Q1678" s="668"/>
    </row>
    <row r="1679" customHeight="1" spans="17:17">
      <c r="Q1679" s="668"/>
    </row>
    <row r="1680" customHeight="1" spans="17:17">
      <c r="Q1680" s="668"/>
    </row>
    <row r="1681" customHeight="1" spans="17:17">
      <c r="Q1681" s="668"/>
    </row>
    <row r="1682" customHeight="1" spans="17:17">
      <c r="Q1682" s="668"/>
    </row>
    <row r="1683" customHeight="1" spans="17:17">
      <c r="Q1683" s="668"/>
    </row>
    <row r="1684" customHeight="1" spans="17:17">
      <c r="Q1684" s="668"/>
    </row>
    <row r="1685" customHeight="1" spans="17:17">
      <c r="Q1685" s="668"/>
    </row>
    <row r="1686" customHeight="1" spans="17:17">
      <c r="Q1686" s="668"/>
    </row>
    <row r="1687" customHeight="1" spans="17:17">
      <c r="Q1687" s="668"/>
    </row>
    <row r="1688" customHeight="1" spans="17:17">
      <c r="Q1688" s="668"/>
    </row>
    <row r="1689" customHeight="1" spans="17:17">
      <c r="Q1689" s="668"/>
    </row>
    <row r="1690" customHeight="1" spans="17:17">
      <c r="Q1690" s="668"/>
    </row>
    <row r="1691" customHeight="1" spans="17:17">
      <c r="Q1691" s="668"/>
    </row>
    <row r="1692" customHeight="1" spans="17:17">
      <c r="Q1692" s="668"/>
    </row>
    <row r="1693" customHeight="1" spans="17:17">
      <c r="Q1693" s="668"/>
    </row>
    <row r="1694" customHeight="1" spans="17:17">
      <c r="Q1694" s="668"/>
    </row>
    <row r="1695" customHeight="1" spans="17:17">
      <c r="Q1695" s="668"/>
    </row>
    <row r="1696" customHeight="1" spans="17:17">
      <c r="Q1696" s="668"/>
    </row>
    <row r="1697" customHeight="1" spans="17:17">
      <c r="Q1697" s="668"/>
    </row>
    <row r="1698" customHeight="1" spans="17:17">
      <c r="Q1698" s="668"/>
    </row>
    <row r="1699" customHeight="1" spans="17:17">
      <c r="Q1699" s="668"/>
    </row>
    <row r="1700" customHeight="1" spans="17:17">
      <c r="Q1700" s="668"/>
    </row>
    <row r="1701" customHeight="1" spans="17:17">
      <c r="Q1701" s="668"/>
    </row>
    <row r="1702" customHeight="1" spans="17:17">
      <c r="Q1702" s="668"/>
    </row>
    <row r="1703" customHeight="1" spans="17:17">
      <c r="Q1703" s="668"/>
    </row>
    <row r="1704" customHeight="1" spans="17:17">
      <c r="Q1704" s="668"/>
    </row>
    <row r="1705" customHeight="1" spans="17:17">
      <c r="Q1705" s="668"/>
    </row>
    <row r="1706" customHeight="1" spans="17:17">
      <c r="Q1706" s="668"/>
    </row>
    <row r="1707" customHeight="1" spans="17:17">
      <c r="Q1707" s="668"/>
    </row>
    <row r="1708" customHeight="1" spans="17:17">
      <c r="Q1708" s="668"/>
    </row>
    <row r="1709" customHeight="1" spans="17:17">
      <c r="Q1709" s="668"/>
    </row>
    <row r="1710" customHeight="1" spans="17:17">
      <c r="Q1710" s="668"/>
    </row>
    <row r="1711" customHeight="1" spans="17:17">
      <c r="Q1711" s="668"/>
    </row>
    <row r="1712" customHeight="1" spans="17:17">
      <c r="Q1712" s="668"/>
    </row>
    <row r="1713" customHeight="1" spans="17:17">
      <c r="Q1713" s="668"/>
    </row>
    <row r="1714" customHeight="1" spans="17:17">
      <c r="Q1714" s="668"/>
    </row>
    <row r="1715" customHeight="1" spans="17:17">
      <c r="Q1715" s="668"/>
    </row>
    <row r="1716" customHeight="1" spans="17:17">
      <c r="Q1716" s="668"/>
    </row>
    <row r="1717" customHeight="1" spans="17:17">
      <c r="Q1717" s="668"/>
    </row>
    <row r="1718" customHeight="1" spans="17:17">
      <c r="Q1718" s="668"/>
    </row>
    <row r="1719" customHeight="1" spans="17:17">
      <c r="Q1719" s="668"/>
    </row>
    <row r="1720" customHeight="1" spans="17:17">
      <c r="Q1720" s="668"/>
    </row>
    <row r="1721" customHeight="1" spans="17:17">
      <c r="Q1721" s="668"/>
    </row>
    <row r="1722" customHeight="1" spans="17:17">
      <c r="Q1722" s="668"/>
    </row>
    <row r="1723" customHeight="1" spans="17:17">
      <c r="Q1723" s="668"/>
    </row>
    <row r="1724" customHeight="1" spans="17:17">
      <c r="Q1724" s="668"/>
    </row>
    <row r="1725" customHeight="1" spans="17:17">
      <c r="Q1725" s="668"/>
    </row>
    <row r="1726" customHeight="1" spans="17:17">
      <c r="Q1726" s="668"/>
    </row>
    <row r="1727" customHeight="1" spans="17:17">
      <c r="Q1727" s="668"/>
    </row>
    <row r="1728" customHeight="1" spans="17:17">
      <c r="Q1728" s="668"/>
    </row>
    <row r="1729" customHeight="1" spans="17:17">
      <c r="Q1729" s="668"/>
    </row>
    <row r="1730" customHeight="1" spans="17:17">
      <c r="Q1730" s="668"/>
    </row>
    <row r="1731" customHeight="1" spans="17:17">
      <c r="Q1731" s="668"/>
    </row>
    <row r="1732" customHeight="1" spans="17:17">
      <c r="Q1732" s="668"/>
    </row>
    <row r="1733" customHeight="1" spans="17:17">
      <c r="Q1733" s="668"/>
    </row>
    <row r="1734" customHeight="1" spans="17:17">
      <c r="Q1734" s="668"/>
    </row>
    <row r="1735" customHeight="1" spans="17:17">
      <c r="Q1735" s="668"/>
    </row>
    <row r="1736" customHeight="1" spans="17:17">
      <c r="Q1736" s="668"/>
    </row>
    <row r="1737" customHeight="1" spans="17:17">
      <c r="Q1737" s="668"/>
    </row>
    <row r="1738" customHeight="1" spans="17:17">
      <c r="Q1738" s="668"/>
    </row>
    <row r="1739" customHeight="1" spans="17:17">
      <c r="Q1739" s="668"/>
    </row>
    <row r="1740" customHeight="1" spans="17:17">
      <c r="Q1740" s="668"/>
    </row>
    <row r="1741" customHeight="1" spans="17:17">
      <c r="Q1741" s="668"/>
    </row>
    <row r="1742" customHeight="1" spans="17:17">
      <c r="Q1742" s="668"/>
    </row>
    <row r="1743" customHeight="1" spans="17:17">
      <c r="Q1743" s="668"/>
    </row>
    <row r="1744" customHeight="1" spans="17:17">
      <c r="Q1744" s="668"/>
    </row>
    <row r="1745" customHeight="1" spans="17:17">
      <c r="Q1745" s="668"/>
    </row>
    <row r="1746" customHeight="1" spans="17:17">
      <c r="Q1746" s="668"/>
    </row>
    <row r="1747" customHeight="1" spans="17:17">
      <c r="Q1747" s="668"/>
    </row>
    <row r="1748" customHeight="1" spans="17:17">
      <c r="Q1748" s="668"/>
    </row>
    <row r="1749" customHeight="1" spans="17:17">
      <c r="Q1749" s="668"/>
    </row>
    <row r="1750" customHeight="1" spans="17:17">
      <c r="Q1750" s="668"/>
    </row>
    <row r="1751" customHeight="1" spans="17:17">
      <c r="Q1751" s="668"/>
    </row>
    <row r="1752" customHeight="1" spans="17:17">
      <c r="Q1752" s="668"/>
    </row>
    <row r="1753" customHeight="1" spans="17:17">
      <c r="Q1753" s="668"/>
    </row>
    <row r="1754" customHeight="1" spans="17:17">
      <c r="Q1754" s="668"/>
    </row>
    <row r="1755" customHeight="1" spans="17:17">
      <c r="Q1755" s="668"/>
    </row>
    <row r="1756" customHeight="1" spans="17:17">
      <c r="Q1756" s="668"/>
    </row>
    <row r="1757" customHeight="1" spans="17:17">
      <c r="Q1757" s="668"/>
    </row>
    <row r="1758" customHeight="1" spans="17:17">
      <c r="Q1758" s="668"/>
    </row>
    <row r="1759" customHeight="1" spans="17:17">
      <c r="Q1759" s="668"/>
    </row>
    <row r="1760" customHeight="1" spans="17:17">
      <c r="Q1760" s="668"/>
    </row>
    <row r="1761" customHeight="1" spans="17:17">
      <c r="Q1761" s="668"/>
    </row>
    <row r="1762" customHeight="1" spans="17:17">
      <c r="Q1762" s="668"/>
    </row>
    <row r="1763" customHeight="1" spans="17:17">
      <c r="Q1763" s="668"/>
    </row>
    <row r="1764" customHeight="1" spans="17:17">
      <c r="Q1764" s="668"/>
    </row>
    <row r="1765" customHeight="1" spans="17:17">
      <c r="Q1765" s="668"/>
    </row>
    <row r="1766" customHeight="1" spans="17:17">
      <c r="Q1766" s="668"/>
    </row>
    <row r="1767" customHeight="1" spans="17:17">
      <c r="Q1767" s="668"/>
    </row>
    <row r="1768" customHeight="1" spans="17:17">
      <c r="Q1768" s="668"/>
    </row>
    <row r="1769" customHeight="1" spans="17:17">
      <c r="Q1769" s="668"/>
    </row>
    <row r="1770" customHeight="1" spans="17:17">
      <c r="Q1770" s="668"/>
    </row>
    <row r="1771" customHeight="1" spans="17:17">
      <c r="Q1771" s="668"/>
    </row>
    <row r="1772" customHeight="1" spans="17:17">
      <c r="Q1772" s="668"/>
    </row>
    <row r="1773" customHeight="1" spans="17:17">
      <c r="Q1773" s="668"/>
    </row>
    <row r="1774" customHeight="1" spans="17:17">
      <c r="Q1774" s="668"/>
    </row>
    <row r="1775" customHeight="1" spans="17:17">
      <c r="Q1775" s="668"/>
    </row>
    <row r="1776" customHeight="1" spans="17:17">
      <c r="Q1776" s="668"/>
    </row>
    <row r="1777" customHeight="1" spans="17:17">
      <c r="Q1777" s="668"/>
    </row>
    <row r="1778" customHeight="1" spans="17:17">
      <c r="Q1778" s="668"/>
    </row>
    <row r="1779" customHeight="1" spans="17:17">
      <c r="Q1779" s="668"/>
    </row>
    <row r="1780" customHeight="1" spans="17:17">
      <c r="Q1780" s="668"/>
    </row>
    <row r="1781" customHeight="1" spans="17:17">
      <c r="Q1781" s="668"/>
    </row>
    <row r="1782" customHeight="1" spans="17:17">
      <c r="Q1782" s="668"/>
    </row>
    <row r="1783" customHeight="1" spans="17:17">
      <c r="Q1783" s="668"/>
    </row>
    <row r="1784" customHeight="1" spans="17:17">
      <c r="Q1784" s="668"/>
    </row>
    <row r="1785" customHeight="1" spans="17:17">
      <c r="Q1785" s="668"/>
    </row>
    <row r="1786" customHeight="1" spans="17:17">
      <c r="Q1786" s="668"/>
    </row>
    <row r="1787" customHeight="1" spans="17:17">
      <c r="Q1787" s="668"/>
    </row>
    <row r="1788" customHeight="1" spans="17:17">
      <c r="Q1788" s="668"/>
    </row>
    <row r="1789" customHeight="1" spans="17:17">
      <c r="Q1789" s="668"/>
    </row>
    <row r="1790" customHeight="1" spans="17:17">
      <c r="Q1790" s="668"/>
    </row>
    <row r="1791" customHeight="1" spans="17:17">
      <c r="Q1791" s="668"/>
    </row>
    <row r="1792" customHeight="1" spans="17:17">
      <c r="Q1792" s="668"/>
    </row>
    <row r="1793" customHeight="1" spans="17:17">
      <c r="Q1793" s="668"/>
    </row>
    <row r="1794" customHeight="1" spans="17:17">
      <c r="Q1794" s="668"/>
    </row>
    <row r="1795" customHeight="1" spans="17:17">
      <c r="Q1795" s="668"/>
    </row>
    <row r="1796" customHeight="1" spans="17:17">
      <c r="Q1796" s="668"/>
    </row>
    <row r="1797" customHeight="1" spans="17:17">
      <c r="Q1797" s="668"/>
    </row>
    <row r="1798" customHeight="1" spans="17:17">
      <c r="Q1798" s="668"/>
    </row>
    <row r="1799" customHeight="1" spans="17:17">
      <c r="Q1799" s="668"/>
    </row>
    <row r="1800" customHeight="1" spans="17:17">
      <c r="Q1800" s="668"/>
    </row>
    <row r="1801" customHeight="1" spans="17:17">
      <c r="Q1801" s="668"/>
    </row>
    <row r="1802" customHeight="1" spans="17:17">
      <c r="Q1802" s="668"/>
    </row>
    <row r="1803" customHeight="1" spans="17:17">
      <c r="Q1803" s="668"/>
    </row>
    <row r="1804" customHeight="1" spans="17:17">
      <c r="Q1804" s="668"/>
    </row>
    <row r="1805" customHeight="1" spans="17:17">
      <c r="Q1805" s="668"/>
    </row>
    <row r="1806" customHeight="1" spans="17:17">
      <c r="Q1806" s="668"/>
    </row>
    <row r="1807" customHeight="1" spans="17:17">
      <c r="Q1807" s="668"/>
    </row>
    <row r="1808" customHeight="1" spans="17:17">
      <c r="Q1808" s="668"/>
    </row>
    <row r="1809" customHeight="1" spans="17:17">
      <c r="Q1809" s="668"/>
    </row>
    <row r="1810" customHeight="1" spans="17:17">
      <c r="Q1810" s="668"/>
    </row>
    <row r="1811" customHeight="1" spans="17:17">
      <c r="Q1811" s="668"/>
    </row>
    <row r="1812" customHeight="1" spans="17:17">
      <c r="Q1812" s="668"/>
    </row>
    <row r="1813" customHeight="1" spans="17:17">
      <c r="Q1813" s="668"/>
    </row>
    <row r="1814" customHeight="1" spans="17:17">
      <c r="Q1814" s="668"/>
    </row>
    <row r="1815" customHeight="1" spans="17:17">
      <c r="Q1815" s="668"/>
    </row>
    <row r="1816" customHeight="1" spans="17:17">
      <c r="Q1816" s="668"/>
    </row>
    <row r="1817" customHeight="1" spans="17:17">
      <c r="Q1817" s="668"/>
    </row>
    <row r="1818" customHeight="1" spans="17:17">
      <c r="Q1818" s="668"/>
    </row>
    <row r="1819" customHeight="1" spans="17:17">
      <c r="Q1819" s="668"/>
    </row>
    <row r="1820" customHeight="1" spans="17:17">
      <c r="Q1820" s="668"/>
    </row>
    <row r="1821" customHeight="1" spans="17:17">
      <c r="Q1821" s="668"/>
    </row>
    <row r="1822" customHeight="1" spans="17:17">
      <c r="Q1822" s="668"/>
    </row>
    <row r="1823" customHeight="1" spans="17:17">
      <c r="Q1823" s="668"/>
    </row>
    <row r="1824" customHeight="1" spans="17:17">
      <c r="Q1824" s="668"/>
    </row>
    <row r="1825" customHeight="1" spans="17:17">
      <c r="Q1825" s="668"/>
    </row>
    <row r="1826" customHeight="1" spans="17:17">
      <c r="Q1826" s="668"/>
    </row>
    <row r="1827" customHeight="1" spans="17:17">
      <c r="Q1827" s="668"/>
    </row>
    <row r="1828" customHeight="1" spans="17:17">
      <c r="Q1828" s="668"/>
    </row>
    <row r="1829" customHeight="1" spans="17:17">
      <c r="Q1829" s="668"/>
    </row>
    <row r="1830" customHeight="1" spans="17:17">
      <c r="Q1830" s="668"/>
    </row>
    <row r="1831" customHeight="1" spans="17:17">
      <c r="Q1831" s="668"/>
    </row>
    <row r="1832" customHeight="1" spans="17:17">
      <c r="Q1832" s="668"/>
    </row>
    <row r="1833" customHeight="1" spans="17:17">
      <c r="Q1833" s="668"/>
    </row>
    <row r="1834" customHeight="1" spans="17:17">
      <c r="Q1834" s="668"/>
    </row>
    <row r="1835" customHeight="1" spans="17:17">
      <c r="Q1835" s="668"/>
    </row>
    <row r="1836" customHeight="1" spans="17:17">
      <c r="Q1836" s="668"/>
    </row>
    <row r="1837" customHeight="1" spans="17:17">
      <c r="Q1837" s="668"/>
    </row>
    <row r="1838" customHeight="1" spans="17:17">
      <c r="Q1838" s="668"/>
    </row>
    <row r="1839" customHeight="1" spans="17:17">
      <c r="Q1839" s="668"/>
    </row>
    <row r="1840" customHeight="1" spans="17:17">
      <c r="Q1840" s="668"/>
    </row>
    <row r="1841" customHeight="1" spans="17:17">
      <c r="Q1841" s="668"/>
    </row>
    <row r="1842" customHeight="1" spans="17:17">
      <c r="Q1842" s="668"/>
    </row>
    <row r="1843" customHeight="1" spans="17:17">
      <c r="Q1843" s="668"/>
    </row>
    <row r="1844" customHeight="1" spans="17:17">
      <c r="Q1844" s="668"/>
    </row>
    <row r="1845" customHeight="1" spans="17:17">
      <c r="Q1845" s="668"/>
    </row>
    <row r="1846" customHeight="1" spans="17:17">
      <c r="Q1846" s="668"/>
    </row>
    <row r="1847" customHeight="1" spans="17:17">
      <c r="Q1847" s="668"/>
    </row>
    <row r="1848" customHeight="1" spans="17:17">
      <c r="Q1848" s="668"/>
    </row>
    <row r="1849" customHeight="1" spans="17:17">
      <c r="Q1849" s="668"/>
    </row>
    <row r="1850" customHeight="1" spans="17:17">
      <c r="Q1850" s="668"/>
    </row>
    <row r="1851" customHeight="1" spans="17:17">
      <c r="Q1851" s="668"/>
    </row>
    <row r="1852" customHeight="1" spans="17:17">
      <c r="Q1852" s="668"/>
    </row>
    <row r="1853" customHeight="1" spans="17:17">
      <c r="Q1853" s="668"/>
    </row>
    <row r="1854" customHeight="1" spans="17:17">
      <c r="Q1854" s="668"/>
    </row>
    <row r="1855" customHeight="1" spans="17:17">
      <c r="Q1855" s="668"/>
    </row>
    <row r="1856" customHeight="1" spans="17:17">
      <c r="Q1856" s="668"/>
    </row>
    <row r="1857" customHeight="1" spans="17:17">
      <c r="Q1857" s="668"/>
    </row>
    <row r="1858" customHeight="1" spans="17:17">
      <c r="Q1858" s="668"/>
    </row>
    <row r="1859" customHeight="1" spans="17:17">
      <c r="Q1859" s="668"/>
    </row>
    <row r="1860" customHeight="1" spans="17:17">
      <c r="Q1860" s="668"/>
    </row>
    <row r="1861" customHeight="1" spans="17:17">
      <c r="Q1861" s="668"/>
    </row>
    <row r="1862" customHeight="1" spans="17:17">
      <c r="Q1862" s="668"/>
    </row>
    <row r="1863" customHeight="1" spans="17:17">
      <c r="Q1863" s="668"/>
    </row>
    <row r="1864" customHeight="1" spans="17:17">
      <c r="Q1864" s="668"/>
    </row>
    <row r="1865" customHeight="1" spans="17:17">
      <c r="Q1865" s="668"/>
    </row>
    <row r="1866" customHeight="1" spans="17:17">
      <c r="Q1866" s="668"/>
    </row>
    <row r="1867" customHeight="1" spans="17:17">
      <c r="Q1867" s="668"/>
    </row>
    <row r="1868" customHeight="1" spans="17:17">
      <c r="Q1868" s="668"/>
    </row>
    <row r="1869" customHeight="1" spans="17:17">
      <c r="Q1869" s="668"/>
    </row>
    <row r="1870" customHeight="1" spans="17:17">
      <c r="Q1870" s="668"/>
    </row>
    <row r="1871" customHeight="1" spans="17:17">
      <c r="Q1871" s="668"/>
    </row>
    <row r="1872" customHeight="1" spans="17:17">
      <c r="Q1872" s="668"/>
    </row>
    <row r="1873" customHeight="1" spans="17:17">
      <c r="Q1873" s="668"/>
    </row>
    <row r="1874" customHeight="1" spans="17:17">
      <c r="Q1874" s="668"/>
    </row>
    <row r="1875" customHeight="1" spans="17:17">
      <c r="Q1875" s="668"/>
    </row>
    <row r="1876" customHeight="1" spans="17:17">
      <c r="Q1876" s="668"/>
    </row>
    <row r="1877" customHeight="1" spans="17:17">
      <c r="Q1877" s="668"/>
    </row>
    <row r="1878" customHeight="1" spans="17:17">
      <c r="Q1878" s="668"/>
    </row>
    <row r="1879" customHeight="1" spans="17:17">
      <c r="Q1879" s="668"/>
    </row>
    <row r="1880" customHeight="1" spans="17:17">
      <c r="Q1880" s="668"/>
    </row>
    <row r="1881" customHeight="1" spans="17:17">
      <c r="Q1881" s="668"/>
    </row>
    <row r="1882" customHeight="1" spans="17:17">
      <c r="Q1882" s="668"/>
    </row>
    <row r="1883" customHeight="1" spans="17:17">
      <c r="Q1883" s="668"/>
    </row>
    <row r="1884" customHeight="1" spans="17:17">
      <c r="Q1884" s="668"/>
    </row>
    <row r="1885" customHeight="1" spans="17:17">
      <c r="Q1885" s="668"/>
    </row>
    <row r="1886" customHeight="1" spans="17:17">
      <c r="Q1886" s="668"/>
    </row>
    <row r="1887" customHeight="1" spans="17:17">
      <c r="Q1887" s="668"/>
    </row>
    <row r="1888" customHeight="1" spans="17:17">
      <c r="Q1888" s="668"/>
    </row>
    <row r="1889" customHeight="1" spans="17:17">
      <c r="Q1889" s="668"/>
    </row>
    <row r="1890" customHeight="1" spans="17:17">
      <c r="Q1890" s="668"/>
    </row>
    <row r="1891" customHeight="1" spans="17:17">
      <c r="Q1891" s="668"/>
    </row>
    <row r="1892" customHeight="1" spans="17:17">
      <c r="Q1892" s="668"/>
    </row>
    <row r="1893" customHeight="1" spans="17:17">
      <c r="Q1893" s="668"/>
    </row>
    <row r="1894" customHeight="1" spans="17:17">
      <c r="Q1894" s="668"/>
    </row>
    <row r="1895" customHeight="1" spans="17:17">
      <c r="Q1895" s="668"/>
    </row>
    <row r="1896" customHeight="1" spans="17:17">
      <c r="Q1896" s="668"/>
    </row>
    <row r="1897" customHeight="1" spans="17:17">
      <c r="Q1897" s="668"/>
    </row>
    <row r="1898" customHeight="1" spans="17:17">
      <c r="Q1898" s="668"/>
    </row>
    <row r="1899" customHeight="1" spans="17:17">
      <c r="Q1899" s="668"/>
    </row>
    <row r="1900" customHeight="1" spans="17:17">
      <c r="Q1900" s="668"/>
    </row>
    <row r="1901" customHeight="1" spans="17:17">
      <c r="Q1901" s="668"/>
    </row>
    <row r="1902" customHeight="1" spans="17:17">
      <c r="Q1902" s="668"/>
    </row>
    <row r="1903" customHeight="1" spans="17:17">
      <c r="Q1903" s="668"/>
    </row>
    <row r="1904" customHeight="1" spans="17:17">
      <c r="Q1904" s="668"/>
    </row>
    <row r="1905" customHeight="1" spans="17:17">
      <c r="Q1905" s="668"/>
    </row>
    <row r="1906" customHeight="1" spans="17:17">
      <c r="Q1906" s="668"/>
    </row>
    <row r="1907" customHeight="1" spans="17:17">
      <c r="Q1907" s="668"/>
    </row>
    <row r="1908" customHeight="1" spans="17:17">
      <c r="Q1908" s="668"/>
    </row>
    <row r="1909" customHeight="1" spans="17:17">
      <c r="Q1909" s="668"/>
    </row>
    <row r="1910" customHeight="1" spans="17:17">
      <c r="Q1910" s="668"/>
    </row>
    <row r="1911" customHeight="1" spans="17:17">
      <c r="Q1911" s="668"/>
    </row>
    <row r="1912" customHeight="1" spans="17:17">
      <c r="Q1912" s="668"/>
    </row>
    <row r="1913" customHeight="1" spans="17:17">
      <c r="Q1913" s="668"/>
    </row>
    <row r="1914" customHeight="1" spans="17:17">
      <c r="Q1914" s="668"/>
    </row>
    <row r="1915" customHeight="1" spans="17:17">
      <c r="Q1915" s="668"/>
    </row>
    <row r="1916" customHeight="1" spans="17:17">
      <c r="Q1916" s="668"/>
    </row>
    <row r="1917" customHeight="1" spans="17:17">
      <c r="Q1917" s="668"/>
    </row>
    <row r="1918" customHeight="1" spans="17:17">
      <c r="Q1918" s="668"/>
    </row>
    <row r="1919" customHeight="1" spans="17:17">
      <c r="Q1919" s="668"/>
    </row>
    <row r="1920" customHeight="1" spans="17:17">
      <c r="Q1920" s="668"/>
    </row>
    <row r="1921" customHeight="1" spans="17:17">
      <c r="Q1921" s="668"/>
    </row>
    <row r="1922" customHeight="1" spans="17:17">
      <c r="Q1922" s="668"/>
    </row>
    <row r="1923" customHeight="1" spans="17:17">
      <c r="Q1923" s="668"/>
    </row>
    <row r="1924" customHeight="1" spans="17:17">
      <c r="Q1924" s="668"/>
    </row>
    <row r="1925" customHeight="1" spans="17:17">
      <c r="Q1925" s="668"/>
    </row>
    <row r="1926" customHeight="1" spans="17:17">
      <c r="Q1926" s="668"/>
    </row>
    <row r="1927" customHeight="1" spans="17:17">
      <c r="Q1927" s="668"/>
    </row>
    <row r="1928" customHeight="1" spans="17:17">
      <c r="Q1928" s="668"/>
    </row>
    <row r="1929" customHeight="1" spans="17:17">
      <c r="Q1929" s="668"/>
    </row>
    <row r="1930" customHeight="1" spans="17:17">
      <c r="Q1930" s="668"/>
    </row>
    <row r="1931" customHeight="1" spans="17:17">
      <c r="Q1931" s="668"/>
    </row>
    <row r="1932" customHeight="1" spans="17:17">
      <c r="Q1932" s="668"/>
    </row>
    <row r="1933" customHeight="1" spans="17:17">
      <c r="Q1933" s="668"/>
    </row>
    <row r="1934" customHeight="1" spans="17:17">
      <c r="Q1934" s="668"/>
    </row>
    <row r="1935" customHeight="1" spans="17:17">
      <c r="Q1935" s="668"/>
    </row>
    <row r="1936" customHeight="1" spans="17:17">
      <c r="Q1936" s="668"/>
    </row>
    <row r="1937" customHeight="1" spans="17:17">
      <c r="Q1937" s="668"/>
    </row>
    <row r="1938" customHeight="1" spans="17:17">
      <c r="Q1938" s="668"/>
    </row>
    <row r="1939" customHeight="1" spans="17:17">
      <c r="Q1939" s="668"/>
    </row>
    <row r="1940" customHeight="1" spans="17:17">
      <c r="Q1940" s="668"/>
    </row>
    <row r="1941" customHeight="1" spans="17:17">
      <c r="Q1941" s="668"/>
    </row>
    <row r="1942" customHeight="1" spans="17:17">
      <c r="Q1942" s="668"/>
    </row>
    <row r="1943" customHeight="1" spans="17:17">
      <c r="Q1943" s="668"/>
    </row>
    <row r="1944" customHeight="1" spans="17:17">
      <c r="Q1944" s="668"/>
    </row>
    <row r="1945" customHeight="1" spans="17:17">
      <c r="Q1945" s="668"/>
    </row>
    <row r="1946" customHeight="1" spans="17:17">
      <c r="Q1946" s="668"/>
    </row>
    <row r="1947" customHeight="1" spans="17:17">
      <c r="Q1947" s="668"/>
    </row>
    <row r="1948" customHeight="1" spans="17:17">
      <c r="Q1948" s="668"/>
    </row>
    <row r="1949" customHeight="1" spans="17:17">
      <c r="Q1949" s="670"/>
    </row>
    <row r="1950" customHeight="1" spans="17:17">
      <c r="Q1950" s="671"/>
    </row>
  </sheetData>
  <autoFilter ref="A6:IQ1235">
    <extLst/>
  </autoFilter>
  <mergeCells count="17">
    <mergeCell ref="A2:P2"/>
    <mergeCell ref="A3:P3"/>
    <mergeCell ref="E5:G5"/>
    <mergeCell ref="I5:K5"/>
    <mergeCell ref="L5:N5"/>
    <mergeCell ref="A1233:B1233"/>
    <mergeCell ref="A5:A6"/>
    <mergeCell ref="B5:B6"/>
    <mergeCell ref="C5:C6"/>
    <mergeCell ref="D5:D6"/>
    <mergeCell ref="H5:H6"/>
    <mergeCell ref="O5:O6"/>
    <mergeCell ref="P5:P6"/>
    <mergeCell ref="Q5:Q6"/>
    <mergeCell ref="R5:R6"/>
    <mergeCell ref="S5:S6"/>
    <mergeCell ref="T5:T6"/>
  </mergeCells>
  <hyperlinks>
    <hyperlink ref="A1" location="索引目录!E19" display="返回索引页"/>
    <hyperlink ref="C1" location="存货汇总!B7" display="返回"/>
  </hyperlinks>
  <printOptions horizontalCentered="1"/>
  <pageMargins left="0.349305555555556" right="0.349305555555556" top="0.788888888888889" bottom="0.788888888888889" header="1.05902777777778" footer="0.509027777777778"/>
  <pageSetup paperSize="9" scale="92" fitToHeight="0" orientation="landscape"/>
  <headerFooter alignWithMargins="0">
    <oddHeader>&amp;R&amp;"宋体,常规"&amp;10表&amp;"Times New Roman,常规"3-9-2
&amp;"宋体,常规"共&amp;"Times New Roman,常规"&amp;N&amp;"宋体,常规"页第&amp;"Times New Roman,常规"&amp;P&amp;"宋体,常规"页</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1"/>
  <sheetViews>
    <sheetView workbookViewId="0">
      <selection activeCell="G12" sqref="G12"/>
    </sheetView>
  </sheetViews>
  <sheetFormatPr defaultColWidth="7.875" defaultRowHeight="15.75" customHeight="1"/>
  <cols>
    <col min="1" max="1" width="4.25" style="13" customWidth="1"/>
    <col min="2" max="2" width="12.5" style="13" customWidth="1"/>
    <col min="3" max="3" width="4.25" style="13" customWidth="1"/>
    <col min="4" max="4" width="9.25" style="13" customWidth="1" outlineLevel="1"/>
    <col min="5" max="5" width="7.5" style="299" customWidth="1" outlineLevel="1"/>
    <col min="6" max="7" width="10" style="13" customWidth="1" outlineLevel="1"/>
    <col min="8" max="9" width="11" style="13" customWidth="1"/>
    <col min="10" max="10" width="12.625" style="13" customWidth="1"/>
    <col min="11" max="12" width="11" style="13" customWidth="1"/>
    <col min="13" max="13" width="12.625" style="13" customWidth="1"/>
    <col min="14" max="14" width="6.75" style="13" customWidth="1"/>
    <col min="15" max="15" width="10.375" style="13" customWidth="1"/>
    <col min="16" max="16384" width="7.875" style="13"/>
  </cols>
  <sheetData>
    <row r="1" spans="1:15">
      <c r="A1" s="34" t="s">
        <v>86</v>
      </c>
      <c r="B1" s="51" t="s">
        <v>267</v>
      </c>
      <c r="C1" s="52"/>
      <c r="D1" s="52"/>
      <c r="E1" s="52"/>
      <c r="F1" s="52"/>
      <c r="G1" s="52"/>
      <c r="H1" s="52"/>
      <c r="I1" s="52"/>
      <c r="J1" s="52"/>
      <c r="K1" s="52"/>
      <c r="L1" s="52"/>
      <c r="M1" s="52"/>
      <c r="N1" s="52"/>
      <c r="O1" s="52"/>
    </row>
    <row r="2" s="11" customFormat="1" ht="30" customHeight="1" spans="1:15">
      <c r="A2" s="36" t="s">
        <v>376</v>
      </c>
      <c r="B2" s="53"/>
      <c r="C2" s="53"/>
      <c r="D2" s="53"/>
      <c r="E2" s="53"/>
      <c r="F2" s="53"/>
      <c r="G2" s="53"/>
      <c r="H2" s="53"/>
      <c r="I2" s="53"/>
      <c r="J2" s="53"/>
      <c r="K2" s="53"/>
      <c r="L2" s="53"/>
      <c r="M2" s="53"/>
      <c r="N2" s="53"/>
      <c r="O2" s="53"/>
    </row>
    <row r="3" ht="14.1" customHeight="1" spans="1:15">
      <c r="A3" s="38" t="e">
        <f>CONCATENATE(#REF!,#REF!,#REF!,#REF!,#REF!,#REF!,#REF!)</f>
        <v>#REF!</v>
      </c>
      <c r="B3" s="38"/>
      <c r="C3" s="38"/>
      <c r="D3" s="38"/>
      <c r="E3" s="55"/>
      <c r="F3" s="55"/>
      <c r="G3" s="55"/>
      <c r="H3" s="55"/>
      <c r="I3" s="55"/>
      <c r="J3" s="55"/>
      <c r="K3" s="55"/>
      <c r="L3" s="55"/>
      <c r="M3" s="55"/>
      <c r="N3" s="55"/>
      <c r="O3" s="55"/>
    </row>
    <row r="4" customHeight="1" spans="1:15">
      <c r="A4" s="39" t="e">
        <f>#REF!&amp;#REF!</f>
        <v>#REF!</v>
      </c>
      <c r="O4" s="40" t="s">
        <v>115</v>
      </c>
    </row>
    <row r="5" s="12" customFormat="1" customHeight="1" spans="1:16">
      <c r="A5" s="41" t="s">
        <v>190</v>
      </c>
      <c r="B5" s="41" t="s">
        <v>361</v>
      </c>
      <c r="C5" s="146" t="s">
        <v>362</v>
      </c>
      <c r="D5" s="41" t="s">
        <v>227</v>
      </c>
      <c r="E5" s="41"/>
      <c r="F5" s="41"/>
      <c r="G5" s="57" t="s">
        <v>274</v>
      </c>
      <c r="H5" s="62" t="s">
        <v>228</v>
      </c>
      <c r="I5" s="63"/>
      <c r="J5" s="64"/>
      <c r="K5" s="48" t="s">
        <v>229</v>
      </c>
      <c r="L5" s="178"/>
      <c r="M5" s="66"/>
      <c r="N5" s="41" t="s">
        <v>258</v>
      </c>
      <c r="O5" s="41" t="s">
        <v>193</v>
      </c>
      <c r="P5" s="41" t="s">
        <v>377</v>
      </c>
    </row>
    <row r="6" s="12" customFormat="1" customHeight="1" spans="1:16">
      <c r="A6" s="43"/>
      <c r="B6" s="43"/>
      <c r="C6" s="572"/>
      <c r="D6" s="41" t="s">
        <v>363</v>
      </c>
      <c r="E6" s="41" t="s">
        <v>364</v>
      </c>
      <c r="F6" s="41" t="s">
        <v>155</v>
      </c>
      <c r="G6" s="58"/>
      <c r="H6" s="41" t="s">
        <v>363</v>
      </c>
      <c r="I6" s="41" t="s">
        <v>364</v>
      </c>
      <c r="J6" s="41" t="s">
        <v>155</v>
      </c>
      <c r="K6" s="586" t="s">
        <v>365</v>
      </c>
      <c r="L6" s="41" t="s">
        <v>364</v>
      </c>
      <c r="M6" s="41" t="s">
        <v>155</v>
      </c>
      <c r="N6" s="43"/>
      <c r="O6" s="43"/>
      <c r="P6" s="43"/>
    </row>
    <row r="7" s="639" customFormat="1" customHeight="1" spans="1:16">
      <c r="A7" s="547"/>
      <c r="B7" s="573"/>
      <c r="C7" s="574"/>
      <c r="D7" s="575"/>
      <c r="E7" s="54" t="str">
        <f t="shared" ref="E7:E25" si="0">IF(D7=0,"",F7/D7)</f>
        <v/>
      </c>
      <c r="F7" s="576"/>
      <c r="G7" s="576"/>
      <c r="H7" s="576"/>
      <c r="I7" s="576"/>
      <c r="J7" s="54"/>
      <c r="K7" s="69"/>
      <c r="L7" s="54"/>
      <c r="M7" s="54"/>
      <c r="N7" s="54" t="str">
        <f t="shared" ref="N7:N25" si="1">IF(J7=0,"",(M7-J7)/J7*100)</f>
        <v/>
      </c>
      <c r="O7" s="47"/>
      <c r="P7" s="547"/>
    </row>
    <row r="8" customHeight="1" spans="1:16">
      <c r="A8" s="43"/>
      <c r="B8" s="76"/>
      <c r="C8" s="47"/>
      <c r="D8" s="577"/>
      <c r="E8" s="54" t="str">
        <f t="shared" si="0"/>
        <v/>
      </c>
      <c r="F8" s="578"/>
      <c r="G8" s="578"/>
      <c r="H8" s="578"/>
      <c r="I8" s="578"/>
      <c r="J8" s="54"/>
      <c r="K8" s="69"/>
      <c r="L8" s="54"/>
      <c r="M8" s="54"/>
      <c r="N8" s="54" t="str">
        <f t="shared" si="1"/>
        <v/>
      </c>
      <c r="O8" s="47"/>
      <c r="P8" s="47"/>
    </row>
    <row r="9" customHeight="1" spans="1:16">
      <c r="A9" s="43"/>
      <c r="B9" s="44"/>
      <c r="C9" s="47"/>
      <c r="D9" s="577"/>
      <c r="E9" s="54" t="str">
        <f t="shared" si="0"/>
        <v/>
      </c>
      <c r="F9" s="578"/>
      <c r="G9" s="578"/>
      <c r="H9" s="578"/>
      <c r="I9" s="578"/>
      <c r="J9" s="54"/>
      <c r="K9" s="69"/>
      <c r="L9" s="54"/>
      <c r="M9" s="54"/>
      <c r="N9" s="54" t="str">
        <f t="shared" si="1"/>
        <v/>
      </c>
      <c r="O9" s="47"/>
      <c r="P9" s="47"/>
    </row>
    <row r="10" customHeight="1" spans="1:16">
      <c r="A10" s="43"/>
      <c r="B10" s="44"/>
      <c r="C10" s="47"/>
      <c r="D10" s="577"/>
      <c r="E10" s="54" t="str">
        <f t="shared" si="0"/>
        <v/>
      </c>
      <c r="F10" s="578"/>
      <c r="G10" s="578"/>
      <c r="H10" s="578"/>
      <c r="I10" s="578"/>
      <c r="J10" s="54"/>
      <c r="K10" s="69"/>
      <c r="L10" s="54"/>
      <c r="M10" s="54"/>
      <c r="N10" s="54" t="str">
        <f t="shared" si="1"/>
        <v/>
      </c>
      <c r="O10" s="47"/>
      <c r="P10" s="47"/>
    </row>
    <row r="11" customHeight="1" spans="1:16">
      <c r="A11" s="43"/>
      <c r="B11" s="44"/>
      <c r="C11" s="47"/>
      <c r="D11" s="577"/>
      <c r="E11" s="54" t="str">
        <f t="shared" si="0"/>
        <v/>
      </c>
      <c r="F11" s="578"/>
      <c r="G11" s="578"/>
      <c r="H11" s="578"/>
      <c r="I11" s="578"/>
      <c r="J11" s="54"/>
      <c r="K11" s="69"/>
      <c r="L11" s="54"/>
      <c r="M11" s="54"/>
      <c r="N11" s="54" t="str">
        <f t="shared" si="1"/>
        <v/>
      </c>
      <c r="O11" s="47"/>
      <c r="P11" s="47"/>
    </row>
    <row r="12" customHeight="1" spans="1:16">
      <c r="A12" s="43"/>
      <c r="B12" s="44"/>
      <c r="C12" s="47"/>
      <c r="D12" s="577"/>
      <c r="E12" s="54" t="str">
        <f t="shared" si="0"/>
        <v/>
      </c>
      <c r="F12" s="578"/>
      <c r="G12" s="578"/>
      <c r="H12" s="578"/>
      <c r="I12" s="578"/>
      <c r="J12" s="54"/>
      <c r="K12" s="69"/>
      <c r="L12" s="54"/>
      <c r="M12" s="54"/>
      <c r="N12" s="54" t="str">
        <f t="shared" si="1"/>
        <v/>
      </c>
      <c r="O12" s="47"/>
      <c r="P12" s="47"/>
    </row>
    <row r="13" customHeight="1" spans="1:16">
      <c r="A13" s="43"/>
      <c r="B13" s="44"/>
      <c r="C13" s="47"/>
      <c r="D13" s="577"/>
      <c r="E13" s="54" t="str">
        <f t="shared" si="0"/>
        <v/>
      </c>
      <c r="F13" s="578"/>
      <c r="G13" s="578"/>
      <c r="H13" s="578"/>
      <c r="I13" s="578"/>
      <c r="J13" s="54"/>
      <c r="K13" s="69"/>
      <c r="L13" s="54"/>
      <c r="M13" s="54"/>
      <c r="N13" s="54" t="str">
        <f t="shared" si="1"/>
        <v/>
      </c>
      <c r="O13" s="47"/>
      <c r="P13" s="47"/>
    </row>
    <row r="14" customHeight="1" spans="1:16">
      <c r="A14" s="43"/>
      <c r="B14" s="76"/>
      <c r="C14" s="47"/>
      <c r="D14" s="577"/>
      <c r="E14" s="54" t="str">
        <f t="shared" si="0"/>
        <v/>
      </c>
      <c r="F14" s="578"/>
      <c r="G14" s="578"/>
      <c r="H14" s="578"/>
      <c r="I14" s="578"/>
      <c r="J14" s="54"/>
      <c r="K14" s="69"/>
      <c r="L14" s="54"/>
      <c r="M14" s="54"/>
      <c r="N14" s="54" t="str">
        <f t="shared" si="1"/>
        <v/>
      </c>
      <c r="O14" s="47"/>
      <c r="P14" s="47"/>
    </row>
    <row r="15" customHeight="1" spans="1:16">
      <c r="A15" s="43"/>
      <c r="B15" s="76"/>
      <c r="C15" s="47"/>
      <c r="D15" s="577"/>
      <c r="E15" s="54" t="str">
        <f t="shared" si="0"/>
        <v/>
      </c>
      <c r="F15" s="578"/>
      <c r="G15" s="578"/>
      <c r="H15" s="578"/>
      <c r="I15" s="578"/>
      <c r="J15" s="54"/>
      <c r="K15" s="69"/>
      <c r="L15" s="54"/>
      <c r="M15" s="54"/>
      <c r="N15" s="54" t="str">
        <f t="shared" si="1"/>
        <v/>
      </c>
      <c r="O15" s="47"/>
      <c r="P15" s="47"/>
    </row>
    <row r="16" customHeight="1" spans="1:16">
      <c r="A16" s="43"/>
      <c r="B16" s="44"/>
      <c r="C16" s="47"/>
      <c r="D16" s="577"/>
      <c r="E16" s="54" t="str">
        <f t="shared" si="0"/>
        <v/>
      </c>
      <c r="F16" s="578"/>
      <c r="G16" s="578"/>
      <c r="H16" s="578"/>
      <c r="I16" s="578"/>
      <c r="J16" s="54"/>
      <c r="K16" s="69"/>
      <c r="L16" s="54"/>
      <c r="M16" s="54"/>
      <c r="N16" s="54" t="str">
        <f t="shared" si="1"/>
        <v/>
      </c>
      <c r="O16" s="47"/>
      <c r="P16" s="47"/>
    </row>
    <row r="17" customHeight="1" spans="1:16">
      <c r="A17" s="43"/>
      <c r="B17" s="44"/>
      <c r="C17" s="47"/>
      <c r="D17" s="577"/>
      <c r="E17" s="54" t="str">
        <f t="shared" si="0"/>
        <v/>
      </c>
      <c r="F17" s="578"/>
      <c r="G17" s="578"/>
      <c r="H17" s="578"/>
      <c r="I17" s="578"/>
      <c r="J17" s="54"/>
      <c r="K17" s="69"/>
      <c r="L17" s="54"/>
      <c r="M17" s="54"/>
      <c r="N17" s="54" t="str">
        <f t="shared" si="1"/>
        <v/>
      </c>
      <c r="O17" s="47"/>
      <c r="P17" s="47"/>
    </row>
    <row r="18" customHeight="1" spans="1:16">
      <c r="A18" s="43"/>
      <c r="B18" s="44"/>
      <c r="C18" s="47"/>
      <c r="D18" s="577"/>
      <c r="E18" s="54" t="str">
        <f t="shared" si="0"/>
        <v/>
      </c>
      <c r="F18" s="578"/>
      <c r="G18" s="578"/>
      <c r="H18" s="578"/>
      <c r="I18" s="578"/>
      <c r="J18" s="54"/>
      <c r="K18" s="69"/>
      <c r="L18" s="54"/>
      <c r="M18" s="54"/>
      <c r="N18" s="54" t="str">
        <f t="shared" si="1"/>
        <v/>
      </c>
      <c r="O18" s="47"/>
      <c r="P18" s="47"/>
    </row>
    <row r="19" customHeight="1" spans="1:16">
      <c r="A19" s="43"/>
      <c r="B19" s="44"/>
      <c r="C19" s="47"/>
      <c r="D19" s="577"/>
      <c r="E19" s="54" t="str">
        <f t="shared" si="0"/>
        <v/>
      </c>
      <c r="F19" s="578"/>
      <c r="G19" s="578"/>
      <c r="H19" s="578"/>
      <c r="I19" s="578"/>
      <c r="J19" s="54"/>
      <c r="K19" s="69"/>
      <c r="L19" s="54"/>
      <c r="M19" s="54"/>
      <c r="N19" s="54" t="str">
        <f t="shared" si="1"/>
        <v/>
      </c>
      <c r="O19" s="47"/>
      <c r="P19" s="47"/>
    </row>
    <row r="20" customHeight="1" spans="1:16">
      <c r="A20" s="43"/>
      <c r="B20" s="44"/>
      <c r="C20" s="47"/>
      <c r="D20" s="577"/>
      <c r="E20" s="54" t="str">
        <f t="shared" si="0"/>
        <v/>
      </c>
      <c r="F20" s="578"/>
      <c r="G20" s="578"/>
      <c r="H20" s="578"/>
      <c r="I20" s="578"/>
      <c r="J20" s="54"/>
      <c r="K20" s="69"/>
      <c r="L20" s="54"/>
      <c r="M20" s="54"/>
      <c r="N20" s="54" t="str">
        <f t="shared" si="1"/>
        <v/>
      </c>
      <c r="O20" s="47"/>
      <c r="P20" s="47"/>
    </row>
    <row r="21" customHeight="1" spans="1:16">
      <c r="A21" s="43"/>
      <c r="B21" s="44"/>
      <c r="C21" s="47"/>
      <c r="D21" s="577"/>
      <c r="E21" s="54" t="str">
        <f t="shared" si="0"/>
        <v/>
      </c>
      <c r="F21" s="578"/>
      <c r="G21" s="578"/>
      <c r="H21" s="578"/>
      <c r="I21" s="578"/>
      <c r="J21" s="54"/>
      <c r="K21" s="69"/>
      <c r="L21" s="54"/>
      <c r="M21" s="54"/>
      <c r="N21" s="54" t="str">
        <f t="shared" si="1"/>
        <v/>
      </c>
      <c r="O21" s="47"/>
      <c r="P21" s="47"/>
    </row>
    <row r="22" customHeight="1" spans="1:16">
      <c r="A22" s="43"/>
      <c r="B22" s="76"/>
      <c r="C22" s="47"/>
      <c r="D22" s="577"/>
      <c r="E22" s="54" t="str">
        <f t="shared" si="0"/>
        <v/>
      </c>
      <c r="F22" s="578"/>
      <c r="G22" s="578"/>
      <c r="H22" s="578"/>
      <c r="I22" s="578"/>
      <c r="J22" s="54"/>
      <c r="K22" s="69"/>
      <c r="L22" s="54"/>
      <c r="M22" s="54"/>
      <c r="N22" s="54" t="str">
        <f t="shared" si="1"/>
        <v/>
      </c>
      <c r="O22" s="47"/>
      <c r="P22" s="47"/>
    </row>
    <row r="23" customHeight="1" spans="1:16">
      <c r="A23" s="43"/>
      <c r="B23" s="76"/>
      <c r="C23" s="47"/>
      <c r="D23" s="577"/>
      <c r="E23" s="54" t="str">
        <f t="shared" si="0"/>
        <v/>
      </c>
      <c r="F23" s="578"/>
      <c r="G23" s="578"/>
      <c r="H23" s="578"/>
      <c r="I23" s="578"/>
      <c r="J23" s="54"/>
      <c r="K23" s="69"/>
      <c r="L23" s="54"/>
      <c r="M23" s="54"/>
      <c r="N23" s="54" t="str">
        <f t="shared" si="1"/>
        <v/>
      </c>
      <c r="O23" s="47"/>
      <c r="P23" s="47"/>
    </row>
    <row r="24" customHeight="1" spans="1:16">
      <c r="A24" s="43"/>
      <c r="B24" s="44"/>
      <c r="C24" s="47"/>
      <c r="D24" s="577"/>
      <c r="E24" s="54" t="str">
        <f t="shared" si="0"/>
        <v/>
      </c>
      <c r="F24" s="578"/>
      <c r="G24" s="578"/>
      <c r="H24" s="578"/>
      <c r="I24" s="578"/>
      <c r="J24" s="54"/>
      <c r="K24" s="69"/>
      <c r="L24" s="54"/>
      <c r="M24" s="54"/>
      <c r="N24" s="54" t="str">
        <f t="shared" si="1"/>
        <v/>
      </c>
      <c r="O24" s="47"/>
      <c r="P24" s="47"/>
    </row>
    <row r="25" customHeight="1" spans="1:16">
      <c r="A25" s="43"/>
      <c r="B25" s="44"/>
      <c r="C25" s="47"/>
      <c r="D25" s="577"/>
      <c r="E25" s="54" t="str">
        <f t="shared" si="0"/>
        <v/>
      </c>
      <c r="F25" s="578"/>
      <c r="G25" s="578"/>
      <c r="H25" s="578"/>
      <c r="I25" s="578"/>
      <c r="J25" s="54"/>
      <c r="K25" s="69"/>
      <c r="L25" s="54"/>
      <c r="M25" s="54"/>
      <c r="N25" s="54" t="str">
        <f t="shared" si="1"/>
        <v/>
      </c>
      <c r="O25" s="47"/>
      <c r="P25" s="47"/>
    </row>
    <row r="26" customHeight="1" spans="1:16">
      <c r="A26" s="43"/>
      <c r="B26" s="44"/>
      <c r="C26" s="47"/>
      <c r="D26" s="577"/>
      <c r="E26" s="578"/>
      <c r="F26" s="578"/>
      <c r="G26" s="578"/>
      <c r="H26" s="578"/>
      <c r="I26" s="578"/>
      <c r="J26" s="54"/>
      <c r="K26" s="69"/>
      <c r="L26" s="54"/>
      <c r="M26" s="54"/>
      <c r="N26" s="54"/>
      <c r="O26" s="47"/>
      <c r="P26" s="47"/>
    </row>
    <row r="27" customHeight="1" spans="1:16">
      <c r="A27" s="48" t="s">
        <v>306</v>
      </c>
      <c r="B27" s="66"/>
      <c r="C27" s="47"/>
      <c r="D27" s="69"/>
      <c r="E27" s="54"/>
      <c r="F27" s="54">
        <f>SUM(F7:F26)</f>
        <v>0</v>
      </c>
      <c r="G27" s="54"/>
      <c r="H27" s="54"/>
      <c r="I27" s="54"/>
      <c r="J27" s="54">
        <f>SUM(J7:J26)</f>
        <v>0</v>
      </c>
      <c r="K27" s="69"/>
      <c r="L27" s="54"/>
      <c r="M27" s="54">
        <f>SUM(M7:M26)</f>
        <v>0</v>
      </c>
      <c r="N27" s="54" t="str">
        <f>IF(J27=0,"",(M27-J27)/J27*100)</f>
        <v/>
      </c>
      <c r="O27" s="47"/>
      <c r="P27" s="47"/>
    </row>
    <row r="28" customHeight="1" spans="1:10">
      <c r="A28" s="50" t="e">
        <f>#REF!&amp;#REF!</f>
        <v>#REF!</v>
      </c>
      <c r="D28" s="299"/>
      <c r="E28" s="39"/>
      <c r="F28" s="39"/>
      <c r="G28" s="39"/>
      <c r="H28" s="39"/>
      <c r="I28" s="39"/>
      <c r="J28" s="39" t="e">
        <f>"评估人员："&amp;#REF!</f>
        <v>#REF!</v>
      </c>
    </row>
    <row r="29" customHeight="1" spans="1:9">
      <c r="A29" s="13" t="e">
        <f>CONCATENATE(#REF!,#REF!,#REF!,#REF!,#REF!,#REF!,#REF!)</f>
        <v>#REF!</v>
      </c>
      <c r="D29" s="299"/>
      <c r="F29" s="299"/>
      <c r="G29" s="299"/>
      <c r="H29" s="299"/>
      <c r="I29" s="299"/>
    </row>
    <row r="30" customHeight="1" spans="1:9">
      <c r="A30" s="12"/>
      <c r="B30" s="40" t="s">
        <v>378</v>
      </c>
      <c r="C30" s="13" t="s">
        <v>379</v>
      </c>
      <c r="D30" s="299"/>
      <c r="F30" s="299"/>
      <c r="G30" s="299"/>
      <c r="H30" s="299"/>
      <c r="I30" s="299"/>
    </row>
    <row r="31" customHeight="1" spans="1:9">
      <c r="A31" s="12"/>
      <c r="C31" s="13" t="s">
        <v>380</v>
      </c>
      <c r="D31" s="299"/>
      <c r="F31" s="299"/>
      <c r="G31" s="299"/>
      <c r="H31" s="299"/>
      <c r="I31" s="299"/>
    </row>
  </sheetData>
  <mergeCells count="13">
    <mergeCell ref="A2:O2"/>
    <mergeCell ref="A3:O3"/>
    <mergeCell ref="D5:F5"/>
    <mergeCell ref="H5:J5"/>
    <mergeCell ref="K5:M5"/>
    <mergeCell ref="A27:B27"/>
    <mergeCell ref="A5:A6"/>
    <mergeCell ref="B5:B6"/>
    <mergeCell ref="C5:C6"/>
    <mergeCell ref="G5:G6"/>
    <mergeCell ref="N5:N6"/>
    <mergeCell ref="O5:O6"/>
    <mergeCell ref="P5:P6"/>
  </mergeCells>
  <hyperlinks>
    <hyperlink ref="A1" location="索引目录!E20" display="返回索引页"/>
    <hyperlink ref="B1" location="存货汇总!B8" display="返回"/>
  </hyperlinks>
  <printOptions horizontalCentered="1"/>
  <pageMargins left="0.349305555555556" right="0.349305555555556" top="0.788888888888889" bottom="0.788888888888889" header="1.05" footer="0.509027777777778"/>
  <pageSetup paperSize="9" scale="86" fitToHeight="0" orientation="landscape"/>
  <headerFooter alignWithMargins="0">
    <oddHeader>&amp;R&amp;"宋体,常规"&amp;10表&amp;"Times New Roman,常规"3-9-3
&amp;"宋体,常规"共&amp;"Times New Roman,常规"&amp;N&amp;"宋体,常规"页第&amp;"Times New Roman,常规"&amp;P&amp;"宋体,常规"页</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9"/>
  <sheetViews>
    <sheetView workbookViewId="0">
      <selection activeCell="G12" sqref="G12"/>
    </sheetView>
  </sheetViews>
  <sheetFormatPr defaultColWidth="7.875" defaultRowHeight="15.75" customHeight="1"/>
  <cols>
    <col min="1" max="1" width="5" style="13" customWidth="1"/>
    <col min="2" max="2" width="13.625" style="13" customWidth="1"/>
    <col min="3" max="3" width="9.875" style="13" customWidth="1"/>
    <col min="4" max="4" width="4.5" style="13" customWidth="1"/>
    <col min="5" max="5" width="9" style="571" customWidth="1" outlineLevel="1"/>
    <col min="6" max="6" width="6" style="571" customWidth="1" outlineLevel="1"/>
    <col min="7" max="8" width="11.5" style="571" customWidth="1" outlineLevel="1"/>
    <col min="9" max="9" width="9.875" style="571" customWidth="1"/>
    <col min="10" max="10" width="8.75" style="571" customWidth="1"/>
    <col min="11" max="11" width="11.625" style="571" customWidth="1"/>
    <col min="12" max="12" width="9.875" style="13" customWidth="1"/>
    <col min="13" max="13" width="8.75" style="571" customWidth="1"/>
    <col min="14" max="14" width="11.625" style="571" customWidth="1"/>
    <col min="15" max="15" width="6.125" style="571" customWidth="1"/>
    <col min="16" max="16" width="7.125" style="13" customWidth="1"/>
    <col min="17" max="16384" width="7.875" style="13"/>
  </cols>
  <sheetData>
    <row r="1" spans="1:16">
      <c r="A1" s="34" t="s">
        <v>86</v>
      </c>
      <c r="B1" s="35" t="s">
        <v>267</v>
      </c>
      <c r="C1" s="12"/>
      <c r="D1" s="12"/>
      <c r="E1" s="12"/>
      <c r="F1" s="12"/>
      <c r="G1" s="12"/>
      <c r="H1" s="12"/>
      <c r="I1" s="12"/>
      <c r="J1" s="12"/>
      <c r="K1" s="12"/>
      <c r="L1" s="12"/>
      <c r="M1" s="12"/>
      <c r="N1" s="12"/>
      <c r="O1" s="12"/>
      <c r="P1" s="12"/>
    </row>
    <row r="2" s="11" customFormat="1" ht="30" customHeight="1" spans="1:16">
      <c r="A2" s="36" t="s">
        <v>381</v>
      </c>
      <c r="B2" s="37"/>
      <c r="C2" s="37"/>
      <c r="D2" s="37"/>
      <c r="E2" s="37"/>
      <c r="F2" s="37"/>
      <c r="G2" s="37"/>
      <c r="H2" s="37"/>
      <c r="I2" s="37"/>
      <c r="J2" s="37"/>
      <c r="K2" s="37"/>
      <c r="L2" s="37"/>
      <c r="M2" s="37"/>
      <c r="N2" s="37"/>
      <c r="O2" s="37"/>
      <c r="P2" s="37"/>
    </row>
    <row r="3" ht="14.1" customHeight="1" spans="1:16">
      <c r="A3" s="38" t="e">
        <f>CONCATENATE(#REF!,#REF!,#REF!,#REF!,#REF!,#REF!,#REF!)</f>
        <v>#REF!</v>
      </c>
      <c r="B3" s="38"/>
      <c r="C3" s="38"/>
      <c r="D3" s="38"/>
      <c r="E3" s="38"/>
      <c r="F3" s="38"/>
      <c r="G3" s="55"/>
      <c r="H3" s="55"/>
      <c r="I3" s="55"/>
      <c r="J3" s="55"/>
      <c r="K3" s="55"/>
      <c r="L3" s="55"/>
      <c r="M3" s="55"/>
      <c r="N3" s="55"/>
      <c r="O3" s="55"/>
      <c r="P3" s="55"/>
    </row>
    <row r="4" customHeight="1" spans="1:16">
      <c r="A4" s="39" t="e">
        <f>#REF!&amp;#REF!</f>
        <v>#REF!</v>
      </c>
      <c r="P4" s="40" t="s">
        <v>115</v>
      </c>
    </row>
    <row r="5" s="12" customFormat="1" customHeight="1" spans="1:16">
      <c r="A5" s="41" t="s">
        <v>190</v>
      </c>
      <c r="B5" s="41" t="s">
        <v>361</v>
      </c>
      <c r="C5" s="41" t="s">
        <v>382</v>
      </c>
      <c r="D5" s="146" t="s">
        <v>362</v>
      </c>
      <c r="E5" s="41" t="s">
        <v>227</v>
      </c>
      <c r="F5" s="41"/>
      <c r="G5" s="41"/>
      <c r="H5" s="57" t="s">
        <v>274</v>
      </c>
      <c r="I5" s="579" t="s">
        <v>228</v>
      </c>
      <c r="J5" s="580"/>
      <c r="K5" s="581"/>
      <c r="L5" s="582" t="s">
        <v>229</v>
      </c>
      <c r="M5" s="583"/>
      <c r="N5" s="584"/>
      <c r="O5" s="585" t="s">
        <v>258</v>
      </c>
      <c r="P5" s="41" t="s">
        <v>193</v>
      </c>
    </row>
    <row r="6" s="12" customFormat="1" customHeight="1" spans="1:16">
      <c r="A6" s="43"/>
      <c r="B6" s="43"/>
      <c r="C6" s="43"/>
      <c r="D6" s="572"/>
      <c r="E6" s="41" t="s">
        <v>363</v>
      </c>
      <c r="F6" s="41" t="s">
        <v>364</v>
      </c>
      <c r="G6" s="41" t="s">
        <v>155</v>
      </c>
      <c r="H6" s="58"/>
      <c r="I6" s="41" t="s">
        <v>363</v>
      </c>
      <c r="J6" s="41" t="s">
        <v>364</v>
      </c>
      <c r="K6" s="41" t="s">
        <v>155</v>
      </c>
      <c r="L6" s="586" t="s">
        <v>365</v>
      </c>
      <c r="M6" s="585" t="s">
        <v>364</v>
      </c>
      <c r="N6" s="585" t="s">
        <v>155</v>
      </c>
      <c r="O6" s="587"/>
      <c r="P6" s="43"/>
    </row>
    <row r="7" customHeight="1" spans="1:16">
      <c r="A7" s="547"/>
      <c r="B7" s="573"/>
      <c r="C7" s="43"/>
      <c r="D7" s="574"/>
      <c r="E7" s="575"/>
      <c r="F7" s="54" t="str">
        <f t="shared" ref="F7:F25" si="0">IF(E7=0,"",G7/E7)</f>
        <v/>
      </c>
      <c r="G7" s="576"/>
      <c r="H7" s="576"/>
      <c r="I7" s="576"/>
      <c r="J7" s="576"/>
      <c r="K7" s="54"/>
      <c r="L7" s="69"/>
      <c r="M7" s="54"/>
      <c r="N7" s="54"/>
      <c r="O7" s="54" t="str">
        <f t="shared" ref="O7:O25" si="1">IF(K7=0,"",(N7-K7)/K7*100)</f>
        <v/>
      </c>
      <c r="P7" s="47"/>
    </row>
    <row r="8" customHeight="1" spans="1:16">
      <c r="A8" s="43"/>
      <c r="B8" s="76"/>
      <c r="C8" s="43"/>
      <c r="D8" s="47"/>
      <c r="E8" s="577"/>
      <c r="F8" s="54" t="str">
        <f t="shared" si="0"/>
        <v/>
      </c>
      <c r="G8" s="578"/>
      <c r="H8" s="578"/>
      <c r="I8" s="578"/>
      <c r="J8" s="578"/>
      <c r="K8" s="54"/>
      <c r="L8" s="69"/>
      <c r="M8" s="54"/>
      <c r="N8" s="54"/>
      <c r="O8" s="54" t="str">
        <f t="shared" si="1"/>
        <v/>
      </c>
      <c r="P8" s="47"/>
    </row>
    <row r="9" customHeight="1" spans="1:16">
      <c r="A9" s="43"/>
      <c r="B9" s="44"/>
      <c r="C9" s="43"/>
      <c r="D9" s="47"/>
      <c r="E9" s="577"/>
      <c r="F9" s="54" t="str">
        <f t="shared" si="0"/>
        <v/>
      </c>
      <c r="G9" s="578"/>
      <c r="H9" s="578"/>
      <c r="I9" s="578"/>
      <c r="J9" s="578"/>
      <c r="K9" s="54"/>
      <c r="L9" s="69"/>
      <c r="M9" s="54"/>
      <c r="N9" s="54"/>
      <c r="O9" s="54" t="str">
        <f t="shared" si="1"/>
        <v/>
      </c>
      <c r="P9" s="47"/>
    </row>
    <row r="10" customHeight="1" spans="1:16">
      <c r="A10" s="43"/>
      <c r="B10" s="44"/>
      <c r="C10" s="43"/>
      <c r="D10" s="47"/>
      <c r="E10" s="577"/>
      <c r="F10" s="54" t="str">
        <f t="shared" si="0"/>
        <v/>
      </c>
      <c r="G10" s="578"/>
      <c r="H10" s="578"/>
      <c r="I10" s="578"/>
      <c r="J10" s="578"/>
      <c r="K10" s="54"/>
      <c r="L10" s="69"/>
      <c r="M10" s="54"/>
      <c r="N10" s="54"/>
      <c r="O10" s="54" t="str">
        <f t="shared" si="1"/>
        <v/>
      </c>
      <c r="P10" s="47"/>
    </row>
    <row r="11" customHeight="1" spans="1:16">
      <c r="A11" s="43"/>
      <c r="B11" s="44"/>
      <c r="C11" s="43"/>
      <c r="D11" s="47"/>
      <c r="E11" s="577"/>
      <c r="F11" s="54" t="str">
        <f t="shared" si="0"/>
        <v/>
      </c>
      <c r="G11" s="578"/>
      <c r="H11" s="578"/>
      <c r="I11" s="578"/>
      <c r="J11" s="578"/>
      <c r="K11" s="54"/>
      <c r="L11" s="69"/>
      <c r="M11" s="54"/>
      <c r="N11" s="54"/>
      <c r="O11" s="54" t="str">
        <f t="shared" si="1"/>
        <v/>
      </c>
      <c r="P11" s="47"/>
    </row>
    <row r="12" customHeight="1" spans="1:16">
      <c r="A12" s="43"/>
      <c r="B12" s="44"/>
      <c r="C12" s="43"/>
      <c r="D12" s="47"/>
      <c r="E12" s="577"/>
      <c r="F12" s="54" t="str">
        <f t="shared" si="0"/>
        <v/>
      </c>
      <c r="G12" s="578"/>
      <c r="H12" s="578"/>
      <c r="I12" s="578"/>
      <c r="J12" s="578"/>
      <c r="K12" s="54"/>
      <c r="L12" s="69"/>
      <c r="M12" s="54"/>
      <c r="N12" s="54"/>
      <c r="O12" s="54" t="str">
        <f t="shared" si="1"/>
        <v/>
      </c>
      <c r="P12" s="47"/>
    </row>
    <row r="13" customHeight="1" spans="1:16">
      <c r="A13" s="43"/>
      <c r="B13" s="44"/>
      <c r="C13" s="43"/>
      <c r="D13" s="47"/>
      <c r="E13" s="577"/>
      <c r="F13" s="54" t="str">
        <f t="shared" si="0"/>
        <v/>
      </c>
      <c r="G13" s="578"/>
      <c r="H13" s="578"/>
      <c r="I13" s="578"/>
      <c r="J13" s="578"/>
      <c r="K13" s="54"/>
      <c r="L13" s="69"/>
      <c r="M13" s="54"/>
      <c r="N13" s="54"/>
      <c r="O13" s="54" t="str">
        <f t="shared" si="1"/>
        <v/>
      </c>
      <c r="P13" s="47"/>
    </row>
    <row r="14" customHeight="1" spans="1:16">
      <c r="A14" s="43"/>
      <c r="B14" s="76"/>
      <c r="C14" s="43"/>
      <c r="D14" s="47"/>
      <c r="E14" s="577"/>
      <c r="F14" s="54" t="str">
        <f t="shared" si="0"/>
        <v/>
      </c>
      <c r="G14" s="578"/>
      <c r="H14" s="578"/>
      <c r="I14" s="578"/>
      <c r="J14" s="578"/>
      <c r="K14" s="54"/>
      <c r="L14" s="69"/>
      <c r="M14" s="54"/>
      <c r="N14" s="54"/>
      <c r="O14" s="54" t="str">
        <f t="shared" si="1"/>
        <v/>
      </c>
      <c r="P14" s="47"/>
    </row>
    <row r="15" customHeight="1" spans="1:16">
      <c r="A15" s="43"/>
      <c r="B15" s="76"/>
      <c r="C15" s="43"/>
      <c r="D15" s="47"/>
      <c r="E15" s="577"/>
      <c r="F15" s="54" t="str">
        <f t="shared" si="0"/>
        <v/>
      </c>
      <c r="G15" s="578"/>
      <c r="H15" s="578"/>
      <c r="I15" s="578"/>
      <c r="J15" s="578"/>
      <c r="K15" s="54"/>
      <c r="L15" s="69"/>
      <c r="M15" s="54"/>
      <c r="N15" s="54"/>
      <c r="O15" s="54" t="str">
        <f t="shared" si="1"/>
        <v/>
      </c>
      <c r="P15" s="47"/>
    </row>
    <row r="16" customHeight="1" spans="1:16">
      <c r="A16" s="43"/>
      <c r="B16" s="44"/>
      <c r="C16" s="43"/>
      <c r="D16" s="47"/>
      <c r="E16" s="577"/>
      <c r="F16" s="54" t="str">
        <f t="shared" si="0"/>
        <v/>
      </c>
      <c r="G16" s="578"/>
      <c r="H16" s="578"/>
      <c r="I16" s="578"/>
      <c r="J16" s="578"/>
      <c r="K16" s="54"/>
      <c r="L16" s="69"/>
      <c r="M16" s="54"/>
      <c r="N16" s="54"/>
      <c r="O16" s="54" t="str">
        <f t="shared" si="1"/>
        <v/>
      </c>
      <c r="P16" s="47"/>
    </row>
    <row r="17" customHeight="1" spans="1:16">
      <c r="A17" s="43"/>
      <c r="B17" s="44"/>
      <c r="C17" s="43"/>
      <c r="D17" s="47"/>
      <c r="E17" s="577"/>
      <c r="F17" s="54" t="str">
        <f t="shared" si="0"/>
        <v/>
      </c>
      <c r="G17" s="578"/>
      <c r="H17" s="578"/>
      <c r="I17" s="578"/>
      <c r="J17" s="578"/>
      <c r="K17" s="54"/>
      <c r="L17" s="69"/>
      <c r="M17" s="54"/>
      <c r="N17" s="54"/>
      <c r="O17" s="54" t="str">
        <f t="shared" si="1"/>
        <v/>
      </c>
      <c r="P17" s="47"/>
    </row>
    <row r="18" customHeight="1" spans="1:16">
      <c r="A18" s="43"/>
      <c r="B18" s="44"/>
      <c r="C18" s="43"/>
      <c r="D18" s="47"/>
      <c r="E18" s="577"/>
      <c r="F18" s="54" t="str">
        <f t="shared" si="0"/>
        <v/>
      </c>
      <c r="G18" s="578"/>
      <c r="H18" s="578"/>
      <c r="I18" s="578"/>
      <c r="J18" s="578"/>
      <c r="K18" s="54"/>
      <c r="L18" s="69"/>
      <c r="M18" s="54"/>
      <c r="N18" s="54"/>
      <c r="O18" s="54" t="str">
        <f t="shared" si="1"/>
        <v/>
      </c>
      <c r="P18" s="47"/>
    </row>
    <row r="19" customHeight="1" spans="1:16">
      <c r="A19" s="43"/>
      <c r="B19" s="44"/>
      <c r="C19" s="43"/>
      <c r="D19" s="47"/>
      <c r="E19" s="577"/>
      <c r="F19" s="54" t="str">
        <f t="shared" si="0"/>
        <v/>
      </c>
      <c r="G19" s="578"/>
      <c r="H19" s="578"/>
      <c r="I19" s="578"/>
      <c r="J19" s="578"/>
      <c r="K19" s="54"/>
      <c r="L19" s="69"/>
      <c r="M19" s="54"/>
      <c r="N19" s="54"/>
      <c r="O19" s="54" t="str">
        <f t="shared" si="1"/>
        <v/>
      </c>
      <c r="P19" s="47"/>
    </row>
    <row r="20" customHeight="1" spans="1:16">
      <c r="A20" s="43"/>
      <c r="B20" s="44"/>
      <c r="C20" s="43"/>
      <c r="D20" s="47"/>
      <c r="E20" s="577"/>
      <c r="F20" s="54" t="str">
        <f t="shared" si="0"/>
        <v/>
      </c>
      <c r="G20" s="578"/>
      <c r="H20" s="578"/>
      <c r="I20" s="578"/>
      <c r="J20" s="578"/>
      <c r="K20" s="54"/>
      <c r="L20" s="69"/>
      <c r="M20" s="54"/>
      <c r="N20" s="54"/>
      <c r="O20" s="54" t="str">
        <f t="shared" si="1"/>
        <v/>
      </c>
      <c r="P20" s="47"/>
    </row>
    <row r="21" customHeight="1" spans="1:16">
      <c r="A21" s="43"/>
      <c r="B21" s="44"/>
      <c r="C21" s="43"/>
      <c r="D21" s="47"/>
      <c r="E21" s="577"/>
      <c r="F21" s="54" t="str">
        <f t="shared" si="0"/>
        <v/>
      </c>
      <c r="G21" s="578"/>
      <c r="H21" s="578"/>
      <c r="I21" s="578"/>
      <c r="J21" s="578"/>
      <c r="K21" s="54"/>
      <c r="L21" s="69"/>
      <c r="M21" s="54"/>
      <c r="N21" s="54"/>
      <c r="O21" s="54" t="str">
        <f t="shared" si="1"/>
        <v/>
      </c>
      <c r="P21" s="47"/>
    </row>
    <row r="22" customHeight="1" spans="1:16">
      <c r="A22" s="43"/>
      <c r="B22" s="76"/>
      <c r="C22" s="43"/>
      <c r="D22" s="47"/>
      <c r="E22" s="577"/>
      <c r="F22" s="54" t="str">
        <f t="shared" si="0"/>
        <v/>
      </c>
      <c r="G22" s="578"/>
      <c r="H22" s="578"/>
      <c r="I22" s="578"/>
      <c r="J22" s="578"/>
      <c r="K22" s="54"/>
      <c r="L22" s="69"/>
      <c r="M22" s="54"/>
      <c r="N22" s="54"/>
      <c r="O22" s="54" t="str">
        <f t="shared" si="1"/>
        <v/>
      </c>
      <c r="P22" s="47"/>
    </row>
    <row r="23" customHeight="1" spans="1:16">
      <c r="A23" s="43"/>
      <c r="B23" s="76"/>
      <c r="C23" s="43"/>
      <c r="D23" s="47"/>
      <c r="E23" s="577"/>
      <c r="F23" s="54" t="str">
        <f t="shared" si="0"/>
        <v/>
      </c>
      <c r="G23" s="578"/>
      <c r="H23" s="578"/>
      <c r="I23" s="578"/>
      <c r="J23" s="578"/>
      <c r="K23" s="54"/>
      <c r="L23" s="69"/>
      <c r="M23" s="54"/>
      <c r="N23" s="54"/>
      <c r="O23" s="54" t="str">
        <f t="shared" si="1"/>
        <v/>
      </c>
      <c r="P23" s="47"/>
    </row>
    <row r="24" customHeight="1" spans="1:16">
      <c r="A24" s="43"/>
      <c r="B24" s="44"/>
      <c r="C24" s="43"/>
      <c r="D24" s="47"/>
      <c r="E24" s="577"/>
      <c r="F24" s="54" t="str">
        <f t="shared" si="0"/>
        <v/>
      </c>
      <c r="G24" s="578"/>
      <c r="H24" s="578"/>
      <c r="I24" s="578"/>
      <c r="J24" s="578"/>
      <c r="K24" s="54"/>
      <c r="L24" s="69"/>
      <c r="M24" s="54"/>
      <c r="N24" s="54"/>
      <c r="O24" s="54" t="str">
        <f t="shared" si="1"/>
        <v/>
      </c>
      <c r="P24" s="47"/>
    </row>
    <row r="25" customHeight="1" spans="1:16">
      <c r="A25" s="43"/>
      <c r="B25" s="44"/>
      <c r="C25" s="43"/>
      <c r="D25" s="47"/>
      <c r="E25" s="577"/>
      <c r="F25" s="54" t="str">
        <f t="shared" si="0"/>
        <v/>
      </c>
      <c r="G25" s="578"/>
      <c r="H25" s="578"/>
      <c r="I25" s="578"/>
      <c r="J25" s="578"/>
      <c r="K25" s="54"/>
      <c r="L25" s="69"/>
      <c r="M25" s="54"/>
      <c r="N25" s="54"/>
      <c r="O25" s="54" t="str">
        <f t="shared" si="1"/>
        <v/>
      </c>
      <c r="P25" s="47"/>
    </row>
    <row r="26" customHeight="1" spans="1:16">
      <c r="A26" s="43"/>
      <c r="B26" s="44"/>
      <c r="C26" s="43"/>
      <c r="D26" s="47"/>
      <c r="E26" s="577"/>
      <c r="F26" s="578"/>
      <c r="G26" s="578"/>
      <c r="H26" s="578"/>
      <c r="I26" s="578"/>
      <c r="J26" s="578"/>
      <c r="K26" s="54"/>
      <c r="L26" s="69"/>
      <c r="M26" s="54"/>
      <c r="N26" s="54"/>
      <c r="O26" s="54"/>
      <c r="P26" s="47"/>
    </row>
    <row r="27" customHeight="1" spans="1:16">
      <c r="A27" s="48" t="s">
        <v>306</v>
      </c>
      <c r="B27" s="66"/>
      <c r="C27" s="43"/>
      <c r="D27" s="47"/>
      <c r="E27" s="69"/>
      <c r="F27" s="54"/>
      <c r="G27" s="54">
        <f>SUM(G7:G26)</f>
        <v>0</v>
      </c>
      <c r="H27" s="54"/>
      <c r="I27" s="54"/>
      <c r="J27" s="54"/>
      <c r="K27" s="54">
        <f>SUM(K7:K26)</f>
        <v>0</v>
      </c>
      <c r="L27" s="69"/>
      <c r="M27" s="54"/>
      <c r="N27" s="54">
        <f>SUM(N7:N26)</f>
        <v>0</v>
      </c>
      <c r="O27" s="54" t="str">
        <f>IF(K27=0,"",(N27-K27)/K27*100)</f>
        <v/>
      </c>
      <c r="P27" s="47"/>
    </row>
    <row r="28" customHeight="1" spans="1:11">
      <c r="A28" s="50" t="e">
        <f>#REF!&amp;#REF!</f>
        <v>#REF!</v>
      </c>
      <c r="K28" s="39" t="e">
        <f>"评估人员："&amp;#REF!</f>
        <v>#REF!</v>
      </c>
    </row>
    <row r="29" customHeight="1" spans="1:1">
      <c r="A29" s="50" t="e">
        <f>CONCATENATE(#REF!,#REF!,#REF!,#REF!,#REF!,#REF!,#REF!)</f>
        <v>#REF!</v>
      </c>
    </row>
  </sheetData>
  <mergeCells count="13">
    <mergeCell ref="A2:P2"/>
    <mergeCell ref="A3:P3"/>
    <mergeCell ref="E5:G5"/>
    <mergeCell ref="I5:K5"/>
    <mergeCell ref="L5:N5"/>
    <mergeCell ref="A27:B27"/>
    <mergeCell ref="A5:A6"/>
    <mergeCell ref="B5:B6"/>
    <mergeCell ref="C5:C6"/>
    <mergeCell ref="D5:D6"/>
    <mergeCell ref="H5:H6"/>
    <mergeCell ref="O5:O6"/>
    <mergeCell ref="P5:P6"/>
  </mergeCells>
  <hyperlinks>
    <hyperlink ref="A1" location="索引目录!E21" display="返回索引页"/>
    <hyperlink ref="B1" location="存货汇总!B9" display="返回"/>
  </hyperlinks>
  <printOptions horizontalCentered="1"/>
  <pageMargins left="0.349305555555556" right="0.349305555555556" top="0.788888888888889" bottom="0.788888888888889" header="1.05902777777778" footer="0.509027777777778"/>
  <pageSetup paperSize="9" scale="90" fitToHeight="0" orientation="landscape"/>
  <headerFooter alignWithMargins="0">
    <oddHeader>&amp;R&amp;"宋体,常规"&amp;10表&amp;"Times New Roman,常规"3-9-4
&amp;"宋体,常规"共&amp;"Times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043"/>
  <sheetViews>
    <sheetView workbookViewId="0">
      <selection activeCell="J2045" sqref="J2045"/>
    </sheetView>
  </sheetViews>
  <sheetFormatPr defaultColWidth="7.875" defaultRowHeight="15.75" customHeight="1"/>
  <cols>
    <col min="1" max="1" width="5.125" style="20" customWidth="1"/>
    <col min="2" max="2" width="17.875" style="20" customWidth="1"/>
    <col min="3" max="3" width="5" style="20" customWidth="1"/>
    <col min="4" max="4" width="9.25" style="20" hidden="1" customWidth="1" outlineLevel="1"/>
    <col min="5" max="5" width="7.125" style="20" hidden="1" customWidth="1" outlineLevel="1"/>
    <col min="6" max="6" width="11.5" style="299" hidden="1" customWidth="1" outlineLevel="1"/>
    <col min="7" max="7" width="9.25" style="299" customWidth="1" collapsed="1"/>
    <col min="8" max="8" width="10" style="626" customWidth="1"/>
    <col min="9" max="9" width="12" style="590" customWidth="1"/>
    <col min="10" max="10" width="8.375" style="20" customWidth="1"/>
    <col min="11" max="11" width="10" style="20" customWidth="1"/>
    <col min="12" max="12" width="12.75" style="20" customWidth="1"/>
    <col min="13" max="13" width="8.375" style="20" customWidth="1"/>
    <col min="14" max="14" width="19.25" style="20" customWidth="1"/>
    <col min="15" max="15" width="8.5" style="20" hidden="1" customWidth="1"/>
    <col min="16" max="16" width="7.875" style="627" hidden="1" customWidth="1"/>
    <col min="17" max="17" width="10.25" style="590" hidden="1" customWidth="1"/>
    <col min="18" max="18" width="7.875" style="590" hidden="1" customWidth="1"/>
    <col min="19" max="22" width="7.875" style="20" hidden="1" customWidth="1"/>
    <col min="23" max="217" width="7.875" style="20"/>
    <col min="218" max="16384" width="7.875" style="588"/>
  </cols>
  <sheetData>
    <row r="1" spans="1:14">
      <c r="A1" s="14" t="s">
        <v>222</v>
      </c>
      <c r="B1" s="15" t="s">
        <v>223</v>
      </c>
      <c r="C1" s="16"/>
      <c r="D1" s="16"/>
      <c r="E1" s="16"/>
      <c r="F1" s="16"/>
      <c r="G1" s="16"/>
      <c r="H1" s="628"/>
      <c r="I1" s="630"/>
      <c r="J1" s="16"/>
      <c r="K1" s="16"/>
      <c r="L1" s="16"/>
      <c r="M1" s="16"/>
      <c r="N1" s="16"/>
    </row>
    <row r="2" s="29" customFormat="1" ht="30" customHeight="1" spans="1:18">
      <c r="A2" s="17" t="s">
        <v>383</v>
      </c>
      <c r="B2" s="17"/>
      <c r="C2" s="17"/>
      <c r="D2" s="17"/>
      <c r="E2" s="17"/>
      <c r="F2" s="17"/>
      <c r="G2" s="17"/>
      <c r="H2" s="17"/>
      <c r="I2" s="17"/>
      <c r="J2" s="17"/>
      <c r="K2" s="17"/>
      <c r="L2" s="17"/>
      <c r="M2" s="17"/>
      <c r="N2" s="17"/>
      <c r="P2" s="631"/>
      <c r="Q2" s="601"/>
      <c r="R2" s="601"/>
    </row>
    <row r="3" ht="14.1" customHeight="1" spans="1:14">
      <c r="A3" s="18" t="e">
        <f>CONCATENATE(#REF!,#REF!,#REF!,#REF!,#REF!,#REF!,#REF!)</f>
        <v>#REF!</v>
      </c>
      <c r="B3" s="18"/>
      <c r="C3" s="18"/>
      <c r="D3" s="18"/>
      <c r="E3" s="18"/>
      <c r="F3" s="30"/>
      <c r="G3" s="30"/>
      <c r="H3" s="30"/>
      <c r="I3" s="30"/>
      <c r="J3" s="30"/>
      <c r="K3" s="30"/>
      <c r="L3" s="30"/>
      <c r="M3" s="30"/>
      <c r="N3" s="30"/>
    </row>
    <row r="4" customHeight="1" spans="1:14">
      <c r="A4" s="19" t="e">
        <f>#REF!&amp;#REF!</f>
        <v>#REF!</v>
      </c>
      <c r="N4" s="31" t="s">
        <v>248</v>
      </c>
    </row>
    <row r="5" s="32" customFormat="1" customHeight="1" spans="1:18">
      <c r="A5" s="21" t="s">
        <v>249</v>
      </c>
      <c r="B5" s="21" t="s">
        <v>384</v>
      </c>
      <c r="C5" s="152" t="s">
        <v>369</v>
      </c>
      <c r="D5" s="21" t="s">
        <v>254</v>
      </c>
      <c r="E5" s="21"/>
      <c r="F5" s="21"/>
      <c r="G5" s="190" t="s">
        <v>256</v>
      </c>
      <c r="H5" s="599"/>
      <c r="I5" s="599"/>
      <c r="J5" s="107" t="s">
        <v>257</v>
      </c>
      <c r="K5" s="21"/>
      <c r="L5" s="21"/>
      <c r="M5" s="21" t="s">
        <v>258</v>
      </c>
      <c r="N5" s="21" t="s">
        <v>305</v>
      </c>
      <c r="O5" s="21" t="s">
        <v>370</v>
      </c>
      <c r="P5" s="602" t="s">
        <v>371</v>
      </c>
      <c r="Q5" s="603" t="s">
        <v>372</v>
      </c>
      <c r="R5" s="603" t="s">
        <v>373</v>
      </c>
    </row>
    <row r="6" s="32" customFormat="1" customHeight="1" spans="1:18">
      <c r="A6" s="21"/>
      <c r="B6" s="21"/>
      <c r="C6" s="154"/>
      <c r="D6" s="21" t="s">
        <v>373</v>
      </c>
      <c r="E6" s="21" t="s">
        <v>372</v>
      </c>
      <c r="F6" s="21" t="s">
        <v>374</v>
      </c>
      <c r="G6" s="21" t="s">
        <v>373</v>
      </c>
      <c r="H6" s="605" t="s">
        <v>372</v>
      </c>
      <c r="I6" s="632" t="s">
        <v>374</v>
      </c>
      <c r="J6" s="21" t="s">
        <v>375</v>
      </c>
      <c r="K6" s="21" t="s">
        <v>372</v>
      </c>
      <c r="L6" s="21" t="s">
        <v>374</v>
      </c>
      <c r="M6" s="21"/>
      <c r="N6" s="21"/>
      <c r="O6" s="21"/>
      <c r="P6" s="602"/>
      <c r="Q6" s="603"/>
      <c r="R6" s="603"/>
    </row>
    <row r="7" s="625" customFormat="1" customHeight="1" spans="1:18">
      <c r="A7" s="591"/>
      <c r="B7" s="629"/>
      <c r="C7" s="629"/>
      <c r="D7" s="91"/>
      <c r="E7" s="91"/>
      <c r="F7" s="91"/>
      <c r="G7" s="91"/>
      <c r="H7" s="91"/>
      <c r="I7" s="282"/>
      <c r="J7" s="629"/>
      <c r="K7" s="629"/>
      <c r="L7" s="633"/>
      <c r="M7" s="25"/>
      <c r="N7" s="629"/>
      <c r="O7" s="71"/>
      <c r="P7" s="634"/>
      <c r="Q7" s="603"/>
      <c r="R7" s="603"/>
    </row>
    <row r="8" customHeight="1" spans="1:18">
      <c r="A8" s="591"/>
      <c r="B8" s="629"/>
      <c r="C8" s="629"/>
      <c r="D8" s="91"/>
      <c r="E8" s="91"/>
      <c r="F8" s="91"/>
      <c r="G8" s="91"/>
      <c r="H8" s="91"/>
      <c r="I8" s="282"/>
      <c r="J8" s="629"/>
      <c r="K8" s="629"/>
      <c r="L8" s="633"/>
      <c r="M8" s="25"/>
      <c r="N8" s="629"/>
      <c r="O8" s="33"/>
      <c r="P8" s="634"/>
      <c r="Q8" s="603"/>
      <c r="R8" s="603"/>
    </row>
    <row r="9" s="625" customFormat="1" customHeight="1" spans="1:18">
      <c r="A9" s="591"/>
      <c r="B9" s="629"/>
      <c r="C9" s="629"/>
      <c r="D9" s="91"/>
      <c r="E9" s="91"/>
      <c r="F9" s="91"/>
      <c r="G9" s="91"/>
      <c r="H9" s="91"/>
      <c r="I9" s="282"/>
      <c r="J9" s="629"/>
      <c r="K9" s="629"/>
      <c r="L9" s="633"/>
      <c r="M9" s="25"/>
      <c r="N9" s="629"/>
      <c r="O9" s="71"/>
      <c r="P9" s="634"/>
      <c r="Q9" s="603"/>
      <c r="R9" s="603"/>
    </row>
    <row r="10" customHeight="1" spans="1:18">
      <c r="A10" s="591"/>
      <c r="B10" s="629"/>
      <c r="C10" s="629"/>
      <c r="D10" s="91"/>
      <c r="E10" s="91"/>
      <c r="F10" s="91"/>
      <c r="G10" s="91"/>
      <c r="H10" s="91"/>
      <c r="I10" s="282"/>
      <c r="J10" s="629"/>
      <c r="K10" s="629"/>
      <c r="L10" s="633"/>
      <c r="M10" s="25"/>
      <c r="N10" s="629"/>
      <c r="O10" s="33"/>
      <c r="P10" s="634"/>
      <c r="Q10" s="603"/>
      <c r="R10" s="603"/>
    </row>
    <row r="11" customHeight="1" spans="1:18">
      <c r="A11" s="591"/>
      <c r="B11" s="629"/>
      <c r="C11" s="629"/>
      <c r="D11" s="91"/>
      <c r="E11" s="91"/>
      <c r="F11" s="91"/>
      <c r="G11" s="91"/>
      <c r="H11" s="91"/>
      <c r="I11" s="282"/>
      <c r="J11" s="629"/>
      <c r="K11" s="629"/>
      <c r="L11" s="633"/>
      <c r="M11" s="25"/>
      <c r="N11" s="629"/>
      <c r="O11" s="33"/>
      <c r="P11" s="634"/>
      <c r="Q11" s="603"/>
      <c r="R11" s="603"/>
    </row>
    <row r="12" customHeight="1" spans="1:18">
      <c r="A12" s="591"/>
      <c r="B12" s="629"/>
      <c r="C12" s="629"/>
      <c r="D12" s="91"/>
      <c r="E12" s="91"/>
      <c r="F12" s="91"/>
      <c r="G12" s="91"/>
      <c r="H12" s="91"/>
      <c r="I12" s="282"/>
      <c r="J12" s="629"/>
      <c r="K12" s="629"/>
      <c r="L12" s="633"/>
      <c r="M12" s="25"/>
      <c r="N12" s="629"/>
      <c r="O12" s="33"/>
      <c r="P12" s="634"/>
      <c r="Q12" s="603"/>
      <c r="R12" s="603"/>
    </row>
    <row r="13" customHeight="1" spans="1:18">
      <c r="A13" s="591"/>
      <c r="B13" s="629"/>
      <c r="C13" s="629"/>
      <c r="D13" s="91"/>
      <c r="E13" s="91"/>
      <c r="F13" s="91"/>
      <c r="G13" s="91"/>
      <c r="H13" s="91"/>
      <c r="I13" s="282"/>
      <c r="J13" s="629"/>
      <c r="K13" s="629"/>
      <c r="L13" s="633"/>
      <c r="M13" s="25"/>
      <c r="N13" s="629"/>
      <c r="O13" s="33"/>
      <c r="P13" s="634"/>
      <c r="Q13" s="603"/>
      <c r="R13" s="603"/>
    </row>
    <row r="14" customHeight="1" spans="1:18">
      <c r="A14" s="591"/>
      <c r="B14" s="629"/>
      <c r="C14" s="629"/>
      <c r="D14" s="91"/>
      <c r="E14" s="91"/>
      <c r="F14" s="91"/>
      <c r="G14" s="91"/>
      <c r="H14" s="91"/>
      <c r="I14" s="282"/>
      <c r="J14" s="629"/>
      <c r="K14" s="629"/>
      <c r="L14" s="633"/>
      <c r="M14" s="25"/>
      <c r="N14" s="629"/>
      <c r="O14" s="33"/>
      <c r="P14" s="634"/>
      <c r="Q14" s="603"/>
      <c r="R14" s="603"/>
    </row>
    <row r="15" customHeight="1" spans="1:18">
      <c r="A15" s="591"/>
      <c r="B15" s="629"/>
      <c r="C15" s="629"/>
      <c r="D15" s="91"/>
      <c r="E15" s="91"/>
      <c r="F15" s="91"/>
      <c r="G15" s="91"/>
      <c r="H15" s="91"/>
      <c r="I15" s="282"/>
      <c r="J15" s="629"/>
      <c r="K15" s="629"/>
      <c r="L15" s="633"/>
      <c r="M15" s="25"/>
      <c r="N15" s="629"/>
      <c r="O15" s="33"/>
      <c r="P15" s="634"/>
      <c r="Q15" s="603"/>
      <c r="R15" s="603"/>
    </row>
    <row r="16" customHeight="1" spans="1:18">
      <c r="A16" s="591"/>
      <c r="B16" s="629"/>
      <c r="C16" s="629"/>
      <c r="D16" s="91"/>
      <c r="E16" s="91"/>
      <c r="F16" s="91"/>
      <c r="G16" s="91"/>
      <c r="H16" s="91"/>
      <c r="I16" s="282"/>
      <c r="J16" s="629"/>
      <c r="K16" s="629"/>
      <c r="L16" s="633"/>
      <c r="M16" s="25"/>
      <c r="N16" s="629"/>
      <c r="O16" s="33"/>
      <c r="P16" s="634"/>
      <c r="Q16" s="603"/>
      <c r="R16" s="603"/>
    </row>
    <row r="17" customHeight="1" spans="1:18">
      <c r="A17" s="591"/>
      <c r="B17" s="629"/>
      <c r="C17" s="629"/>
      <c r="D17" s="91"/>
      <c r="E17" s="91"/>
      <c r="F17" s="91"/>
      <c r="G17" s="91"/>
      <c r="H17" s="91"/>
      <c r="I17" s="282"/>
      <c r="J17" s="629"/>
      <c r="K17" s="629"/>
      <c r="L17" s="633"/>
      <c r="M17" s="25"/>
      <c r="N17" s="629"/>
      <c r="O17" s="33"/>
      <c r="P17" s="634"/>
      <c r="Q17" s="603"/>
      <c r="R17" s="603"/>
    </row>
    <row r="18" customHeight="1" spans="1:18">
      <c r="A18" s="591"/>
      <c r="B18" s="629"/>
      <c r="C18" s="629"/>
      <c r="D18" s="91"/>
      <c r="E18" s="91"/>
      <c r="F18" s="91"/>
      <c r="G18" s="91"/>
      <c r="H18" s="91"/>
      <c r="I18" s="282"/>
      <c r="J18" s="629"/>
      <c r="K18" s="629"/>
      <c r="L18" s="633"/>
      <c r="M18" s="25"/>
      <c r="N18" s="629"/>
      <c r="O18" s="33"/>
      <c r="P18" s="634"/>
      <c r="Q18" s="603"/>
      <c r="R18" s="603"/>
    </row>
    <row r="19" customHeight="1" spans="1:18">
      <c r="A19" s="591"/>
      <c r="B19" s="629"/>
      <c r="C19" s="629"/>
      <c r="D19" s="91"/>
      <c r="E19" s="91"/>
      <c r="F19" s="91"/>
      <c r="G19" s="91"/>
      <c r="H19" s="91"/>
      <c r="I19" s="282"/>
      <c r="J19" s="629"/>
      <c r="K19" s="629"/>
      <c r="L19" s="633"/>
      <c r="M19" s="25"/>
      <c r="N19" s="629"/>
      <c r="O19" s="33"/>
      <c r="P19" s="634"/>
      <c r="Q19" s="603"/>
      <c r="R19" s="603"/>
    </row>
    <row r="20" customHeight="1" spans="1:18">
      <c r="A20" s="591"/>
      <c r="B20" s="629"/>
      <c r="C20" s="629"/>
      <c r="D20" s="91"/>
      <c r="E20" s="91"/>
      <c r="F20" s="91"/>
      <c r="G20" s="91"/>
      <c r="H20" s="91"/>
      <c r="I20" s="282"/>
      <c r="J20" s="629"/>
      <c r="K20" s="629"/>
      <c r="L20" s="633"/>
      <c r="M20" s="25"/>
      <c r="N20" s="629"/>
      <c r="O20" s="33"/>
      <c r="P20" s="634"/>
      <c r="Q20" s="603"/>
      <c r="R20" s="603"/>
    </row>
    <row r="21" customHeight="1" spans="1:18">
      <c r="A21" s="591"/>
      <c r="B21" s="629"/>
      <c r="C21" s="629"/>
      <c r="D21" s="91"/>
      <c r="E21" s="91"/>
      <c r="F21" s="91"/>
      <c r="G21" s="91"/>
      <c r="H21" s="91"/>
      <c r="I21" s="282"/>
      <c r="J21" s="629"/>
      <c r="K21" s="629"/>
      <c r="L21" s="633"/>
      <c r="M21" s="25"/>
      <c r="N21" s="629"/>
      <c r="O21" s="33"/>
      <c r="P21" s="634"/>
      <c r="Q21" s="603"/>
      <c r="R21" s="603"/>
    </row>
    <row r="22" customHeight="1" spans="1:18">
      <c r="A22" s="591"/>
      <c r="B22" s="629"/>
      <c r="C22" s="629"/>
      <c r="D22" s="91"/>
      <c r="E22" s="91"/>
      <c r="F22" s="91"/>
      <c r="G22" s="91"/>
      <c r="H22" s="91"/>
      <c r="I22" s="282"/>
      <c r="J22" s="629"/>
      <c r="K22" s="629"/>
      <c r="L22" s="633"/>
      <c r="M22" s="25"/>
      <c r="N22" s="629"/>
      <c r="O22" s="33"/>
      <c r="P22" s="634"/>
      <c r="Q22" s="603"/>
      <c r="R22" s="603"/>
    </row>
    <row r="23" customHeight="1" spans="1:18">
      <c r="A23" s="591"/>
      <c r="B23" s="629"/>
      <c r="C23" s="629"/>
      <c r="D23" s="91"/>
      <c r="E23" s="91"/>
      <c r="F23" s="91"/>
      <c r="G23" s="91"/>
      <c r="H23" s="91"/>
      <c r="I23" s="282"/>
      <c r="J23" s="629"/>
      <c r="K23" s="629"/>
      <c r="L23" s="633"/>
      <c r="M23" s="25"/>
      <c r="N23" s="629"/>
      <c r="O23" s="33"/>
      <c r="P23" s="634"/>
      <c r="Q23" s="603"/>
      <c r="R23" s="603"/>
    </row>
    <row r="24" customHeight="1" spans="1:18">
      <c r="A24" s="591"/>
      <c r="B24" s="629"/>
      <c r="C24" s="629"/>
      <c r="D24" s="91"/>
      <c r="E24" s="91"/>
      <c r="F24" s="91"/>
      <c r="G24" s="91"/>
      <c r="H24" s="91"/>
      <c r="I24" s="282"/>
      <c r="J24" s="629"/>
      <c r="K24" s="629"/>
      <c r="L24" s="633"/>
      <c r="M24" s="25"/>
      <c r="N24" s="629"/>
      <c r="O24" s="33"/>
      <c r="P24" s="634"/>
      <c r="Q24" s="603"/>
      <c r="R24" s="603"/>
    </row>
    <row r="25" customHeight="1" spans="1:18">
      <c r="A25" s="591"/>
      <c r="B25" s="629"/>
      <c r="C25" s="629"/>
      <c r="D25" s="91"/>
      <c r="E25" s="91"/>
      <c r="F25" s="91"/>
      <c r="G25" s="91"/>
      <c r="H25" s="91"/>
      <c r="I25" s="282"/>
      <c r="J25" s="629"/>
      <c r="K25" s="629"/>
      <c r="L25" s="633"/>
      <c r="M25" s="25"/>
      <c r="N25" s="629"/>
      <c r="O25" s="33"/>
      <c r="P25" s="634"/>
      <c r="Q25" s="603"/>
      <c r="R25" s="603"/>
    </row>
    <row r="26" customHeight="1" spans="1:18">
      <c r="A26" s="591"/>
      <c r="B26" s="629"/>
      <c r="C26" s="629"/>
      <c r="D26" s="91"/>
      <c r="E26" s="91"/>
      <c r="F26" s="91"/>
      <c r="G26" s="91"/>
      <c r="H26" s="91"/>
      <c r="I26" s="282"/>
      <c r="J26" s="629"/>
      <c r="K26" s="629"/>
      <c r="L26" s="633"/>
      <c r="M26" s="25"/>
      <c r="N26" s="629"/>
      <c r="O26" s="33"/>
      <c r="P26" s="634"/>
      <c r="Q26" s="603"/>
      <c r="R26" s="603"/>
    </row>
    <row r="27" customHeight="1" spans="1:18">
      <c r="A27" s="591"/>
      <c r="B27" s="629"/>
      <c r="C27" s="629"/>
      <c r="D27" s="91"/>
      <c r="E27" s="91"/>
      <c r="F27" s="91"/>
      <c r="G27" s="91"/>
      <c r="H27" s="91"/>
      <c r="I27" s="282"/>
      <c r="J27" s="629"/>
      <c r="K27" s="629"/>
      <c r="L27" s="633"/>
      <c r="M27" s="25"/>
      <c r="N27" s="629"/>
      <c r="O27" s="33"/>
      <c r="P27" s="634"/>
      <c r="Q27" s="603"/>
      <c r="R27" s="603"/>
    </row>
    <row r="28" customHeight="1" spans="1:18">
      <c r="A28" s="591"/>
      <c r="B28" s="629"/>
      <c r="C28" s="629"/>
      <c r="D28" s="91"/>
      <c r="E28" s="91"/>
      <c r="F28" s="91"/>
      <c r="G28" s="91"/>
      <c r="H28" s="91"/>
      <c r="I28" s="282"/>
      <c r="J28" s="629"/>
      <c r="K28" s="629"/>
      <c r="L28" s="633"/>
      <c r="M28" s="25"/>
      <c r="N28" s="629"/>
      <c r="O28" s="33"/>
      <c r="P28" s="634"/>
      <c r="Q28" s="603"/>
      <c r="R28" s="603"/>
    </row>
    <row r="29" customHeight="1" spans="1:18">
      <c r="A29" s="591"/>
      <c r="B29" s="629"/>
      <c r="C29" s="629"/>
      <c r="D29" s="91"/>
      <c r="E29" s="91"/>
      <c r="F29" s="91"/>
      <c r="G29" s="91"/>
      <c r="H29" s="91"/>
      <c r="I29" s="282"/>
      <c r="J29" s="629"/>
      <c r="K29" s="629"/>
      <c r="L29" s="633"/>
      <c r="M29" s="25"/>
      <c r="N29" s="629"/>
      <c r="O29" s="33"/>
      <c r="P29" s="634"/>
      <c r="Q29" s="603"/>
      <c r="R29" s="603"/>
    </row>
    <row r="30" customHeight="1" spans="1:18">
      <c r="A30" s="591"/>
      <c r="B30" s="629"/>
      <c r="C30" s="629"/>
      <c r="D30" s="91"/>
      <c r="E30" s="91"/>
      <c r="F30" s="91"/>
      <c r="G30" s="91"/>
      <c r="H30" s="91"/>
      <c r="I30" s="282"/>
      <c r="J30" s="629"/>
      <c r="K30" s="629"/>
      <c r="L30" s="633"/>
      <c r="M30" s="25"/>
      <c r="N30" s="629"/>
      <c r="O30" s="33"/>
      <c r="P30" s="634"/>
      <c r="Q30" s="603"/>
      <c r="R30" s="603"/>
    </row>
    <row r="31" customHeight="1" spans="1:18">
      <c r="A31" s="591"/>
      <c r="B31" s="629"/>
      <c r="C31" s="629"/>
      <c r="D31" s="91"/>
      <c r="E31" s="91"/>
      <c r="F31" s="91"/>
      <c r="G31" s="91"/>
      <c r="H31" s="91"/>
      <c r="I31" s="282"/>
      <c r="J31" s="629"/>
      <c r="K31" s="629"/>
      <c r="L31" s="633"/>
      <c r="M31" s="25"/>
      <c r="N31" s="629"/>
      <c r="O31" s="33"/>
      <c r="P31" s="634"/>
      <c r="Q31" s="603"/>
      <c r="R31" s="603"/>
    </row>
    <row r="32" customHeight="1" spans="1:18">
      <c r="A32" s="591"/>
      <c r="B32" s="629"/>
      <c r="C32" s="629"/>
      <c r="D32" s="91"/>
      <c r="E32" s="91"/>
      <c r="F32" s="91"/>
      <c r="G32" s="91"/>
      <c r="H32" s="91"/>
      <c r="I32" s="282"/>
      <c r="J32" s="629"/>
      <c r="K32" s="629"/>
      <c r="L32" s="633"/>
      <c r="M32" s="25"/>
      <c r="N32" s="629"/>
      <c r="O32" s="33"/>
      <c r="P32" s="634"/>
      <c r="Q32" s="603"/>
      <c r="R32" s="603"/>
    </row>
    <row r="33" customHeight="1" spans="1:18">
      <c r="A33" s="591"/>
      <c r="B33" s="629"/>
      <c r="C33" s="629"/>
      <c r="D33" s="91"/>
      <c r="E33" s="91"/>
      <c r="F33" s="91"/>
      <c r="G33" s="91"/>
      <c r="H33" s="91"/>
      <c r="I33" s="282"/>
      <c r="J33" s="629"/>
      <c r="K33" s="629"/>
      <c r="L33" s="633"/>
      <c r="M33" s="25"/>
      <c r="N33" s="629"/>
      <c r="O33" s="33"/>
      <c r="P33" s="634"/>
      <c r="Q33" s="603"/>
      <c r="R33" s="603"/>
    </row>
    <row r="34" customHeight="1" spans="1:18">
      <c r="A34" s="591"/>
      <c r="B34" s="629"/>
      <c r="C34" s="629"/>
      <c r="D34" s="91"/>
      <c r="E34" s="91"/>
      <c r="F34" s="91"/>
      <c r="G34" s="91"/>
      <c r="H34" s="91"/>
      <c r="I34" s="282"/>
      <c r="J34" s="629"/>
      <c r="K34" s="629"/>
      <c r="L34" s="633"/>
      <c r="M34" s="25"/>
      <c r="N34" s="629"/>
      <c r="O34" s="33"/>
      <c r="P34" s="634"/>
      <c r="Q34" s="603"/>
      <c r="R34" s="603"/>
    </row>
    <row r="35" customHeight="1" spans="1:18">
      <c r="A35" s="591"/>
      <c r="B35" s="629"/>
      <c r="C35" s="629"/>
      <c r="D35" s="91"/>
      <c r="E35" s="91"/>
      <c r="F35" s="91"/>
      <c r="G35" s="91"/>
      <c r="H35" s="91"/>
      <c r="I35" s="282"/>
      <c r="J35" s="629"/>
      <c r="K35" s="629"/>
      <c r="L35" s="633"/>
      <c r="M35" s="25"/>
      <c r="N35" s="629"/>
      <c r="O35" s="33"/>
      <c r="P35" s="634"/>
      <c r="Q35" s="603"/>
      <c r="R35" s="603"/>
    </row>
    <row r="36" customHeight="1" spans="1:18">
      <c r="A36" s="591"/>
      <c r="B36" s="629"/>
      <c r="C36" s="629"/>
      <c r="D36" s="91"/>
      <c r="E36" s="91"/>
      <c r="F36" s="91"/>
      <c r="G36" s="91"/>
      <c r="H36" s="91"/>
      <c r="I36" s="282"/>
      <c r="J36" s="629"/>
      <c r="K36" s="629"/>
      <c r="L36" s="633"/>
      <c r="M36" s="25"/>
      <c r="N36" s="629"/>
      <c r="O36" s="33"/>
      <c r="P36" s="634"/>
      <c r="Q36" s="603"/>
      <c r="R36" s="603"/>
    </row>
    <row r="37" customHeight="1" spans="1:18">
      <c r="A37" s="591"/>
      <c r="B37" s="629"/>
      <c r="C37" s="629"/>
      <c r="D37" s="91"/>
      <c r="E37" s="91"/>
      <c r="F37" s="91"/>
      <c r="G37" s="91"/>
      <c r="H37" s="91"/>
      <c r="I37" s="282"/>
      <c r="J37" s="629"/>
      <c r="K37" s="629"/>
      <c r="L37" s="633"/>
      <c r="M37" s="25"/>
      <c r="N37" s="629"/>
      <c r="O37" s="33"/>
      <c r="P37" s="634"/>
      <c r="Q37" s="603"/>
      <c r="R37" s="603"/>
    </row>
    <row r="38" customHeight="1" spans="1:18">
      <c r="A38" s="591"/>
      <c r="B38" s="629"/>
      <c r="C38" s="629"/>
      <c r="D38" s="91"/>
      <c r="E38" s="91"/>
      <c r="F38" s="91"/>
      <c r="G38" s="91"/>
      <c r="H38" s="91"/>
      <c r="I38" s="282"/>
      <c r="J38" s="629"/>
      <c r="K38" s="629"/>
      <c r="L38" s="633"/>
      <c r="M38" s="25"/>
      <c r="N38" s="629"/>
      <c r="O38" s="33"/>
      <c r="P38" s="634"/>
      <c r="Q38" s="603"/>
      <c r="R38" s="603"/>
    </row>
    <row r="39" customHeight="1" spans="1:18">
      <c r="A39" s="591"/>
      <c r="B39" s="629"/>
      <c r="C39" s="629"/>
      <c r="D39" s="91"/>
      <c r="E39" s="91"/>
      <c r="F39" s="91"/>
      <c r="G39" s="91"/>
      <c r="H39" s="91"/>
      <c r="I39" s="282"/>
      <c r="J39" s="629"/>
      <c r="K39" s="629"/>
      <c r="L39" s="633"/>
      <c r="M39" s="25"/>
      <c r="N39" s="629"/>
      <c r="O39" s="33"/>
      <c r="P39" s="634"/>
      <c r="Q39" s="603"/>
      <c r="R39" s="603"/>
    </row>
    <row r="40" customHeight="1" spans="1:18">
      <c r="A40" s="591"/>
      <c r="B40" s="629"/>
      <c r="C40" s="629"/>
      <c r="D40" s="91"/>
      <c r="E40" s="91"/>
      <c r="F40" s="91"/>
      <c r="G40" s="91"/>
      <c r="H40" s="91"/>
      <c r="I40" s="282"/>
      <c r="J40" s="629"/>
      <c r="K40" s="629"/>
      <c r="L40" s="633"/>
      <c r="M40" s="25"/>
      <c r="N40" s="629"/>
      <c r="O40" s="33"/>
      <c r="P40" s="634"/>
      <c r="Q40" s="603"/>
      <c r="R40" s="603"/>
    </row>
    <row r="41" customHeight="1" spans="1:18">
      <c r="A41" s="591"/>
      <c r="B41" s="629"/>
      <c r="C41" s="629"/>
      <c r="D41" s="91"/>
      <c r="E41" s="91"/>
      <c r="F41" s="91"/>
      <c r="G41" s="91"/>
      <c r="H41" s="91"/>
      <c r="I41" s="282"/>
      <c r="J41" s="629"/>
      <c r="K41" s="629"/>
      <c r="L41" s="633"/>
      <c r="M41" s="25"/>
      <c r="N41" s="629"/>
      <c r="O41" s="33"/>
      <c r="P41" s="634"/>
      <c r="Q41" s="603"/>
      <c r="R41" s="603"/>
    </row>
    <row r="42" customHeight="1" spans="1:18">
      <c r="A42" s="591"/>
      <c r="B42" s="629"/>
      <c r="C42" s="629"/>
      <c r="D42" s="91"/>
      <c r="E42" s="91"/>
      <c r="F42" s="91"/>
      <c r="G42" s="91"/>
      <c r="H42" s="91"/>
      <c r="I42" s="282"/>
      <c r="J42" s="629"/>
      <c r="K42" s="629"/>
      <c r="L42" s="633"/>
      <c r="M42" s="25"/>
      <c r="N42" s="629"/>
      <c r="O42" s="33"/>
      <c r="P42" s="634"/>
      <c r="Q42" s="603"/>
      <c r="R42" s="603"/>
    </row>
    <row r="43" customHeight="1" spans="1:18">
      <c r="A43" s="591"/>
      <c r="B43" s="629"/>
      <c r="C43" s="629"/>
      <c r="D43" s="91"/>
      <c r="E43" s="91"/>
      <c r="F43" s="91"/>
      <c r="G43" s="91"/>
      <c r="H43" s="91"/>
      <c r="I43" s="282"/>
      <c r="J43" s="629"/>
      <c r="K43" s="629"/>
      <c r="L43" s="633"/>
      <c r="M43" s="25"/>
      <c r="N43" s="629"/>
      <c r="O43" s="33"/>
      <c r="P43" s="634"/>
      <c r="Q43" s="603"/>
      <c r="R43" s="603"/>
    </row>
    <row r="44" customHeight="1" spans="1:18">
      <c r="A44" s="591"/>
      <c r="B44" s="629"/>
      <c r="C44" s="629"/>
      <c r="D44" s="91"/>
      <c r="E44" s="91"/>
      <c r="F44" s="91"/>
      <c r="G44" s="91"/>
      <c r="H44" s="91"/>
      <c r="I44" s="282"/>
      <c r="J44" s="629"/>
      <c r="K44" s="629"/>
      <c r="L44" s="633"/>
      <c r="M44" s="25"/>
      <c r="N44" s="629"/>
      <c r="O44" s="33"/>
      <c r="P44" s="634"/>
      <c r="Q44" s="603"/>
      <c r="R44" s="603"/>
    </row>
    <row r="45" customHeight="1" spans="1:18">
      <c r="A45" s="591"/>
      <c r="B45" s="629"/>
      <c r="C45" s="629"/>
      <c r="D45" s="91"/>
      <c r="E45" s="91"/>
      <c r="F45" s="91"/>
      <c r="G45" s="91"/>
      <c r="H45" s="91"/>
      <c r="I45" s="282"/>
      <c r="J45" s="629"/>
      <c r="K45" s="629"/>
      <c r="L45" s="633"/>
      <c r="M45" s="25"/>
      <c r="N45" s="629"/>
      <c r="O45" s="33"/>
      <c r="P45" s="634"/>
      <c r="Q45" s="603"/>
      <c r="R45" s="603"/>
    </row>
    <row r="46" customHeight="1" spans="1:18">
      <c r="A46" s="591"/>
      <c r="B46" s="629"/>
      <c r="C46" s="629"/>
      <c r="D46" s="91"/>
      <c r="E46" s="91"/>
      <c r="F46" s="91"/>
      <c r="G46" s="91"/>
      <c r="H46" s="91"/>
      <c r="I46" s="282"/>
      <c r="J46" s="629"/>
      <c r="K46" s="629"/>
      <c r="L46" s="633"/>
      <c r="M46" s="25"/>
      <c r="N46" s="629"/>
      <c r="O46" s="33"/>
      <c r="P46" s="634"/>
      <c r="Q46" s="603"/>
      <c r="R46" s="603"/>
    </row>
    <row r="47" customHeight="1" spans="1:18">
      <c r="A47" s="591"/>
      <c r="B47" s="629"/>
      <c r="C47" s="629"/>
      <c r="D47" s="91"/>
      <c r="E47" s="91"/>
      <c r="F47" s="91"/>
      <c r="G47" s="91"/>
      <c r="H47" s="91"/>
      <c r="I47" s="282"/>
      <c r="J47" s="629"/>
      <c r="K47" s="629"/>
      <c r="L47" s="633"/>
      <c r="M47" s="25"/>
      <c r="N47" s="629"/>
      <c r="O47" s="33"/>
      <c r="P47" s="634"/>
      <c r="Q47" s="603"/>
      <c r="R47" s="603"/>
    </row>
    <row r="48" customHeight="1" spans="1:18">
      <c r="A48" s="591"/>
      <c r="B48" s="629"/>
      <c r="C48" s="629"/>
      <c r="D48" s="91"/>
      <c r="E48" s="91"/>
      <c r="F48" s="91"/>
      <c r="G48" s="91"/>
      <c r="H48" s="91"/>
      <c r="I48" s="282"/>
      <c r="J48" s="629"/>
      <c r="K48" s="629"/>
      <c r="L48" s="633"/>
      <c r="M48" s="25"/>
      <c r="N48" s="629"/>
      <c r="O48" s="33"/>
      <c r="P48" s="634"/>
      <c r="Q48" s="603"/>
      <c r="R48" s="603"/>
    </row>
    <row r="49" customHeight="1" spans="1:18">
      <c r="A49" s="591"/>
      <c r="B49" s="629"/>
      <c r="C49" s="629"/>
      <c r="D49" s="91"/>
      <c r="E49" s="91"/>
      <c r="F49" s="91"/>
      <c r="G49" s="91"/>
      <c r="H49" s="91"/>
      <c r="I49" s="282"/>
      <c r="J49" s="629"/>
      <c r="K49" s="629"/>
      <c r="L49" s="633"/>
      <c r="M49" s="25"/>
      <c r="N49" s="629"/>
      <c r="O49" s="33"/>
      <c r="P49" s="634"/>
      <c r="Q49" s="603"/>
      <c r="R49" s="603"/>
    </row>
    <row r="50" customHeight="1" spans="1:18">
      <c r="A50" s="591"/>
      <c r="B50" s="629"/>
      <c r="C50" s="629"/>
      <c r="D50" s="91"/>
      <c r="E50" s="91"/>
      <c r="F50" s="91"/>
      <c r="G50" s="91"/>
      <c r="H50" s="91"/>
      <c r="I50" s="282"/>
      <c r="J50" s="629"/>
      <c r="K50" s="629"/>
      <c r="L50" s="633"/>
      <c r="M50" s="25"/>
      <c r="N50" s="629"/>
      <c r="O50" s="33"/>
      <c r="P50" s="634"/>
      <c r="Q50" s="603"/>
      <c r="R50" s="603"/>
    </row>
    <row r="51" customHeight="1" spans="1:18">
      <c r="A51" s="591"/>
      <c r="B51" s="629"/>
      <c r="C51" s="629"/>
      <c r="D51" s="91"/>
      <c r="E51" s="91"/>
      <c r="F51" s="91"/>
      <c r="G51" s="91"/>
      <c r="H51" s="91"/>
      <c r="I51" s="282"/>
      <c r="J51" s="629"/>
      <c r="K51" s="629"/>
      <c r="L51" s="633"/>
      <c r="M51" s="25"/>
      <c r="N51" s="629"/>
      <c r="O51" s="33"/>
      <c r="P51" s="634"/>
      <c r="Q51" s="603"/>
      <c r="R51" s="603"/>
    </row>
    <row r="52" customHeight="1" spans="1:18">
      <c r="A52" s="591"/>
      <c r="B52" s="629"/>
      <c r="C52" s="629"/>
      <c r="D52" s="91"/>
      <c r="E52" s="91"/>
      <c r="F52" s="91"/>
      <c r="G52" s="91"/>
      <c r="H52" s="91"/>
      <c r="I52" s="282"/>
      <c r="J52" s="629"/>
      <c r="K52" s="629"/>
      <c r="L52" s="633"/>
      <c r="M52" s="25"/>
      <c r="N52" s="629"/>
      <c r="O52" s="33"/>
      <c r="P52" s="634"/>
      <c r="Q52" s="603"/>
      <c r="R52" s="603"/>
    </row>
    <row r="53" customHeight="1" spans="1:18">
      <c r="A53" s="591"/>
      <c r="B53" s="629"/>
      <c r="C53" s="629"/>
      <c r="D53" s="91"/>
      <c r="E53" s="91"/>
      <c r="F53" s="91"/>
      <c r="G53" s="91"/>
      <c r="H53" s="91"/>
      <c r="I53" s="282"/>
      <c r="J53" s="629"/>
      <c r="K53" s="629"/>
      <c r="L53" s="633"/>
      <c r="M53" s="25"/>
      <c r="N53" s="629"/>
      <c r="O53" s="33"/>
      <c r="P53" s="634"/>
      <c r="Q53" s="603"/>
      <c r="R53" s="603"/>
    </row>
    <row r="54" customHeight="1" spans="1:18">
      <c r="A54" s="591"/>
      <c r="B54" s="629"/>
      <c r="C54" s="629"/>
      <c r="D54" s="91"/>
      <c r="E54" s="91"/>
      <c r="F54" s="91"/>
      <c r="G54" s="91"/>
      <c r="H54" s="91"/>
      <c r="I54" s="282"/>
      <c r="J54" s="629"/>
      <c r="K54" s="629"/>
      <c r="L54" s="633"/>
      <c r="M54" s="25"/>
      <c r="N54" s="629"/>
      <c r="O54" s="33"/>
      <c r="P54" s="634"/>
      <c r="Q54" s="603"/>
      <c r="R54" s="603"/>
    </row>
    <row r="55" customHeight="1" spans="1:18">
      <c r="A55" s="591"/>
      <c r="B55" s="629"/>
      <c r="C55" s="629"/>
      <c r="D55" s="91"/>
      <c r="E55" s="91"/>
      <c r="F55" s="91"/>
      <c r="G55" s="91"/>
      <c r="H55" s="91"/>
      <c r="I55" s="282"/>
      <c r="J55" s="629"/>
      <c r="K55" s="629"/>
      <c r="L55" s="633"/>
      <c r="M55" s="25"/>
      <c r="N55" s="629"/>
      <c r="O55" s="33"/>
      <c r="P55" s="634"/>
      <c r="Q55" s="603"/>
      <c r="R55" s="603"/>
    </row>
    <row r="56" customHeight="1" spans="1:18">
      <c r="A56" s="591"/>
      <c r="B56" s="629"/>
      <c r="C56" s="629"/>
      <c r="D56" s="91"/>
      <c r="E56" s="91"/>
      <c r="F56" s="91"/>
      <c r="G56" s="91"/>
      <c r="H56" s="91"/>
      <c r="I56" s="282"/>
      <c r="J56" s="629"/>
      <c r="K56" s="629"/>
      <c r="L56" s="633"/>
      <c r="M56" s="25"/>
      <c r="N56" s="629"/>
      <c r="O56" s="33"/>
      <c r="P56" s="634"/>
      <c r="Q56" s="603"/>
      <c r="R56" s="603"/>
    </row>
    <row r="57" customHeight="1" spans="1:18">
      <c r="A57" s="591"/>
      <c r="B57" s="629"/>
      <c r="C57" s="629"/>
      <c r="D57" s="91"/>
      <c r="E57" s="91"/>
      <c r="F57" s="91"/>
      <c r="G57" s="91"/>
      <c r="H57" s="91"/>
      <c r="I57" s="282"/>
      <c r="J57" s="629"/>
      <c r="K57" s="629"/>
      <c r="L57" s="633"/>
      <c r="M57" s="25"/>
      <c r="N57" s="629"/>
      <c r="O57" s="33"/>
      <c r="P57" s="634"/>
      <c r="Q57" s="603"/>
      <c r="R57" s="603"/>
    </row>
    <row r="58" customHeight="1" spans="1:18">
      <c r="A58" s="591"/>
      <c r="B58" s="629"/>
      <c r="C58" s="629"/>
      <c r="D58" s="91"/>
      <c r="E58" s="91"/>
      <c r="F58" s="91"/>
      <c r="G58" s="91"/>
      <c r="H58" s="91"/>
      <c r="I58" s="282"/>
      <c r="J58" s="629"/>
      <c r="K58" s="629"/>
      <c r="L58" s="633"/>
      <c r="M58" s="25"/>
      <c r="N58" s="629"/>
      <c r="O58" s="33"/>
      <c r="P58" s="634"/>
      <c r="Q58" s="603"/>
      <c r="R58" s="603"/>
    </row>
    <row r="59" customHeight="1" spans="1:18">
      <c r="A59" s="591"/>
      <c r="B59" s="629"/>
      <c r="C59" s="629"/>
      <c r="D59" s="91"/>
      <c r="E59" s="91"/>
      <c r="F59" s="91"/>
      <c r="G59" s="91"/>
      <c r="H59" s="91"/>
      <c r="I59" s="282"/>
      <c r="J59" s="629"/>
      <c r="K59" s="629"/>
      <c r="L59" s="633"/>
      <c r="M59" s="25"/>
      <c r="N59" s="629"/>
      <c r="O59" s="33"/>
      <c r="P59" s="634"/>
      <c r="Q59" s="603"/>
      <c r="R59" s="603"/>
    </row>
    <row r="60" customHeight="1" spans="1:18">
      <c r="A60" s="591"/>
      <c r="B60" s="629"/>
      <c r="C60" s="629"/>
      <c r="D60" s="91"/>
      <c r="E60" s="91"/>
      <c r="F60" s="91"/>
      <c r="G60" s="91"/>
      <c r="H60" s="91"/>
      <c r="I60" s="282"/>
      <c r="J60" s="629"/>
      <c r="K60" s="629"/>
      <c r="L60" s="633"/>
      <c r="M60" s="25"/>
      <c r="N60" s="629"/>
      <c r="O60" s="33"/>
      <c r="P60" s="634"/>
      <c r="Q60" s="603"/>
      <c r="R60" s="603"/>
    </row>
    <row r="61" customHeight="1" spans="1:18">
      <c r="A61" s="591"/>
      <c r="B61" s="629"/>
      <c r="C61" s="629"/>
      <c r="D61" s="91"/>
      <c r="E61" s="91"/>
      <c r="F61" s="91"/>
      <c r="G61" s="91"/>
      <c r="H61" s="91"/>
      <c r="I61" s="282"/>
      <c r="J61" s="629"/>
      <c r="K61" s="629"/>
      <c r="L61" s="633"/>
      <c r="M61" s="25"/>
      <c r="N61" s="629"/>
      <c r="O61" s="33"/>
      <c r="P61" s="634"/>
      <c r="Q61" s="603"/>
      <c r="R61" s="603"/>
    </row>
    <row r="62" customHeight="1" spans="1:18">
      <c r="A62" s="591"/>
      <c r="B62" s="629"/>
      <c r="C62" s="629"/>
      <c r="D62" s="91"/>
      <c r="E62" s="91"/>
      <c r="F62" s="91"/>
      <c r="G62" s="91"/>
      <c r="H62" s="91"/>
      <c r="I62" s="282"/>
      <c r="J62" s="629"/>
      <c r="K62" s="629"/>
      <c r="L62" s="633"/>
      <c r="M62" s="25"/>
      <c r="N62" s="629"/>
      <c r="O62" s="33"/>
      <c r="P62" s="634"/>
      <c r="Q62" s="603"/>
      <c r="R62" s="603"/>
    </row>
    <row r="63" customHeight="1" spans="1:18">
      <c r="A63" s="591"/>
      <c r="B63" s="629"/>
      <c r="C63" s="629"/>
      <c r="D63" s="91"/>
      <c r="E63" s="91"/>
      <c r="F63" s="91"/>
      <c r="G63" s="91"/>
      <c r="H63" s="91"/>
      <c r="I63" s="282"/>
      <c r="J63" s="629"/>
      <c r="K63" s="629"/>
      <c r="L63" s="633"/>
      <c r="M63" s="25"/>
      <c r="N63" s="629"/>
      <c r="O63" s="33"/>
      <c r="P63" s="634"/>
      <c r="Q63" s="603"/>
      <c r="R63" s="603"/>
    </row>
    <row r="64" customHeight="1" spans="1:18">
      <c r="A64" s="591"/>
      <c r="B64" s="629"/>
      <c r="C64" s="629"/>
      <c r="D64" s="91"/>
      <c r="E64" s="91"/>
      <c r="F64" s="91"/>
      <c r="G64" s="91"/>
      <c r="H64" s="91"/>
      <c r="I64" s="282"/>
      <c r="J64" s="629"/>
      <c r="K64" s="629"/>
      <c r="L64" s="633"/>
      <c r="M64" s="25"/>
      <c r="N64" s="629"/>
      <c r="O64" s="33"/>
      <c r="P64" s="634"/>
      <c r="Q64" s="603"/>
      <c r="R64" s="603"/>
    </row>
    <row r="65" customHeight="1" spans="1:18">
      <c r="A65" s="591"/>
      <c r="B65" s="629"/>
      <c r="C65" s="629"/>
      <c r="D65" s="91"/>
      <c r="E65" s="91"/>
      <c r="F65" s="91"/>
      <c r="G65" s="91"/>
      <c r="H65" s="91"/>
      <c r="I65" s="282"/>
      <c r="J65" s="629"/>
      <c r="K65" s="629"/>
      <c r="L65" s="633"/>
      <c r="M65" s="25"/>
      <c r="N65" s="629"/>
      <c r="O65" s="33"/>
      <c r="P65" s="634"/>
      <c r="Q65" s="603"/>
      <c r="R65" s="603"/>
    </row>
    <row r="66" customHeight="1" spans="1:18">
      <c r="A66" s="591"/>
      <c r="B66" s="629"/>
      <c r="C66" s="629"/>
      <c r="D66" s="91"/>
      <c r="E66" s="91"/>
      <c r="F66" s="91"/>
      <c r="G66" s="91"/>
      <c r="H66" s="91"/>
      <c r="I66" s="282"/>
      <c r="J66" s="629"/>
      <c r="K66" s="629"/>
      <c r="L66" s="633"/>
      <c r="M66" s="25"/>
      <c r="N66" s="629"/>
      <c r="O66" s="33"/>
      <c r="P66" s="634"/>
      <c r="Q66" s="603"/>
      <c r="R66" s="603"/>
    </row>
    <row r="67" customHeight="1" spans="1:18">
      <c r="A67" s="591"/>
      <c r="B67" s="629"/>
      <c r="C67" s="629"/>
      <c r="D67" s="91"/>
      <c r="E67" s="91"/>
      <c r="F67" s="91"/>
      <c r="G67" s="91"/>
      <c r="H67" s="91"/>
      <c r="I67" s="282"/>
      <c r="J67" s="629"/>
      <c r="K67" s="629"/>
      <c r="L67" s="633"/>
      <c r="M67" s="25"/>
      <c r="N67" s="629"/>
      <c r="O67" s="33"/>
      <c r="P67" s="634"/>
      <c r="Q67" s="603"/>
      <c r="R67" s="603"/>
    </row>
    <row r="68" customHeight="1" spans="1:18">
      <c r="A68" s="591"/>
      <c r="B68" s="629"/>
      <c r="C68" s="629"/>
      <c r="D68" s="91"/>
      <c r="E68" s="91"/>
      <c r="F68" s="91"/>
      <c r="G68" s="91"/>
      <c r="H68" s="91"/>
      <c r="I68" s="282"/>
      <c r="J68" s="629"/>
      <c r="K68" s="629"/>
      <c r="L68" s="633"/>
      <c r="M68" s="25"/>
      <c r="N68" s="629"/>
      <c r="O68" s="33"/>
      <c r="P68" s="634"/>
      <c r="Q68" s="603"/>
      <c r="R68" s="603"/>
    </row>
    <row r="69" customHeight="1" spans="1:18">
      <c r="A69" s="591"/>
      <c r="B69" s="629"/>
      <c r="C69" s="629"/>
      <c r="D69" s="91"/>
      <c r="E69" s="91"/>
      <c r="F69" s="91"/>
      <c r="G69" s="91"/>
      <c r="H69" s="91"/>
      <c r="I69" s="282"/>
      <c r="J69" s="629"/>
      <c r="K69" s="629"/>
      <c r="L69" s="629"/>
      <c r="M69" s="25"/>
      <c r="N69" s="629"/>
      <c r="O69" s="33"/>
      <c r="P69" s="634"/>
      <c r="Q69" s="603"/>
      <c r="R69" s="603"/>
    </row>
    <row r="70" customHeight="1" spans="1:18">
      <c r="A70" s="591"/>
      <c r="B70" s="629"/>
      <c r="C70" s="629"/>
      <c r="D70" s="91"/>
      <c r="E70" s="91"/>
      <c r="F70" s="91"/>
      <c r="G70" s="91"/>
      <c r="H70" s="91"/>
      <c r="I70" s="282"/>
      <c r="J70" s="629"/>
      <c r="K70" s="629"/>
      <c r="L70" s="633"/>
      <c r="M70" s="25"/>
      <c r="N70" s="629"/>
      <c r="O70" s="33"/>
      <c r="P70" s="634"/>
      <c r="Q70" s="603"/>
      <c r="R70" s="603"/>
    </row>
    <row r="71" customHeight="1" spans="1:18">
      <c r="A71" s="591"/>
      <c r="B71" s="629"/>
      <c r="C71" s="629"/>
      <c r="D71" s="91"/>
      <c r="E71" s="91"/>
      <c r="F71" s="91"/>
      <c r="G71" s="91"/>
      <c r="H71" s="91"/>
      <c r="I71" s="282"/>
      <c r="J71" s="629"/>
      <c r="K71" s="629"/>
      <c r="L71" s="633"/>
      <c r="M71" s="25"/>
      <c r="N71" s="629"/>
      <c r="O71" s="33"/>
      <c r="P71" s="634"/>
      <c r="Q71" s="603"/>
      <c r="R71" s="603"/>
    </row>
    <row r="72" customHeight="1" spans="1:18">
      <c r="A72" s="591"/>
      <c r="B72" s="629"/>
      <c r="C72" s="629"/>
      <c r="D72" s="91"/>
      <c r="E72" s="91"/>
      <c r="F72" s="91"/>
      <c r="G72" s="91"/>
      <c r="H72" s="91"/>
      <c r="I72" s="282"/>
      <c r="J72" s="629"/>
      <c r="K72" s="629"/>
      <c r="L72" s="633"/>
      <c r="M72" s="25"/>
      <c r="N72" s="629"/>
      <c r="O72" s="33"/>
      <c r="P72" s="634"/>
      <c r="Q72" s="603"/>
      <c r="R72" s="603"/>
    </row>
    <row r="73" customHeight="1" spans="1:18">
      <c r="A73" s="591"/>
      <c r="B73" s="629"/>
      <c r="C73" s="629"/>
      <c r="D73" s="91"/>
      <c r="E73" s="91"/>
      <c r="F73" s="91"/>
      <c r="G73" s="91"/>
      <c r="H73" s="91"/>
      <c r="I73" s="282"/>
      <c r="J73" s="629"/>
      <c r="K73" s="629"/>
      <c r="L73" s="633"/>
      <c r="M73" s="25"/>
      <c r="N73" s="629"/>
      <c r="O73" s="33"/>
      <c r="P73" s="634"/>
      <c r="Q73" s="603"/>
      <c r="R73" s="603"/>
    </row>
    <row r="74" customHeight="1" spans="1:18">
      <c r="A74" s="591"/>
      <c r="B74" s="629"/>
      <c r="C74" s="629"/>
      <c r="D74" s="91"/>
      <c r="E74" s="91"/>
      <c r="F74" s="91"/>
      <c r="G74" s="91"/>
      <c r="H74" s="91"/>
      <c r="I74" s="282"/>
      <c r="J74" s="629"/>
      <c r="K74" s="629"/>
      <c r="L74" s="633"/>
      <c r="M74" s="25"/>
      <c r="N74" s="629"/>
      <c r="O74" s="33"/>
      <c r="P74" s="634"/>
      <c r="Q74" s="603"/>
      <c r="R74" s="603"/>
    </row>
    <row r="75" customHeight="1" spans="1:18">
      <c r="A75" s="591"/>
      <c r="B75" s="629"/>
      <c r="C75" s="629"/>
      <c r="D75" s="91"/>
      <c r="E75" s="91"/>
      <c r="F75" s="91"/>
      <c r="G75" s="91"/>
      <c r="H75" s="91"/>
      <c r="I75" s="282"/>
      <c r="J75" s="629"/>
      <c r="K75" s="629"/>
      <c r="L75" s="633"/>
      <c r="M75" s="25"/>
      <c r="N75" s="629"/>
      <c r="O75" s="33"/>
      <c r="P75" s="634"/>
      <c r="Q75" s="603"/>
      <c r="R75" s="603"/>
    </row>
    <row r="76" customHeight="1" spans="1:18">
      <c r="A76" s="591"/>
      <c r="B76" s="629"/>
      <c r="C76" s="629"/>
      <c r="D76" s="91"/>
      <c r="E76" s="91"/>
      <c r="F76" s="91"/>
      <c r="G76" s="91"/>
      <c r="H76" s="91"/>
      <c r="I76" s="282"/>
      <c r="J76" s="629"/>
      <c r="K76" s="629"/>
      <c r="L76" s="633"/>
      <c r="M76" s="25"/>
      <c r="N76" s="629"/>
      <c r="O76" s="33"/>
      <c r="P76" s="634"/>
      <c r="Q76" s="603"/>
      <c r="R76" s="603"/>
    </row>
    <row r="77" customHeight="1" spans="1:18">
      <c r="A77" s="591"/>
      <c r="B77" s="629"/>
      <c r="C77" s="629"/>
      <c r="D77" s="91"/>
      <c r="E77" s="91"/>
      <c r="F77" s="91"/>
      <c r="G77" s="91"/>
      <c r="H77" s="91"/>
      <c r="I77" s="282"/>
      <c r="J77" s="629"/>
      <c r="K77" s="629"/>
      <c r="L77" s="633"/>
      <c r="M77" s="25"/>
      <c r="N77" s="629"/>
      <c r="O77" s="33"/>
      <c r="P77" s="634"/>
      <c r="Q77" s="603"/>
      <c r="R77" s="603"/>
    </row>
    <row r="78" customHeight="1" spans="1:18">
      <c r="A78" s="591"/>
      <c r="B78" s="629"/>
      <c r="C78" s="629"/>
      <c r="D78" s="91"/>
      <c r="E78" s="91"/>
      <c r="F78" s="91"/>
      <c r="G78" s="91"/>
      <c r="H78" s="91"/>
      <c r="I78" s="282"/>
      <c r="J78" s="629"/>
      <c r="K78" s="629"/>
      <c r="L78" s="633"/>
      <c r="M78" s="25"/>
      <c r="N78" s="629"/>
      <c r="O78" s="33"/>
      <c r="P78" s="634"/>
      <c r="Q78" s="603"/>
      <c r="R78" s="603"/>
    </row>
    <row r="79" customHeight="1" spans="1:18">
      <c r="A79" s="591"/>
      <c r="B79" s="629"/>
      <c r="C79" s="629"/>
      <c r="D79" s="91"/>
      <c r="E79" s="91"/>
      <c r="F79" s="91"/>
      <c r="G79" s="91"/>
      <c r="H79" s="91"/>
      <c r="I79" s="282"/>
      <c r="J79" s="629"/>
      <c r="K79" s="629"/>
      <c r="L79" s="633"/>
      <c r="M79" s="25"/>
      <c r="N79" s="629"/>
      <c r="O79" s="33"/>
      <c r="P79" s="634"/>
      <c r="Q79" s="603"/>
      <c r="R79" s="603"/>
    </row>
    <row r="80" customHeight="1" spans="1:18">
      <c r="A80" s="591"/>
      <c r="B80" s="629"/>
      <c r="C80" s="629"/>
      <c r="D80" s="91"/>
      <c r="E80" s="91"/>
      <c r="F80" s="91"/>
      <c r="G80" s="91"/>
      <c r="H80" s="91"/>
      <c r="I80" s="282"/>
      <c r="J80" s="629"/>
      <c r="K80" s="629"/>
      <c r="L80" s="633"/>
      <c r="M80" s="25"/>
      <c r="N80" s="629"/>
      <c r="O80" s="33"/>
      <c r="P80" s="634"/>
      <c r="Q80" s="603"/>
      <c r="R80" s="603"/>
    </row>
    <row r="81" customHeight="1" spans="1:18">
      <c r="A81" s="591"/>
      <c r="B81" s="629"/>
      <c r="C81" s="629"/>
      <c r="D81" s="91"/>
      <c r="E81" s="91"/>
      <c r="F81" s="91"/>
      <c r="G81" s="91"/>
      <c r="H81" s="91"/>
      <c r="I81" s="282"/>
      <c r="J81" s="629"/>
      <c r="K81" s="629"/>
      <c r="L81" s="633"/>
      <c r="M81" s="25"/>
      <c r="N81" s="629"/>
      <c r="O81" s="33"/>
      <c r="P81" s="634"/>
      <c r="Q81" s="603"/>
      <c r="R81" s="603"/>
    </row>
    <row r="82" customHeight="1" spans="1:18">
      <c r="A82" s="591"/>
      <c r="B82" s="629"/>
      <c r="C82" s="629"/>
      <c r="D82" s="91"/>
      <c r="E82" s="91"/>
      <c r="F82" s="91"/>
      <c r="G82" s="91"/>
      <c r="H82" s="91"/>
      <c r="I82" s="282"/>
      <c r="J82" s="629"/>
      <c r="K82" s="629"/>
      <c r="L82" s="633"/>
      <c r="M82" s="25"/>
      <c r="N82" s="629"/>
      <c r="O82" s="33"/>
      <c r="P82" s="634"/>
      <c r="Q82" s="603"/>
      <c r="R82" s="603"/>
    </row>
    <row r="83" customHeight="1" spans="1:18">
      <c r="A83" s="591"/>
      <c r="B83" s="629"/>
      <c r="C83" s="629"/>
      <c r="D83" s="91"/>
      <c r="E83" s="91"/>
      <c r="F83" s="91"/>
      <c r="G83" s="91"/>
      <c r="H83" s="91"/>
      <c r="I83" s="282"/>
      <c r="J83" s="629"/>
      <c r="K83" s="629"/>
      <c r="L83" s="633"/>
      <c r="M83" s="25"/>
      <c r="N83" s="629"/>
      <c r="O83" s="33"/>
      <c r="P83" s="634"/>
      <c r="Q83" s="603"/>
      <c r="R83" s="603"/>
    </row>
    <row r="84" customHeight="1" spans="1:18">
      <c r="A84" s="591"/>
      <c r="B84" s="629"/>
      <c r="C84" s="629"/>
      <c r="D84" s="91"/>
      <c r="E84" s="91"/>
      <c r="F84" s="91"/>
      <c r="G84" s="91"/>
      <c r="H84" s="91"/>
      <c r="I84" s="282"/>
      <c r="J84" s="629"/>
      <c r="K84" s="629"/>
      <c r="L84" s="633"/>
      <c r="M84" s="25"/>
      <c r="N84" s="629"/>
      <c r="O84" s="33"/>
      <c r="P84" s="634"/>
      <c r="Q84" s="603"/>
      <c r="R84" s="603"/>
    </row>
    <row r="85" customHeight="1" spans="1:18">
      <c r="A85" s="591"/>
      <c r="B85" s="629"/>
      <c r="C85" s="629"/>
      <c r="D85" s="91"/>
      <c r="E85" s="91"/>
      <c r="F85" s="91"/>
      <c r="G85" s="91"/>
      <c r="H85" s="91"/>
      <c r="I85" s="282"/>
      <c r="J85" s="629"/>
      <c r="K85" s="629"/>
      <c r="L85" s="633"/>
      <c r="M85" s="25"/>
      <c r="N85" s="629"/>
      <c r="O85" s="33"/>
      <c r="P85" s="634"/>
      <c r="Q85" s="603"/>
      <c r="R85" s="603"/>
    </row>
    <row r="86" customHeight="1" spans="1:18">
      <c r="A86" s="591"/>
      <c r="B86" s="629"/>
      <c r="C86" s="629"/>
      <c r="D86" s="91"/>
      <c r="E86" s="91"/>
      <c r="F86" s="91"/>
      <c r="G86" s="91"/>
      <c r="H86" s="91"/>
      <c r="I86" s="282"/>
      <c r="J86" s="629"/>
      <c r="K86" s="629"/>
      <c r="L86" s="633"/>
      <c r="M86" s="25"/>
      <c r="N86" s="629"/>
      <c r="O86" s="33"/>
      <c r="P86" s="634"/>
      <c r="Q86" s="603"/>
      <c r="R86" s="603"/>
    </row>
    <row r="87" customHeight="1" spans="1:18">
      <c r="A87" s="591"/>
      <c r="B87" s="629"/>
      <c r="C87" s="629"/>
      <c r="D87" s="91"/>
      <c r="E87" s="91"/>
      <c r="F87" s="91"/>
      <c r="G87" s="91"/>
      <c r="H87" s="91"/>
      <c r="I87" s="282"/>
      <c r="J87" s="629"/>
      <c r="K87" s="629"/>
      <c r="L87" s="633"/>
      <c r="M87" s="25"/>
      <c r="N87" s="629"/>
      <c r="O87" s="33"/>
      <c r="P87" s="634"/>
      <c r="Q87" s="603"/>
      <c r="R87" s="603"/>
    </row>
    <row r="88" customHeight="1" spans="1:18">
      <c r="A88" s="591"/>
      <c r="B88" s="629"/>
      <c r="C88" s="629"/>
      <c r="D88" s="91"/>
      <c r="E88" s="91"/>
      <c r="F88" s="91"/>
      <c r="G88" s="91"/>
      <c r="H88" s="91"/>
      <c r="I88" s="282"/>
      <c r="J88" s="629"/>
      <c r="K88" s="629"/>
      <c r="L88" s="633"/>
      <c r="M88" s="25"/>
      <c r="N88" s="629"/>
      <c r="O88" s="33"/>
      <c r="P88" s="634"/>
      <c r="Q88" s="603"/>
      <c r="R88" s="603"/>
    </row>
    <row r="89" customHeight="1" spans="1:18">
      <c r="A89" s="591"/>
      <c r="B89" s="629"/>
      <c r="C89" s="629"/>
      <c r="D89" s="91"/>
      <c r="E89" s="91"/>
      <c r="F89" s="91"/>
      <c r="G89" s="91"/>
      <c r="H89" s="91"/>
      <c r="I89" s="282"/>
      <c r="J89" s="629"/>
      <c r="K89" s="629"/>
      <c r="L89" s="633"/>
      <c r="M89" s="25"/>
      <c r="N89" s="629"/>
      <c r="O89" s="33"/>
      <c r="P89" s="634"/>
      <c r="Q89" s="603"/>
      <c r="R89" s="603"/>
    </row>
    <row r="90" customHeight="1" spans="1:18">
      <c r="A90" s="591"/>
      <c r="B90" s="629"/>
      <c r="C90" s="629"/>
      <c r="D90" s="91"/>
      <c r="E90" s="91"/>
      <c r="F90" s="91"/>
      <c r="G90" s="91"/>
      <c r="H90" s="91"/>
      <c r="I90" s="282"/>
      <c r="J90" s="629"/>
      <c r="K90" s="629"/>
      <c r="L90" s="633"/>
      <c r="M90" s="25"/>
      <c r="N90" s="629"/>
      <c r="O90" s="33"/>
      <c r="P90" s="634"/>
      <c r="Q90" s="603"/>
      <c r="R90" s="603"/>
    </row>
    <row r="91" customHeight="1" spans="1:18">
      <c r="A91" s="591"/>
      <c r="B91" s="629"/>
      <c r="C91" s="629"/>
      <c r="D91" s="91"/>
      <c r="E91" s="91"/>
      <c r="F91" s="91"/>
      <c r="G91" s="91"/>
      <c r="H91" s="91"/>
      <c r="I91" s="282"/>
      <c r="J91" s="629"/>
      <c r="K91" s="629"/>
      <c r="L91" s="633"/>
      <c r="M91" s="25"/>
      <c r="N91" s="629"/>
      <c r="O91" s="33"/>
      <c r="P91" s="634"/>
      <c r="Q91" s="603"/>
      <c r="R91" s="603"/>
    </row>
    <row r="92" customHeight="1" spans="1:18">
      <c r="A92" s="591"/>
      <c r="B92" s="629"/>
      <c r="C92" s="629"/>
      <c r="D92" s="91"/>
      <c r="E92" s="91"/>
      <c r="F92" s="91"/>
      <c r="G92" s="91"/>
      <c r="H92" s="91"/>
      <c r="I92" s="282"/>
      <c r="J92" s="629"/>
      <c r="K92" s="629"/>
      <c r="L92" s="633"/>
      <c r="M92" s="25"/>
      <c r="N92" s="629"/>
      <c r="O92" s="33"/>
      <c r="P92" s="634"/>
      <c r="Q92" s="603"/>
      <c r="R92" s="603"/>
    </row>
    <row r="93" customHeight="1" spans="1:18">
      <c r="A93" s="591"/>
      <c r="B93" s="629"/>
      <c r="C93" s="629"/>
      <c r="D93" s="91"/>
      <c r="E93" s="91"/>
      <c r="F93" s="91"/>
      <c r="G93" s="91"/>
      <c r="H93" s="91"/>
      <c r="I93" s="282"/>
      <c r="J93" s="629"/>
      <c r="K93" s="629"/>
      <c r="L93" s="633"/>
      <c r="M93" s="25"/>
      <c r="N93" s="629"/>
      <c r="O93" s="33"/>
      <c r="P93" s="634"/>
      <c r="Q93" s="603"/>
      <c r="R93" s="603"/>
    </row>
    <row r="94" customHeight="1" spans="1:18">
      <c r="A94" s="591"/>
      <c r="B94" s="629"/>
      <c r="C94" s="629"/>
      <c r="D94" s="91"/>
      <c r="E94" s="91"/>
      <c r="F94" s="91"/>
      <c r="G94" s="91"/>
      <c r="H94" s="91"/>
      <c r="I94" s="282"/>
      <c r="J94" s="629"/>
      <c r="K94" s="629"/>
      <c r="L94" s="633"/>
      <c r="M94" s="25"/>
      <c r="N94" s="629"/>
      <c r="O94" s="33"/>
      <c r="P94" s="634"/>
      <c r="Q94" s="603"/>
      <c r="R94" s="603"/>
    </row>
    <row r="95" customHeight="1" spans="1:18">
      <c r="A95" s="591"/>
      <c r="B95" s="629"/>
      <c r="C95" s="629"/>
      <c r="D95" s="91"/>
      <c r="E95" s="91"/>
      <c r="F95" s="91"/>
      <c r="G95" s="91"/>
      <c r="H95" s="91"/>
      <c r="I95" s="282"/>
      <c r="J95" s="629"/>
      <c r="K95" s="629"/>
      <c r="L95" s="633"/>
      <c r="M95" s="25"/>
      <c r="N95" s="629"/>
      <c r="O95" s="33"/>
      <c r="P95" s="634"/>
      <c r="Q95" s="603"/>
      <c r="R95" s="603"/>
    </row>
    <row r="96" customHeight="1" spans="1:18">
      <c r="A96" s="591"/>
      <c r="B96" s="629"/>
      <c r="C96" s="629"/>
      <c r="D96" s="91"/>
      <c r="E96" s="91"/>
      <c r="F96" s="91"/>
      <c r="G96" s="91"/>
      <c r="H96" s="91"/>
      <c r="I96" s="282"/>
      <c r="J96" s="629"/>
      <c r="K96" s="629"/>
      <c r="L96" s="633"/>
      <c r="M96" s="25"/>
      <c r="N96" s="629"/>
      <c r="O96" s="33"/>
      <c r="P96" s="634"/>
      <c r="Q96" s="603"/>
      <c r="R96" s="603"/>
    </row>
    <row r="97" customHeight="1" spans="1:18">
      <c r="A97" s="591"/>
      <c r="B97" s="629"/>
      <c r="C97" s="629"/>
      <c r="D97" s="91"/>
      <c r="E97" s="91"/>
      <c r="F97" s="91"/>
      <c r="G97" s="91"/>
      <c r="H97" s="91"/>
      <c r="I97" s="282"/>
      <c r="J97" s="629"/>
      <c r="K97" s="629"/>
      <c r="L97" s="633"/>
      <c r="M97" s="25"/>
      <c r="N97" s="629"/>
      <c r="O97" s="33"/>
      <c r="P97" s="634"/>
      <c r="Q97" s="603"/>
      <c r="R97" s="603"/>
    </row>
    <row r="98" customHeight="1" spans="1:18">
      <c r="A98" s="591"/>
      <c r="B98" s="629"/>
      <c r="C98" s="629"/>
      <c r="D98" s="91"/>
      <c r="E98" s="91"/>
      <c r="F98" s="91"/>
      <c r="G98" s="91"/>
      <c r="H98" s="91"/>
      <c r="I98" s="282"/>
      <c r="J98" s="629"/>
      <c r="K98" s="629"/>
      <c r="L98" s="633"/>
      <c r="M98" s="25"/>
      <c r="N98" s="629"/>
      <c r="O98" s="33"/>
      <c r="P98" s="634"/>
      <c r="Q98" s="603"/>
      <c r="R98" s="603"/>
    </row>
    <row r="99" customHeight="1" spans="1:18">
      <c r="A99" s="591"/>
      <c r="B99" s="629"/>
      <c r="C99" s="629"/>
      <c r="D99" s="91"/>
      <c r="E99" s="91"/>
      <c r="F99" s="91"/>
      <c r="G99" s="91"/>
      <c r="H99" s="91"/>
      <c r="I99" s="282"/>
      <c r="J99" s="629"/>
      <c r="K99" s="629"/>
      <c r="L99" s="633"/>
      <c r="M99" s="25"/>
      <c r="N99" s="629"/>
      <c r="O99" s="33"/>
      <c r="P99" s="634"/>
      <c r="Q99" s="603"/>
      <c r="R99" s="603"/>
    </row>
    <row r="100" customHeight="1" spans="1:18">
      <c r="A100" s="591"/>
      <c r="B100" s="629"/>
      <c r="C100" s="629"/>
      <c r="D100" s="91"/>
      <c r="E100" s="91"/>
      <c r="F100" s="91"/>
      <c r="G100" s="91"/>
      <c r="H100" s="91"/>
      <c r="I100" s="282"/>
      <c r="J100" s="629"/>
      <c r="K100" s="629"/>
      <c r="L100" s="633"/>
      <c r="M100" s="25"/>
      <c r="N100" s="629"/>
      <c r="O100" s="33"/>
      <c r="P100" s="634"/>
      <c r="Q100" s="603"/>
      <c r="R100" s="603"/>
    </row>
    <row r="101" hidden="1" customHeight="1" spans="1:18">
      <c r="A101" s="591"/>
      <c r="B101" s="91"/>
      <c r="C101" s="635"/>
      <c r="D101" s="91"/>
      <c r="E101" s="91"/>
      <c r="F101" s="91"/>
      <c r="G101" s="91"/>
      <c r="H101" s="91"/>
      <c r="I101" s="282"/>
      <c r="J101" s="282"/>
      <c r="K101" s="25"/>
      <c r="L101" s="633"/>
      <c r="M101" s="25"/>
      <c r="N101" s="33"/>
      <c r="O101" s="33"/>
      <c r="P101" s="634"/>
      <c r="Q101" s="603"/>
      <c r="R101" s="603"/>
    </row>
    <row r="102" hidden="1" customHeight="1" spans="1:18">
      <c r="A102" s="591"/>
      <c r="B102" s="91"/>
      <c r="C102" s="635"/>
      <c r="D102" s="91"/>
      <c r="E102" s="91"/>
      <c r="F102" s="91"/>
      <c r="G102" s="91"/>
      <c r="H102" s="91"/>
      <c r="I102" s="282"/>
      <c r="J102" s="282"/>
      <c r="K102" s="25"/>
      <c r="L102" s="633"/>
      <c r="M102" s="25"/>
      <c r="N102" s="33"/>
      <c r="O102" s="33"/>
      <c r="P102" s="634"/>
      <c r="Q102" s="603"/>
      <c r="R102" s="603"/>
    </row>
    <row r="103" hidden="1" customHeight="1" spans="1:18">
      <c r="A103" s="591"/>
      <c r="B103" s="91"/>
      <c r="C103" s="635"/>
      <c r="D103" s="91"/>
      <c r="E103" s="91"/>
      <c r="F103" s="91"/>
      <c r="G103" s="91"/>
      <c r="H103" s="91"/>
      <c r="I103" s="282"/>
      <c r="J103" s="282"/>
      <c r="K103" s="25"/>
      <c r="L103" s="633"/>
      <c r="M103" s="25"/>
      <c r="N103" s="33"/>
      <c r="O103" s="33"/>
      <c r="P103" s="634"/>
      <c r="Q103" s="603"/>
      <c r="R103" s="603"/>
    </row>
    <row r="104" hidden="1" customHeight="1" spans="1:18">
      <c r="A104" s="591"/>
      <c r="B104" s="91"/>
      <c r="C104" s="635"/>
      <c r="D104" s="91"/>
      <c r="E104" s="91"/>
      <c r="F104" s="91"/>
      <c r="G104" s="91"/>
      <c r="H104" s="91"/>
      <c r="I104" s="282"/>
      <c r="J104" s="282"/>
      <c r="K104" s="25"/>
      <c r="L104" s="633"/>
      <c r="M104" s="25"/>
      <c r="N104" s="33"/>
      <c r="O104" s="33"/>
      <c r="P104" s="634"/>
      <c r="Q104" s="603"/>
      <c r="R104" s="603"/>
    </row>
    <row r="105" hidden="1" customHeight="1" spans="1:18">
      <c r="A105" s="591"/>
      <c r="B105" s="91"/>
      <c r="C105" s="635"/>
      <c r="D105" s="91"/>
      <c r="E105" s="91"/>
      <c r="F105" s="91"/>
      <c r="G105" s="91"/>
      <c r="H105" s="91"/>
      <c r="I105" s="282"/>
      <c r="J105" s="282"/>
      <c r="K105" s="25"/>
      <c r="L105" s="633"/>
      <c r="M105" s="25"/>
      <c r="N105" s="33"/>
      <c r="O105" s="33"/>
      <c r="P105" s="634"/>
      <c r="Q105" s="603"/>
      <c r="R105" s="603"/>
    </row>
    <row r="106" hidden="1" customHeight="1" spans="1:18">
      <c r="A106" s="591"/>
      <c r="B106" s="91"/>
      <c r="C106" s="635"/>
      <c r="D106" s="91"/>
      <c r="E106" s="91"/>
      <c r="F106" s="91"/>
      <c r="G106" s="91"/>
      <c r="H106" s="91"/>
      <c r="I106" s="282"/>
      <c r="J106" s="282"/>
      <c r="K106" s="25"/>
      <c r="L106" s="633"/>
      <c r="M106" s="25"/>
      <c r="N106" s="33"/>
      <c r="O106" s="33"/>
      <c r="P106" s="634"/>
      <c r="Q106" s="603"/>
      <c r="R106" s="603"/>
    </row>
    <row r="107" hidden="1" customHeight="1" spans="1:18">
      <c r="A107" s="591"/>
      <c r="B107" s="91"/>
      <c r="C107" s="635"/>
      <c r="D107" s="91"/>
      <c r="E107" s="91"/>
      <c r="F107" s="91"/>
      <c r="G107" s="91"/>
      <c r="H107" s="91"/>
      <c r="I107" s="282"/>
      <c r="J107" s="282"/>
      <c r="K107" s="25"/>
      <c r="L107" s="633"/>
      <c r="M107" s="25"/>
      <c r="N107" s="33"/>
      <c r="O107" s="33"/>
      <c r="P107" s="634"/>
      <c r="Q107" s="603"/>
      <c r="R107" s="603"/>
    </row>
    <row r="108" hidden="1" customHeight="1" spans="1:18">
      <c r="A108" s="591"/>
      <c r="B108" s="91"/>
      <c r="C108" s="635"/>
      <c r="D108" s="91"/>
      <c r="E108" s="91"/>
      <c r="F108" s="91"/>
      <c r="G108" s="91"/>
      <c r="H108" s="91"/>
      <c r="I108" s="282"/>
      <c r="J108" s="282"/>
      <c r="K108" s="25"/>
      <c r="L108" s="633"/>
      <c r="M108" s="25"/>
      <c r="N108" s="33"/>
      <c r="O108" s="33"/>
      <c r="P108" s="634"/>
      <c r="Q108" s="603"/>
      <c r="R108" s="603"/>
    </row>
    <row r="109" hidden="1" customHeight="1" spans="1:18">
      <c r="A109" s="591"/>
      <c r="B109" s="91"/>
      <c r="C109" s="635"/>
      <c r="D109" s="91"/>
      <c r="E109" s="91"/>
      <c r="F109" s="91"/>
      <c r="G109" s="91"/>
      <c r="H109" s="91"/>
      <c r="I109" s="282"/>
      <c r="J109" s="282"/>
      <c r="K109" s="25"/>
      <c r="L109" s="633"/>
      <c r="M109" s="25"/>
      <c r="N109" s="33"/>
      <c r="O109" s="33"/>
      <c r="P109" s="634"/>
      <c r="Q109" s="603"/>
      <c r="R109" s="603"/>
    </row>
    <row r="110" hidden="1" customHeight="1" spans="1:18">
      <c r="A110" s="591"/>
      <c r="B110" s="91"/>
      <c r="C110" s="635"/>
      <c r="D110" s="91"/>
      <c r="E110" s="91"/>
      <c r="F110" s="91"/>
      <c r="G110" s="91"/>
      <c r="H110" s="91"/>
      <c r="I110" s="282"/>
      <c r="J110" s="282"/>
      <c r="K110" s="25"/>
      <c r="L110" s="633"/>
      <c r="M110" s="25"/>
      <c r="N110" s="33"/>
      <c r="O110" s="33"/>
      <c r="P110" s="634"/>
      <c r="Q110" s="603"/>
      <c r="R110" s="603"/>
    </row>
    <row r="111" hidden="1" customHeight="1" spans="1:18">
      <c r="A111" s="591"/>
      <c r="B111" s="91"/>
      <c r="C111" s="635"/>
      <c r="D111" s="91"/>
      <c r="E111" s="91"/>
      <c r="F111" s="91"/>
      <c r="G111" s="91"/>
      <c r="H111" s="91"/>
      <c r="I111" s="282"/>
      <c r="J111" s="282"/>
      <c r="K111" s="25"/>
      <c r="L111" s="633"/>
      <c r="M111" s="25"/>
      <c r="N111" s="33"/>
      <c r="O111" s="33"/>
      <c r="P111" s="634"/>
      <c r="Q111" s="603"/>
      <c r="R111" s="603"/>
    </row>
    <row r="112" hidden="1" customHeight="1" spans="1:18">
      <c r="A112" s="591"/>
      <c r="B112" s="91"/>
      <c r="C112" s="635"/>
      <c r="D112" s="91"/>
      <c r="E112" s="91"/>
      <c r="F112" s="91"/>
      <c r="G112" s="91"/>
      <c r="H112" s="91"/>
      <c r="I112" s="282"/>
      <c r="J112" s="282"/>
      <c r="K112" s="25"/>
      <c r="L112" s="633"/>
      <c r="M112" s="25"/>
      <c r="N112" s="33"/>
      <c r="O112" s="33"/>
      <c r="P112" s="634"/>
      <c r="Q112" s="603"/>
      <c r="R112" s="603"/>
    </row>
    <row r="113" hidden="1" customHeight="1" spans="1:18">
      <c r="A113" s="591"/>
      <c r="B113" s="91"/>
      <c r="C113" s="635"/>
      <c r="D113" s="91"/>
      <c r="E113" s="91"/>
      <c r="F113" s="91"/>
      <c r="G113" s="91"/>
      <c r="H113" s="91"/>
      <c r="I113" s="282"/>
      <c r="J113" s="282"/>
      <c r="K113" s="25"/>
      <c r="L113" s="633"/>
      <c r="M113" s="25"/>
      <c r="N113" s="33"/>
      <c r="O113" s="33"/>
      <c r="P113" s="634"/>
      <c r="Q113" s="603"/>
      <c r="R113" s="603"/>
    </row>
    <row r="114" hidden="1" customHeight="1" spans="1:18">
      <c r="A114" s="591"/>
      <c r="B114" s="91"/>
      <c r="C114" s="635"/>
      <c r="D114" s="91"/>
      <c r="E114" s="91"/>
      <c r="F114" s="91"/>
      <c r="G114" s="91"/>
      <c r="H114" s="91"/>
      <c r="I114" s="282"/>
      <c r="J114" s="282"/>
      <c r="K114" s="25"/>
      <c r="L114" s="633"/>
      <c r="M114" s="25"/>
      <c r="N114" s="33"/>
      <c r="O114" s="33"/>
      <c r="P114" s="634"/>
      <c r="Q114" s="603"/>
      <c r="R114" s="603"/>
    </row>
    <row r="115" hidden="1" customHeight="1" spans="1:18">
      <c r="A115" s="591"/>
      <c r="B115" s="91"/>
      <c r="C115" s="635"/>
      <c r="D115" s="91"/>
      <c r="E115" s="91"/>
      <c r="F115" s="91"/>
      <c r="G115" s="91"/>
      <c r="H115" s="91"/>
      <c r="I115" s="282"/>
      <c r="J115" s="282"/>
      <c r="K115" s="25"/>
      <c r="L115" s="633"/>
      <c r="M115" s="25"/>
      <c r="N115" s="33"/>
      <c r="O115" s="33"/>
      <c r="P115" s="634"/>
      <c r="Q115" s="603"/>
      <c r="R115" s="603"/>
    </row>
    <row r="116" hidden="1" customHeight="1" spans="1:18">
      <c r="A116" s="591"/>
      <c r="B116" s="91"/>
      <c r="C116" s="635"/>
      <c r="D116" s="91"/>
      <c r="E116" s="91"/>
      <c r="F116" s="91"/>
      <c r="G116" s="91"/>
      <c r="H116" s="91"/>
      <c r="I116" s="282"/>
      <c r="J116" s="282"/>
      <c r="K116" s="25"/>
      <c r="L116" s="633"/>
      <c r="M116" s="25"/>
      <c r="N116" s="33"/>
      <c r="O116" s="33"/>
      <c r="P116" s="634"/>
      <c r="Q116" s="603"/>
      <c r="R116" s="603"/>
    </row>
    <row r="117" hidden="1" customHeight="1" spans="1:18">
      <c r="A117" s="591"/>
      <c r="B117" s="91"/>
      <c r="C117" s="635"/>
      <c r="D117" s="91"/>
      <c r="E117" s="91"/>
      <c r="F117" s="91"/>
      <c r="G117" s="91"/>
      <c r="H117" s="91"/>
      <c r="I117" s="282"/>
      <c r="J117" s="282"/>
      <c r="K117" s="25"/>
      <c r="L117" s="633"/>
      <c r="M117" s="25"/>
      <c r="N117" s="33"/>
      <c r="O117" s="33"/>
      <c r="P117" s="634"/>
      <c r="Q117" s="603"/>
      <c r="R117" s="603"/>
    </row>
    <row r="118" hidden="1" customHeight="1" spans="1:18">
      <c r="A118" s="591"/>
      <c r="B118" s="91"/>
      <c r="C118" s="635"/>
      <c r="D118" s="91"/>
      <c r="E118" s="91"/>
      <c r="F118" s="91"/>
      <c r="G118" s="91"/>
      <c r="H118" s="91"/>
      <c r="I118" s="282"/>
      <c r="J118" s="282"/>
      <c r="K118" s="25"/>
      <c r="L118" s="633"/>
      <c r="M118" s="25"/>
      <c r="N118" s="33"/>
      <c r="O118" s="33"/>
      <c r="P118" s="634"/>
      <c r="Q118" s="603"/>
      <c r="R118" s="603"/>
    </row>
    <row r="119" hidden="1" customHeight="1" spans="1:18">
      <c r="A119" s="591"/>
      <c r="B119" s="91"/>
      <c r="C119" s="635"/>
      <c r="D119" s="91"/>
      <c r="E119" s="91"/>
      <c r="F119" s="91"/>
      <c r="G119" s="91"/>
      <c r="H119" s="91"/>
      <c r="I119" s="282"/>
      <c r="J119" s="282"/>
      <c r="K119" s="25"/>
      <c r="L119" s="633"/>
      <c r="M119" s="25"/>
      <c r="N119" s="33"/>
      <c r="O119" s="33"/>
      <c r="P119" s="634"/>
      <c r="Q119" s="603"/>
      <c r="R119" s="603"/>
    </row>
    <row r="120" hidden="1" customHeight="1" spans="1:18">
      <c r="A120" s="591"/>
      <c r="B120" s="91"/>
      <c r="C120" s="635"/>
      <c r="D120" s="91"/>
      <c r="E120" s="91"/>
      <c r="F120" s="91"/>
      <c r="G120" s="91"/>
      <c r="H120" s="91"/>
      <c r="I120" s="282"/>
      <c r="J120" s="282"/>
      <c r="K120" s="25"/>
      <c r="L120" s="633"/>
      <c r="M120" s="25"/>
      <c r="N120" s="33"/>
      <c r="O120" s="33"/>
      <c r="P120" s="634"/>
      <c r="Q120" s="603"/>
      <c r="R120" s="603"/>
    </row>
    <row r="121" hidden="1" customHeight="1" spans="1:18">
      <c r="A121" s="591"/>
      <c r="B121" s="91"/>
      <c r="C121" s="635"/>
      <c r="D121" s="91"/>
      <c r="E121" s="91"/>
      <c r="F121" s="91"/>
      <c r="G121" s="91"/>
      <c r="H121" s="91"/>
      <c r="I121" s="282"/>
      <c r="J121" s="282"/>
      <c r="K121" s="25"/>
      <c r="L121" s="633"/>
      <c r="M121" s="25"/>
      <c r="N121" s="33"/>
      <c r="O121" s="33"/>
      <c r="P121" s="634"/>
      <c r="Q121" s="603"/>
      <c r="R121" s="603"/>
    </row>
    <row r="122" hidden="1" customHeight="1" spans="1:18">
      <c r="A122" s="591"/>
      <c r="B122" s="91"/>
      <c r="C122" s="635"/>
      <c r="D122" s="91"/>
      <c r="E122" s="91"/>
      <c r="F122" s="91"/>
      <c r="G122" s="91"/>
      <c r="H122" s="91"/>
      <c r="I122" s="282"/>
      <c r="J122" s="282"/>
      <c r="K122" s="25"/>
      <c r="L122" s="633"/>
      <c r="M122" s="25"/>
      <c r="N122" s="33"/>
      <c r="O122" s="33"/>
      <c r="P122" s="634"/>
      <c r="Q122" s="603"/>
      <c r="R122" s="603"/>
    </row>
    <row r="123" hidden="1" customHeight="1" spans="1:18">
      <c r="A123" s="591"/>
      <c r="B123" s="91"/>
      <c r="C123" s="635"/>
      <c r="D123" s="91"/>
      <c r="E123" s="91"/>
      <c r="F123" s="91"/>
      <c r="G123" s="91"/>
      <c r="H123" s="91"/>
      <c r="I123" s="282"/>
      <c r="J123" s="282"/>
      <c r="K123" s="25"/>
      <c r="L123" s="633"/>
      <c r="M123" s="25"/>
      <c r="N123" s="33"/>
      <c r="O123" s="33"/>
      <c r="P123" s="634"/>
      <c r="Q123" s="603"/>
      <c r="R123" s="603"/>
    </row>
    <row r="124" hidden="1" customHeight="1" spans="1:18">
      <c r="A124" s="591"/>
      <c r="B124" s="91"/>
      <c r="C124" s="635"/>
      <c r="D124" s="91"/>
      <c r="E124" s="91"/>
      <c r="F124" s="91"/>
      <c r="G124" s="91"/>
      <c r="H124" s="91"/>
      <c r="I124" s="282"/>
      <c r="J124" s="282"/>
      <c r="K124" s="25"/>
      <c r="L124" s="633"/>
      <c r="M124" s="25"/>
      <c r="N124" s="33"/>
      <c r="O124" s="33"/>
      <c r="P124" s="634"/>
      <c r="Q124" s="603"/>
      <c r="R124" s="603"/>
    </row>
    <row r="125" hidden="1" customHeight="1" spans="1:18">
      <c r="A125" s="591"/>
      <c r="B125" s="91"/>
      <c r="C125" s="635"/>
      <c r="D125" s="91"/>
      <c r="E125" s="91"/>
      <c r="F125" s="91"/>
      <c r="G125" s="91"/>
      <c r="H125" s="91"/>
      <c r="I125" s="282"/>
      <c r="J125" s="282"/>
      <c r="K125" s="25"/>
      <c r="L125" s="633"/>
      <c r="M125" s="25"/>
      <c r="N125" s="33"/>
      <c r="O125" s="33"/>
      <c r="P125" s="634"/>
      <c r="Q125" s="603"/>
      <c r="R125" s="603"/>
    </row>
    <row r="126" hidden="1" customHeight="1" spans="1:18">
      <c r="A126" s="591"/>
      <c r="B126" s="91"/>
      <c r="C126" s="635"/>
      <c r="D126" s="91"/>
      <c r="E126" s="91"/>
      <c r="F126" s="91"/>
      <c r="G126" s="91"/>
      <c r="H126" s="91"/>
      <c r="I126" s="282"/>
      <c r="J126" s="282"/>
      <c r="K126" s="25"/>
      <c r="L126" s="633"/>
      <c r="M126" s="25"/>
      <c r="N126" s="33"/>
      <c r="O126" s="33"/>
      <c r="P126" s="634"/>
      <c r="Q126" s="603"/>
      <c r="R126" s="603"/>
    </row>
    <row r="127" hidden="1" customHeight="1" spans="1:18">
      <c r="A127" s="591"/>
      <c r="B127" s="91"/>
      <c r="C127" s="635"/>
      <c r="D127" s="91"/>
      <c r="E127" s="91"/>
      <c r="F127" s="91"/>
      <c r="G127" s="91"/>
      <c r="H127" s="91"/>
      <c r="I127" s="282"/>
      <c r="J127" s="282"/>
      <c r="K127" s="25"/>
      <c r="L127" s="633"/>
      <c r="M127" s="25"/>
      <c r="N127" s="33"/>
      <c r="O127" s="33"/>
      <c r="P127" s="634"/>
      <c r="Q127" s="603"/>
      <c r="R127" s="603"/>
    </row>
    <row r="128" hidden="1" customHeight="1" spans="1:18">
      <c r="A128" s="591"/>
      <c r="B128" s="91"/>
      <c r="C128" s="635"/>
      <c r="D128" s="91"/>
      <c r="E128" s="91"/>
      <c r="F128" s="91"/>
      <c r="G128" s="91"/>
      <c r="H128" s="91"/>
      <c r="I128" s="282"/>
      <c r="J128" s="282"/>
      <c r="K128" s="25"/>
      <c r="L128" s="633"/>
      <c r="M128" s="25"/>
      <c r="N128" s="33"/>
      <c r="O128" s="33"/>
      <c r="P128" s="634"/>
      <c r="Q128" s="603"/>
      <c r="R128" s="603"/>
    </row>
    <row r="129" hidden="1" customHeight="1" spans="1:18">
      <c r="A129" s="591"/>
      <c r="B129" s="91"/>
      <c r="C129" s="635"/>
      <c r="D129" s="91"/>
      <c r="E129" s="91"/>
      <c r="F129" s="91"/>
      <c r="G129" s="91"/>
      <c r="H129" s="91"/>
      <c r="I129" s="282"/>
      <c r="J129" s="282"/>
      <c r="K129" s="25"/>
      <c r="L129" s="633"/>
      <c r="M129" s="25"/>
      <c r="N129" s="33"/>
      <c r="O129" s="33"/>
      <c r="P129" s="634"/>
      <c r="Q129" s="603"/>
      <c r="R129" s="603"/>
    </row>
    <row r="130" hidden="1" customHeight="1" spans="1:18">
      <c r="A130" s="591"/>
      <c r="B130" s="91"/>
      <c r="C130" s="635"/>
      <c r="D130" s="91"/>
      <c r="E130" s="91"/>
      <c r="F130" s="91"/>
      <c r="G130" s="91"/>
      <c r="H130" s="91"/>
      <c r="I130" s="282"/>
      <c r="J130" s="282"/>
      <c r="K130" s="25"/>
      <c r="L130" s="633"/>
      <c r="M130" s="25"/>
      <c r="N130" s="33"/>
      <c r="O130" s="33"/>
      <c r="P130" s="634"/>
      <c r="Q130" s="603"/>
      <c r="R130" s="603"/>
    </row>
    <row r="131" hidden="1" customHeight="1" spans="1:18">
      <c r="A131" s="591"/>
      <c r="B131" s="91"/>
      <c r="C131" s="635"/>
      <c r="D131" s="91"/>
      <c r="E131" s="91"/>
      <c r="F131" s="91"/>
      <c r="G131" s="91"/>
      <c r="H131" s="91"/>
      <c r="I131" s="282"/>
      <c r="J131" s="282"/>
      <c r="K131" s="25"/>
      <c r="L131" s="633"/>
      <c r="M131" s="25"/>
      <c r="N131" s="33"/>
      <c r="O131" s="33"/>
      <c r="P131" s="634"/>
      <c r="Q131" s="603"/>
      <c r="R131" s="603"/>
    </row>
    <row r="132" hidden="1" customHeight="1" spans="1:18">
      <c r="A132" s="591"/>
      <c r="B132" s="91"/>
      <c r="C132" s="635"/>
      <c r="D132" s="91"/>
      <c r="E132" s="91"/>
      <c r="F132" s="91"/>
      <c r="G132" s="91"/>
      <c r="H132" s="91"/>
      <c r="I132" s="282"/>
      <c r="J132" s="282"/>
      <c r="K132" s="25"/>
      <c r="L132" s="633"/>
      <c r="M132" s="25"/>
      <c r="N132" s="33"/>
      <c r="O132" s="33"/>
      <c r="P132" s="634"/>
      <c r="Q132" s="603"/>
      <c r="R132" s="603"/>
    </row>
    <row r="133" hidden="1" customHeight="1" spans="1:18">
      <c r="A133" s="591"/>
      <c r="B133" s="91"/>
      <c r="C133" s="635"/>
      <c r="D133" s="91"/>
      <c r="E133" s="91"/>
      <c r="F133" s="91"/>
      <c r="G133" s="91"/>
      <c r="H133" s="91"/>
      <c r="I133" s="282"/>
      <c r="J133" s="282"/>
      <c r="K133" s="25"/>
      <c r="L133" s="633"/>
      <c r="M133" s="25"/>
      <c r="N133" s="33"/>
      <c r="O133" s="33"/>
      <c r="P133" s="634"/>
      <c r="Q133" s="603"/>
      <c r="R133" s="603"/>
    </row>
    <row r="134" hidden="1" customHeight="1" spans="1:18">
      <c r="A134" s="591"/>
      <c r="B134" s="91"/>
      <c r="C134" s="635"/>
      <c r="D134" s="91"/>
      <c r="E134" s="91"/>
      <c r="F134" s="91"/>
      <c r="G134" s="91"/>
      <c r="H134" s="91"/>
      <c r="I134" s="282"/>
      <c r="J134" s="282"/>
      <c r="K134" s="25"/>
      <c r="L134" s="633"/>
      <c r="M134" s="25"/>
      <c r="N134" s="33"/>
      <c r="O134" s="33"/>
      <c r="P134" s="634"/>
      <c r="Q134" s="603"/>
      <c r="R134" s="603"/>
    </row>
    <row r="135" hidden="1" customHeight="1" spans="1:18">
      <c r="A135" s="591"/>
      <c r="B135" s="91"/>
      <c r="C135" s="635"/>
      <c r="D135" s="91"/>
      <c r="E135" s="91"/>
      <c r="F135" s="91"/>
      <c r="G135" s="91"/>
      <c r="H135" s="91"/>
      <c r="I135" s="282"/>
      <c r="J135" s="282"/>
      <c r="K135" s="25"/>
      <c r="L135" s="633"/>
      <c r="M135" s="25"/>
      <c r="N135" s="33"/>
      <c r="O135" s="33"/>
      <c r="P135" s="634"/>
      <c r="Q135" s="603"/>
      <c r="R135" s="603"/>
    </row>
    <row r="136" hidden="1" customHeight="1" spans="1:18">
      <c r="A136" s="591"/>
      <c r="B136" s="91"/>
      <c r="C136" s="635"/>
      <c r="D136" s="91"/>
      <c r="E136" s="91"/>
      <c r="F136" s="91"/>
      <c r="G136" s="91"/>
      <c r="H136" s="91"/>
      <c r="I136" s="282"/>
      <c r="J136" s="282"/>
      <c r="K136" s="25"/>
      <c r="L136" s="633"/>
      <c r="M136" s="25"/>
      <c r="N136" s="33"/>
      <c r="O136" s="33"/>
      <c r="P136" s="634"/>
      <c r="Q136" s="603"/>
      <c r="R136" s="603"/>
    </row>
    <row r="137" hidden="1" customHeight="1" spans="1:18">
      <c r="A137" s="591"/>
      <c r="B137" s="91"/>
      <c r="C137" s="635"/>
      <c r="D137" s="91"/>
      <c r="E137" s="91"/>
      <c r="F137" s="91"/>
      <c r="G137" s="91"/>
      <c r="H137" s="91"/>
      <c r="I137" s="282"/>
      <c r="J137" s="282"/>
      <c r="K137" s="25"/>
      <c r="L137" s="633"/>
      <c r="M137" s="25"/>
      <c r="N137" s="33"/>
      <c r="O137" s="33"/>
      <c r="P137" s="634"/>
      <c r="Q137" s="603"/>
      <c r="R137" s="603"/>
    </row>
    <row r="138" hidden="1" customHeight="1" spans="1:18">
      <c r="A138" s="591"/>
      <c r="B138" s="91"/>
      <c r="C138" s="635"/>
      <c r="D138" s="91"/>
      <c r="E138" s="91"/>
      <c r="F138" s="91"/>
      <c r="G138" s="91"/>
      <c r="H138" s="91"/>
      <c r="I138" s="282"/>
      <c r="J138" s="282"/>
      <c r="K138" s="25"/>
      <c r="L138" s="633"/>
      <c r="M138" s="25"/>
      <c r="N138" s="33"/>
      <c r="O138" s="33"/>
      <c r="P138" s="634"/>
      <c r="Q138" s="603"/>
      <c r="R138" s="603"/>
    </row>
    <row r="139" hidden="1" customHeight="1" spans="1:18">
      <c r="A139" s="591"/>
      <c r="B139" s="91"/>
      <c r="C139" s="635"/>
      <c r="D139" s="91"/>
      <c r="E139" s="91"/>
      <c r="F139" s="91"/>
      <c r="G139" s="91"/>
      <c r="H139" s="91"/>
      <c r="I139" s="282"/>
      <c r="J139" s="282"/>
      <c r="K139" s="25"/>
      <c r="L139" s="633"/>
      <c r="M139" s="25"/>
      <c r="N139" s="33"/>
      <c r="O139" s="33"/>
      <c r="P139" s="634"/>
      <c r="Q139" s="603"/>
      <c r="R139" s="603"/>
    </row>
    <row r="140" hidden="1" customHeight="1" spans="1:18">
      <c r="A140" s="591"/>
      <c r="B140" s="91"/>
      <c r="C140" s="635"/>
      <c r="D140" s="91"/>
      <c r="E140" s="91"/>
      <c r="F140" s="91"/>
      <c r="G140" s="91"/>
      <c r="H140" s="91"/>
      <c r="I140" s="282"/>
      <c r="J140" s="282"/>
      <c r="K140" s="25"/>
      <c r="L140" s="633"/>
      <c r="M140" s="25"/>
      <c r="N140" s="33"/>
      <c r="O140" s="33"/>
      <c r="P140" s="634"/>
      <c r="Q140" s="603"/>
      <c r="R140" s="603"/>
    </row>
    <row r="141" hidden="1" customHeight="1" spans="1:18">
      <c r="A141" s="591"/>
      <c r="B141" s="91"/>
      <c r="C141" s="635"/>
      <c r="D141" s="91"/>
      <c r="E141" s="91"/>
      <c r="F141" s="91"/>
      <c r="G141" s="91"/>
      <c r="H141" s="91"/>
      <c r="I141" s="282"/>
      <c r="J141" s="282"/>
      <c r="K141" s="25"/>
      <c r="L141" s="633"/>
      <c r="M141" s="25"/>
      <c r="N141" s="33"/>
      <c r="O141" s="33"/>
      <c r="P141" s="634"/>
      <c r="Q141" s="603"/>
      <c r="R141" s="603"/>
    </row>
    <row r="142" hidden="1" customHeight="1" spans="1:18">
      <c r="A142" s="591"/>
      <c r="B142" s="91"/>
      <c r="C142" s="635"/>
      <c r="D142" s="91"/>
      <c r="E142" s="91"/>
      <c r="F142" s="91"/>
      <c r="G142" s="91"/>
      <c r="H142" s="91"/>
      <c r="I142" s="282"/>
      <c r="J142" s="282"/>
      <c r="K142" s="25"/>
      <c r="L142" s="633"/>
      <c r="M142" s="25"/>
      <c r="N142" s="33"/>
      <c r="O142" s="33"/>
      <c r="P142" s="634"/>
      <c r="Q142" s="603"/>
      <c r="R142" s="603"/>
    </row>
    <row r="143" hidden="1" customHeight="1" spans="1:18">
      <c r="A143" s="591"/>
      <c r="B143" s="91"/>
      <c r="C143" s="635"/>
      <c r="D143" s="91"/>
      <c r="E143" s="91"/>
      <c r="F143" s="91"/>
      <c r="G143" s="91"/>
      <c r="H143" s="91"/>
      <c r="I143" s="282"/>
      <c r="J143" s="282"/>
      <c r="K143" s="25"/>
      <c r="L143" s="633"/>
      <c r="M143" s="25"/>
      <c r="N143" s="33"/>
      <c r="O143" s="33"/>
      <c r="P143" s="634"/>
      <c r="Q143" s="603"/>
      <c r="R143" s="603"/>
    </row>
    <row r="144" hidden="1" customHeight="1" spans="1:18">
      <c r="A144" s="591"/>
      <c r="B144" s="91"/>
      <c r="C144" s="635"/>
      <c r="D144" s="91"/>
      <c r="E144" s="91"/>
      <c r="F144" s="91"/>
      <c r="G144" s="91"/>
      <c r="H144" s="91"/>
      <c r="I144" s="282"/>
      <c r="J144" s="282"/>
      <c r="K144" s="25"/>
      <c r="L144" s="633"/>
      <c r="M144" s="25"/>
      <c r="N144" s="33"/>
      <c r="O144" s="33"/>
      <c r="P144" s="634"/>
      <c r="Q144" s="603"/>
      <c r="R144" s="603"/>
    </row>
    <row r="145" hidden="1" customHeight="1" spans="1:18">
      <c r="A145" s="591"/>
      <c r="B145" s="91"/>
      <c r="C145" s="635"/>
      <c r="D145" s="91"/>
      <c r="E145" s="91"/>
      <c r="F145" s="91"/>
      <c r="G145" s="91"/>
      <c r="H145" s="91"/>
      <c r="I145" s="282"/>
      <c r="J145" s="282"/>
      <c r="K145" s="25"/>
      <c r="L145" s="633"/>
      <c r="M145" s="25"/>
      <c r="N145" s="33"/>
      <c r="O145" s="33"/>
      <c r="P145" s="634"/>
      <c r="Q145" s="603"/>
      <c r="R145" s="603"/>
    </row>
    <row r="146" hidden="1" customHeight="1" spans="1:18">
      <c r="A146" s="591"/>
      <c r="B146" s="91"/>
      <c r="C146" s="635"/>
      <c r="D146" s="91"/>
      <c r="E146" s="91"/>
      <c r="F146" s="91"/>
      <c r="G146" s="91"/>
      <c r="H146" s="91"/>
      <c r="I146" s="282"/>
      <c r="J146" s="282"/>
      <c r="K146" s="25"/>
      <c r="L146" s="633"/>
      <c r="M146" s="25"/>
      <c r="N146" s="33"/>
      <c r="O146" s="33"/>
      <c r="P146" s="634"/>
      <c r="Q146" s="603"/>
      <c r="R146" s="603"/>
    </row>
    <row r="147" hidden="1" customHeight="1" spans="1:18">
      <c r="A147" s="591"/>
      <c r="B147" s="91"/>
      <c r="C147" s="635"/>
      <c r="D147" s="91"/>
      <c r="E147" s="91"/>
      <c r="F147" s="91"/>
      <c r="G147" s="91"/>
      <c r="H147" s="91"/>
      <c r="I147" s="282"/>
      <c r="J147" s="282"/>
      <c r="K147" s="25"/>
      <c r="L147" s="633"/>
      <c r="M147" s="25"/>
      <c r="N147" s="33"/>
      <c r="O147" s="33"/>
      <c r="P147" s="634"/>
      <c r="Q147" s="603"/>
      <c r="R147" s="603"/>
    </row>
    <row r="148" hidden="1" customHeight="1" spans="1:18">
      <c r="A148" s="591"/>
      <c r="B148" s="91"/>
      <c r="C148" s="635"/>
      <c r="D148" s="91"/>
      <c r="E148" s="91"/>
      <c r="F148" s="91"/>
      <c r="G148" s="91"/>
      <c r="H148" s="91"/>
      <c r="I148" s="282"/>
      <c r="J148" s="282"/>
      <c r="K148" s="25"/>
      <c r="L148" s="633"/>
      <c r="M148" s="25"/>
      <c r="N148" s="33"/>
      <c r="O148" s="33"/>
      <c r="P148" s="634"/>
      <c r="Q148" s="603"/>
      <c r="R148" s="603"/>
    </row>
    <row r="149" hidden="1" customHeight="1" spans="1:18">
      <c r="A149" s="591"/>
      <c r="B149" s="91"/>
      <c r="C149" s="635"/>
      <c r="D149" s="91"/>
      <c r="E149" s="91"/>
      <c r="F149" s="91"/>
      <c r="G149" s="91"/>
      <c r="H149" s="91"/>
      <c r="I149" s="282"/>
      <c r="J149" s="282"/>
      <c r="K149" s="25"/>
      <c r="L149" s="633"/>
      <c r="M149" s="25"/>
      <c r="N149" s="33"/>
      <c r="O149" s="33"/>
      <c r="P149" s="634"/>
      <c r="Q149" s="603"/>
      <c r="R149" s="603"/>
    </row>
    <row r="150" hidden="1" customHeight="1" spans="1:18">
      <c r="A150" s="591"/>
      <c r="B150" s="91"/>
      <c r="C150" s="635"/>
      <c r="D150" s="91"/>
      <c r="E150" s="91"/>
      <c r="F150" s="91"/>
      <c r="G150" s="91"/>
      <c r="H150" s="91"/>
      <c r="I150" s="282"/>
      <c r="J150" s="282"/>
      <c r="K150" s="25"/>
      <c r="L150" s="633"/>
      <c r="M150" s="25"/>
      <c r="N150" s="33"/>
      <c r="O150" s="33"/>
      <c r="P150" s="634"/>
      <c r="Q150" s="603"/>
      <c r="R150" s="603"/>
    </row>
    <row r="151" hidden="1" customHeight="1" spans="1:18">
      <c r="A151" s="591"/>
      <c r="B151" s="91"/>
      <c r="C151" s="635"/>
      <c r="D151" s="91"/>
      <c r="E151" s="91"/>
      <c r="F151" s="91"/>
      <c r="G151" s="91"/>
      <c r="H151" s="91"/>
      <c r="I151" s="282"/>
      <c r="J151" s="282"/>
      <c r="K151" s="25"/>
      <c r="L151" s="633"/>
      <c r="M151" s="25"/>
      <c r="N151" s="33"/>
      <c r="O151" s="33"/>
      <c r="P151" s="634"/>
      <c r="Q151" s="603"/>
      <c r="R151" s="603"/>
    </row>
    <row r="152" hidden="1" customHeight="1" spans="1:18">
      <c r="A152" s="591"/>
      <c r="B152" s="91"/>
      <c r="C152" s="635"/>
      <c r="D152" s="91"/>
      <c r="E152" s="91"/>
      <c r="F152" s="91"/>
      <c r="G152" s="91"/>
      <c r="H152" s="91"/>
      <c r="I152" s="282"/>
      <c r="J152" s="282"/>
      <c r="K152" s="25"/>
      <c r="L152" s="633"/>
      <c r="M152" s="25"/>
      <c r="N152" s="33"/>
      <c r="O152" s="33"/>
      <c r="P152" s="634"/>
      <c r="Q152" s="603"/>
      <c r="R152" s="603"/>
    </row>
    <row r="153" hidden="1" customHeight="1" spans="1:18">
      <c r="A153" s="591"/>
      <c r="B153" s="91"/>
      <c r="C153" s="635"/>
      <c r="D153" s="91"/>
      <c r="E153" s="91"/>
      <c r="F153" s="91"/>
      <c r="G153" s="91"/>
      <c r="H153" s="91"/>
      <c r="I153" s="282"/>
      <c r="J153" s="282"/>
      <c r="K153" s="25"/>
      <c r="L153" s="633"/>
      <c r="M153" s="25"/>
      <c r="N153" s="33"/>
      <c r="O153" s="33"/>
      <c r="P153" s="634"/>
      <c r="Q153" s="603"/>
      <c r="R153" s="603"/>
    </row>
    <row r="154" hidden="1" customHeight="1" spans="1:18">
      <c r="A154" s="591"/>
      <c r="B154" s="91"/>
      <c r="C154" s="635"/>
      <c r="D154" s="91"/>
      <c r="E154" s="91"/>
      <c r="F154" s="91"/>
      <c r="G154" s="91"/>
      <c r="H154" s="91"/>
      <c r="I154" s="282"/>
      <c r="J154" s="282"/>
      <c r="K154" s="25"/>
      <c r="L154" s="633"/>
      <c r="M154" s="25"/>
      <c r="N154" s="33"/>
      <c r="O154" s="33"/>
      <c r="P154" s="634"/>
      <c r="Q154" s="603"/>
      <c r="R154" s="603"/>
    </row>
    <row r="155" hidden="1" customHeight="1" spans="1:18">
      <c r="A155" s="591"/>
      <c r="B155" s="91"/>
      <c r="C155" s="635"/>
      <c r="D155" s="91"/>
      <c r="E155" s="91"/>
      <c r="F155" s="91"/>
      <c r="G155" s="91"/>
      <c r="H155" s="91"/>
      <c r="I155" s="282"/>
      <c r="J155" s="282"/>
      <c r="K155" s="25"/>
      <c r="L155" s="633"/>
      <c r="M155" s="25"/>
      <c r="N155" s="33"/>
      <c r="O155" s="33"/>
      <c r="P155" s="634"/>
      <c r="Q155" s="603"/>
      <c r="R155" s="603"/>
    </row>
    <row r="156" hidden="1" customHeight="1" spans="1:18">
      <c r="A156" s="591"/>
      <c r="B156" s="91"/>
      <c r="C156" s="635"/>
      <c r="D156" s="91"/>
      <c r="E156" s="91"/>
      <c r="F156" s="91"/>
      <c r="G156" s="91"/>
      <c r="H156" s="91"/>
      <c r="I156" s="282"/>
      <c r="J156" s="282"/>
      <c r="K156" s="25"/>
      <c r="L156" s="633"/>
      <c r="M156" s="25"/>
      <c r="N156" s="33"/>
      <c r="O156" s="33"/>
      <c r="P156" s="634"/>
      <c r="Q156" s="603"/>
      <c r="R156" s="603"/>
    </row>
    <row r="157" hidden="1" customHeight="1" spans="1:18">
      <c r="A157" s="591"/>
      <c r="B157" s="91"/>
      <c r="C157" s="635"/>
      <c r="D157" s="91"/>
      <c r="E157" s="91"/>
      <c r="F157" s="91"/>
      <c r="G157" s="91"/>
      <c r="H157" s="91"/>
      <c r="I157" s="282"/>
      <c r="J157" s="282"/>
      <c r="K157" s="25"/>
      <c r="L157" s="633"/>
      <c r="M157" s="25"/>
      <c r="N157" s="33"/>
      <c r="O157" s="33"/>
      <c r="P157" s="634"/>
      <c r="Q157" s="603"/>
      <c r="R157" s="603"/>
    </row>
    <row r="158" hidden="1" customHeight="1" spans="1:18">
      <c r="A158" s="591"/>
      <c r="B158" s="91"/>
      <c r="C158" s="635"/>
      <c r="D158" s="91"/>
      <c r="E158" s="91"/>
      <c r="F158" s="91"/>
      <c r="G158" s="91"/>
      <c r="H158" s="91"/>
      <c r="I158" s="282"/>
      <c r="J158" s="282"/>
      <c r="K158" s="25"/>
      <c r="L158" s="633"/>
      <c r="M158" s="25"/>
      <c r="N158" s="33"/>
      <c r="O158" s="33"/>
      <c r="P158" s="634"/>
      <c r="Q158" s="603"/>
      <c r="R158" s="603"/>
    </row>
    <row r="159" hidden="1" customHeight="1" spans="1:18">
      <c r="A159" s="591"/>
      <c r="B159" s="91"/>
      <c r="C159" s="635"/>
      <c r="D159" s="91"/>
      <c r="E159" s="91"/>
      <c r="F159" s="91"/>
      <c r="G159" s="91"/>
      <c r="H159" s="91"/>
      <c r="I159" s="282"/>
      <c r="J159" s="282"/>
      <c r="K159" s="25"/>
      <c r="L159" s="633"/>
      <c r="M159" s="25"/>
      <c r="N159" s="33"/>
      <c r="O159" s="33"/>
      <c r="P159" s="634"/>
      <c r="Q159" s="603"/>
      <c r="R159" s="603"/>
    </row>
    <row r="160" hidden="1" customHeight="1" spans="1:18">
      <c r="A160" s="591"/>
      <c r="B160" s="91"/>
      <c r="C160" s="635"/>
      <c r="D160" s="91"/>
      <c r="E160" s="91"/>
      <c r="F160" s="91"/>
      <c r="G160" s="91"/>
      <c r="H160" s="91"/>
      <c r="I160" s="282"/>
      <c r="J160" s="282"/>
      <c r="K160" s="25"/>
      <c r="L160" s="633"/>
      <c r="M160" s="25"/>
      <c r="N160" s="33"/>
      <c r="O160" s="33"/>
      <c r="P160" s="634"/>
      <c r="Q160" s="603"/>
      <c r="R160" s="603"/>
    </row>
    <row r="161" hidden="1" customHeight="1" spans="1:18">
      <c r="A161" s="591"/>
      <c r="B161" s="91"/>
      <c r="C161" s="635"/>
      <c r="D161" s="91"/>
      <c r="E161" s="91"/>
      <c r="F161" s="91"/>
      <c r="G161" s="91"/>
      <c r="H161" s="91"/>
      <c r="I161" s="282"/>
      <c r="J161" s="282"/>
      <c r="K161" s="25"/>
      <c r="L161" s="633"/>
      <c r="M161" s="25"/>
      <c r="N161" s="33"/>
      <c r="O161" s="33"/>
      <c r="P161" s="634"/>
      <c r="Q161" s="603"/>
      <c r="R161" s="603"/>
    </row>
    <row r="162" hidden="1" customHeight="1" spans="1:18">
      <c r="A162" s="591"/>
      <c r="B162" s="91"/>
      <c r="C162" s="635"/>
      <c r="D162" s="91"/>
      <c r="E162" s="91"/>
      <c r="F162" s="91"/>
      <c r="G162" s="91"/>
      <c r="H162" s="91"/>
      <c r="I162" s="282"/>
      <c r="J162" s="282"/>
      <c r="K162" s="25"/>
      <c r="L162" s="633"/>
      <c r="M162" s="25"/>
      <c r="N162" s="33"/>
      <c r="O162" s="33"/>
      <c r="P162" s="634"/>
      <c r="Q162" s="603"/>
      <c r="R162" s="603"/>
    </row>
    <row r="163" hidden="1" customHeight="1" spans="1:18">
      <c r="A163" s="591"/>
      <c r="B163" s="91"/>
      <c r="C163" s="635"/>
      <c r="D163" s="91"/>
      <c r="E163" s="91"/>
      <c r="F163" s="91"/>
      <c r="G163" s="91"/>
      <c r="H163" s="91"/>
      <c r="I163" s="282"/>
      <c r="J163" s="282"/>
      <c r="K163" s="25"/>
      <c r="L163" s="633"/>
      <c r="M163" s="25"/>
      <c r="N163" s="33"/>
      <c r="O163" s="33"/>
      <c r="P163" s="634"/>
      <c r="Q163" s="603"/>
      <c r="R163" s="603"/>
    </row>
    <row r="164" hidden="1" customHeight="1" spans="1:18">
      <c r="A164" s="591"/>
      <c r="B164" s="91"/>
      <c r="C164" s="635"/>
      <c r="D164" s="91"/>
      <c r="E164" s="91"/>
      <c r="F164" s="91"/>
      <c r="G164" s="91"/>
      <c r="H164" s="91"/>
      <c r="I164" s="282"/>
      <c r="J164" s="282"/>
      <c r="K164" s="25"/>
      <c r="L164" s="633"/>
      <c r="M164" s="25"/>
      <c r="N164" s="33"/>
      <c r="O164" s="33"/>
      <c r="P164" s="634"/>
      <c r="Q164" s="603"/>
      <c r="R164" s="603"/>
    </row>
    <row r="165" hidden="1" customHeight="1" spans="1:18">
      <c r="A165" s="591"/>
      <c r="B165" s="91"/>
      <c r="C165" s="635"/>
      <c r="D165" s="91"/>
      <c r="E165" s="91"/>
      <c r="F165" s="91"/>
      <c r="G165" s="91"/>
      <c r="H165" s="91"/>
      <c r="I165" s="282"/>
      <c r="J165" s="282"/>
      <c r="K165" s="25"/>
      <c r="L165" s="633"/>
      <c r="M165" s="25"/>
      <c r="N165" s="33"/>
      <c r="O165" s="33"/>
      <c r="P165" s="634"/>
      <c r="Q165" s="603"/>
      <c r="R165" s="603"/>
    </row>
    <row r="166" hidden="1" customHeight="1" spans="1:18">
      <c r="A166" s="591"/>
      <c r="B166" s="91"/>
      <c r="C166" s="635"/>
      <c r="D166" s="91"/>
      <c r="E166" s="91"/>
      <c r="F166" s="91"/>
      <c r="G166" s="91"/>
      <c r="H166" s="91"/>
      <c r="I166" s="282"/>
      <c r="J166" s="282"/>
      <c r="K166" s="25"/>
      <c r="L166" s="633"/>
      <c r="M166" s="25"/>
      <c r="N166" s="33"/>
      <c r="O166" s="33"/>
      <c r="P166" s="634"/>
      <c r="Q166" s="603"/>
      <c r="R166" s="603"/>
    </row>
    <row r="167" hidden="1" customHeight="1" spans="1:18">
      <c r="A167" s="591"/>
      <c r="B167" s="91"/>
      <c r="C167" s="635"/>
      <c r="D167" s="91"/>
      <c r="E167" s="91"/>
      <c r="F167" s="91"/>
      <c r="G167" s="91"/>
      <c r="H167" s="91"/>
      <c r="I167" s="282"/>
      <c r="J167" s="282"/>
      <c r="K167" s="25"/>
      <c r="L167" s="633"/>
      <c r="M167" s="25"/>
      <c r="N167" s="33"/>
      <c r="O167" s="33"/>
      <c r="P167" s="634"/>
      <c r="Q167" s="603"/>
      <c r="R167" s="603"/>
    </row>
    <row r="168" hidden="1" customHeight="1" spans="1:18">
      <c r="A168" s="591"/>
      <c r="B168" s="91"/>
      <c r="C168" s="635"/>
      <c r="D168" s="91"/>
      <c r="E168" s="91"/>
      <c r="F168" s="91"/>
      <c r="G168" s="91"/>
      <c r="H168" s="91"/>
      <c r="I168" s="282"/>
      <c r="J168" s="282"/>
      <c r="K168" s="25"/>
      <c r="L168" s="633"/>
      <c r="M168" s="25"/>
      <c r="N168" s="33"/>
      <c r="O168" s="33"/>
      <c r="P168" s="634"/>
      <c r="Q168" s="603"/>
      <c r="R168" s="603"/>
    </row>
    <row r="169" hidden="1" customHeight="1" spans="1:18">
      <c r="A169" s="591"/>
      <c r="B169" s="91"/>
      <c r="C169" s="635"/>
      <c r="D169" s="91"/>
      <c r="E169" s="91"/>
      <c r="F169" s="91"/>
      <c r="G169" s="91"/>
      <c r="H169" s="91"/>
      <c r="I169" s="282"/>
      <c r="J169" s="282"/>
      <c r="K169" s="25"/>
      <c r="L169" s="633"/>
      <c r="M169" s="25"/>
      <c r="N169" s="33"/>
      <c r="O169" s="33"/>
      <c r="P169" s="634"/>
      <c r="Q169" s="603"/>
      <c r="R169" s="603"/>
    </row>
    <row r="170" hidden="1" customHeight="1" spans="1:18">
      <c r="A170" s="591"/>
      <c r="B170" s="91"/>
      <c r="C170" s="635"/>
      <c r="D170" s="91"/>
      <c r="E170" s="91"/>
      <c r="F170" s="91"/>
      <c r="G170" s="91"/>
      <c r="H170" s="91"/>
      <c r="I170" s="282"/>
      <c r="J170" s="282"/>
      <c r="K170" s="25"/>
      <c r="L170" s="633"/>
      <c r="M170" s="25"/>
      <c r="N170" s="33"/>
      <c r="O170" s="33"/>
      <c r="P170" s="634"/>
      <c r="Q170" s="603"/>
      <c r="R170" s="603"/>
    </row>
    <row r="171" hidden="1" customHeight="1" spans="1:18">
      <c r="A171" s="591"/>
      <c r="B171" s="91"/>
      <c r="C171" s="635"/>
      <c r="D171" s="91"/>
      <c r="E171" s="91"/>
      <c r="F171" s="91"/>
      <c r="G171" s="91"/>
      <c r="H171" s="91"/>
      <c r="I171" s="282"/>
      <c r="J171" s="282"/>
      <c r="K171" s="25"/>
      <c r="L171" s="633"/>
      <c r="M171" s="25"/>
      <c r="N171" s="33"/>
      <c r="O171" s="33"/>
      <c r="P171" s="634"/>
      <c r="Q171" s="603"/>
      <c r="R171" s="603"/>
    </row>
    <row r="172" hidden="1" customHeight="1" spans="1:18">
      <c r="A172" s="591"/>
      <c r="B172" s="91"/>
      <c r="C172" s="635"/>
      <c r="D172" s="91"/>
      <c r="E172" s="91"/>
      <c r="F172" s="91"/>
      <c r="G172" s="91"/>
      <c r="H172" s="91"/>
      <c r="I172" s="282"/>
      <c r="J172" s="282"/>
      <c r="K172" s="25"/>
      <c r="L172" s="633"/>
      <c r="M172" s="25"/>
      <c r="N172" s="33"/>
      <c r="O172" s="33"/>
      <c r="P172" s="634"/>
      <c r="Q172" s="603"/>
      <c r="R172" s="603"/>
    </row>
    <row r="173" hidden="1" customHeight="1" spans="1:18">
      <c r="A173" s="591"/>
      <c r="B173" s="91"/>
      <c r="C173" s="635"/>
      <c r="D173" s="91"/>
      <c r="E173" s="91"/>
      <c r="F173" s="91"/>
      <c r="G173" s="91"/>
      <c r="H173" s="91"/>
      <c r="I173" s="282"/>
      <c r="J173" s="282"/>
      <c r="K173" s="25"/>
      <c r="L173" s="633"/>
      <c r="M173" s="25"/>
      <c r="N173" s="33"/>
      <c r="O173" s="33"/>
      <c r="P173" s="634"/>
      <c r="Q173" s="603"/>
      <c r="R173" s="603"/>
    </row>
    <row r="174" hidden="1" customHeight="1" spans="1:18">
      <c r="A174" s="591"/>
      <c r="B174" s="91"/>
      <c r="C174" s="635"/>
      <c r="D174" s="91"/>
      <c r="E174" s="91"/>
      <c r="F174" s="91"/>
      <c r="G174" s="91"/>
      <c r="H174" s="91"/>
      <c r="I174" s="282"/>
      <c r="J174" s="282"/>
      <c r="K174" s="25"/>
      <c r="L174" s="633"/>
      <c r="M174" s="25"/>
      <c r="N174" s="33"/>
      <c r="O174" s="33"/>
      <c r="P174" s="634"/>
      <c r="Q174" s="603"/>
      <c r="R174" s="603"/>
    </row>
    <row r="175" hidden="1" customHeight="1" spans="1:18">
      <c r="A175" s="591"/>
      <c r="B175" s="91"/>
      <c r="C175" s="635"/>
      <c r="D175" s="91"/>
      <c r="E175" s="91"/>
      <c r="F175" s="91"/>
      <c r="G175" s="91"/>
      <c r="H175" s="91"/>
      <c r="I175" s="282"/>
      <c r="J175" s="282"/>
      <c r="K175" s="25"/>
      <c r="L175" s="633"/>
      <c r="M175" s="25"/>
      <c r="N175" s="33"/>
      <c r="O175" s="33"/>
      <c r="P175" s="634"/>
      <c r="Q175" s="603"/>
      <c r="R175" s="603"/>
    </row>
    <row r="176" hidden="1" customHeight="1" spans="1:18">
      <c r="A176" s="591"/>
      <c r="B176" s="91"/>
      <c r="C176" s="635"/>
      <c r="D176" s="91"/>
      <c r="E176" s="91"/>
      <c r="F176" s="91"/>
      <c r="G176" s="91"/>
      <c r="H176" s="91"/>
      <c r="I176" s="282"/>
      <c r="J176" s="282"/>
      <c r="K176" s="25"/>
      <c r="L176" s="633"/>
      <c r="M176" s="25"/>
      <c r="N176" s="33"/>
      <c r="O176" s="33"/>
      <c r="P176" s="634"/>
      <c r="Q176" s="603"/>
      <c r="R176" s="603"/>
    </row>
    <row r="177" hidden="1" customHeight="1" spans="1:18">
      <c r="A177" s="591"/>
      <c r="B177" s="91"/>
      <c r="C177" s="635"/>
      <c r="D177" s="91"/>
      <c r="E177" s="91"/>
      <c r="F177" s="91"/>
      <c r="G177" s="91"/>
      <c r="H177" s="91"/>
      <c r="I177" s="282"/>
      <c r="J177" s="282"/>
      <c r="K177" s="25"/>
      <c r="L177" s="633"/>
      <c r="M177" s="25"/>
      <c r="N177" s="33"/>
      <c r="O177" s="33"/>
      <c r="P177" s="634"/>
      <c r="Q177" s="603"/>
      <c r="R177" s="603"/>
    </row>
    <row r="178" hidden="1" customHeight="1" spans="1:18">
      <c r="A178" s="591"/>
      <c r="B178" s="91"/>
      <c r="C178" s="635"/>
      <c r="D178" s="91"/>
      <c r="E178" s="91"/>
      <c r="F178" s="91"/>
      <c r="G178" s="91"/>
      <c r="H178" s="91"/>
      <c r="I178" s="282"/>
      <c r="J178" s="282"/>
      <c r="K178" s="25"/>
      <c r="L178" s="633"/>
      <c r="M178" s="25"/>
      <c r="N178" s="33"/>
      <c r="O178" s="33"/>
      <c r="P178" s="634"/>
      <c r="Q178" s="603"/>
      <c r="R178" s="603"/>
    </row>
    <row r="179" hidden="1" customHeight="1" spans="1:18">
      <c r="A179" s="591"/>
      <c r="B179" s="91"/>
      <c r="C179" s="635"/>
      <c r="D179" s="91"/>
      <c r="E179" s="91"/>
      <c r="F179" s="91"/>
      <c r="G179" s="91"/>
      <c r="H179" s="91"/>
      <c r="I179" s="282"/>
      <c r="J179" s="282"/>
      <c r="K179" s="25"/>
      <c r="L179" s="633"/>
      <c r="M179" s="25"/>
      <c r="N179" s="33"/>
      <c r="O179" s="33"/>
      <c r="P179" s="634"/>
      <c r="Q179" s="603"/>
      <c r="R179" s="603"/>
    </row>
    <row r="180" hidden="1" customHeight="1" spans="1:18">
      <c r="A180" s="591"/>
      <c r="B180" s="91"/>
      <c r="C180" s="635"/>
      <c r="D180" s="91"/>
      <c r="E180" s="91"/>
      <c r="F180" s="91"/>
      <c r="G180" s="91"/>
      <c r="H180" s="91"/>
      <c r="I180" s="282"/>
      <c r="J180" s="282"/>
      <c r="K180" s="25"/>
      <c r="L180" s="633"/>
      <c r="M180" s="25"/>
      <c r="N180" s="33"/>
      <c r="O180" s="33"/>
      <c r="P180" s="634"/>
      <c r="Q180" s="603"/>
      <c r="R180" s="603"/>
    </row>
    <row r="181" hidden="1" customHeight="1" spans="1:18">
      <c r="A181" s="591"/>
      <c r="B181" s="91"/>
      <c r="C181" s="635"/>
      <c r="D181" s="91"/>
      <c r="E181" s="91"/>
      <c r="F181" s="91"/>
      <c r="G181" s="91"/>
      <c r="H181" s="91"/>
      <c r="I181" s="282"/>
      <c r="J181" s="282"/>
      <c r="K181" s="25"/>
      <c r="L181" s="633"/>
      <c r="M181" s="25"/>
      <c r="N181" s="33"/>
      <c r="O181" s="33"/>
      <c r="P181" s="634"/>
      <c r="Q181" s="603"/>
      <c r="R181" s="603"/>
    </row>
    <row r="182" hidden="1" customHeight="1" spans="1:18">
      <c r="A182" s="591"/>
      <c r="B182" s="91"/>
      <c r="C182" s="635"/>
      <c r="D182" s="91"/>
      <c r="E182" s="91"/>
      <c r="F182" s="91"/>
      <c r="G182" s="91"/>
      <c r="H182" s="91"/>
      <c r="I182" s="282"/>
      <c r="J182" s="282"/>
      <c r="K182" s="25"/>
      <c r="L182" s="633"/>
      <c r="M182" s="25"/>
      <c r="N182" s="33"/>
      <c r="O182" s="33"/>
      <c r="P182" s="634"/>
      <c r="Q182" s="603"/>
      <c r="R182" s="603"/>
    </row>
    <row r="183" hidden="1" customHeight="1" spans="1:18">
      <c r="A183" s="591"/>
      <c r="B183" s="91"/>
      <c r="C183" s="635"/>
      <c r="D183" s="91"/>
      <c r="E183" s="91"/>
      <c r="F183" s="91"/>
      <c r="G183" s="91"/>
      <c r="H183" s="91"/>
      <c r="I183" s="282"/>
      <c r="J183" s="282"/>
      <c r="K183" s="25"/>
      <c r="L183" s="633"/>
      <c r="M183" s="25"/>
      <c r="N183" s="33"/>
      <c r="O183" s="33"/>
      <c r="P183" s="634"/>
      <c r="Q183" s="603"/>
      <c r="R183" s="603"/>
    </row>
    <row r="184" hidden="1" customHeight="1" spans="1:18">
      <c r="A184" s="591"/>
      <c r="B184" s="91"/>
      <c r="C184" s="635"/>
      <c r="D184" s="91"/>
      <c r="E184" s="91"/>
      <c r="F184" s="91"/>
      <c r="G184" s="91"/>
      <c r="H184" s="91"/>
      <c r="I184" s="282"/>
      <c r="J184" s="282"/>
      <c r="K184" s="25"/>
      <c r="L184" s="633"/>
      <c r="M184" s="25"/>
      <c r="N184" s="33"/>
      <c r="O184" s="33"/>
      <c r="P184" s="634"/>
      <c r="Q184" s="603"/>
      <c r="R184" s="603"/>
    </row>
    <row r="185" hidden="1" customHeight="1" spans="1:18">
      <c r="A185" s="591"/>
      <c r="B185" s="91"/>
      <c r="C185" s="635"/>
      <c r="D185" s="91"/>
      <c r="E185" s="91"/>
      <c r="F185" s="91"/>
      <c r="G185" s="91"/>
      <c r="H185" s="91"/>
      <c r="I185" s="282"/>
      <c r="J185" s="282"/>
      <c r="K185" s="25"/>
      <c r="L185" s="633"/>
      <c r="M185" s="25"/>
      <c r="N185" s="33"/>
      <c r="O185" s="33"/>
      <c r="P185" s="634"/>
      <c r="Q185" s="603"/>
      <c r="R185" s="603"/>
    </row>
    <row r="186" hidden="1" customHeight="1" spans="1:18">
      <c r="A186" s="591"/>
      <c r="B186" s="91"/>
      <c r="C186" s="635"/>
      <c r="D186" s="91"/>
      <c r="E186" s="91"/>
      <c r="F186" s="91"/>
      <c r="G186" s="91"/>
      <c r="H186" s="91"/>
      <c r="I186" s="282"/>
      <c r="J186" s="282"/>
      <c r="K186" s="25"/>
      <c r="L186" s="633"/>
      <c r="M186" s="25"/>
      <c r="N186" s="33"/>
      <c r="O186" s="33"/>
      <c r="P186" s="634"/>
      <c r="Q186" s="603"/>
      <c r="R186" s="603"/>
    </row>
    <row r="187" hidden="1" customHeight="1" spans="1:18">
      <c r="A187" s="591"/>
      <c r="B187" s="91"/>
      <c r="C187" s="635"/>
      <c r="D187" s="91"/>
      <c r="E187" s="91"/>
      <c r="F187" s="91"/>
      <c r="G187" s="91"/>
      <c r="H187" s="91"/>
      <c r="I187" s="282"/>
      <c r="J187" s="282"/>
      <c r="K187" s="25"/>
      <c r="L187" s="633"/>
      <c r="M187" s="25"/>
      <c r="N187" s="33"/>
      <c r="O187" s="33"/>
      <c r="P187" s="634"/>
      <c r="Q187" s="603"/>
      <c r="R187" s="603"/>
    </row>
    <row r="188" hidden="1" customHeight="1" spans="1:18">
      <c r="A188" s="591"/>
      <c r="B188" s="91"/>
      <c r="C188" s="635"/>
      <c r="D188" s="91"/>
      <c r="E188" s="91"/>
      <c r="F188" s="91"/>
      <c r="G188" s="91"/>
      <c r="H188" s="91"/>
      <c r="I188" s="282"/>
      <c r="J188" s="282"/>
      <c r="K188" s="25"/>
      <c r="L188" s="633"/>
      <c r="M188" s="25"/>
      <c r="N188" s="33"/>
      <c r="O188" s="33"/>
      <c r="P188" s="634"/>
      <c r="Q188" s="603"/>
      <c r="R188" s="603"/>
    </row>
    <row r="189" hidden="1" customHeight="1" spans="1:18">
      <c r="A189" s="591"/>
      <c r="B189" s="91"/>
      <c r="C189" s="635"/>
      <c r="D189" s="91"/>
      <c r="E189" s="91"/>
      <c r="F189" s="91"/>
      <c r="G189" s="91"/>
      <c r="H189" s="91"/>
      <c r="I189" s="282"/>
      <c r="J189" s="282"/>
      <c r="K189" s="25"/>
      <c r="L189" s="633"/>
      <c r="M189" s="25"/>
      <c r="N189" s="33"/>
      <c r="O189" s="33"/>
      <c r="P189" s="634"/>
      <c r="Q189" s="603"/>
      <c r="R189" s="603"/>
    </row>
    <row r="190" hidden="1" customHeight="1" spans="1:18">
      <c r="A190" s="591"/>
      <c r="B190" s="91"/>
      <c r="C190" s="635"/>
      <c r="D190" s="91"/>
      <c r="E190" s="91"/>
      <c r="F190" s="91"/>
      <c r="G190" s="91"/>
      <c r="H190" s="91"/>
      <c r="I190" s="282"/>
      <c r="J190" s="282"/>
      <c r="K190" s="25"/>
      <c r="L190" s="633"/>
      <c r="M190" s="25"/>
      <c r="N190" s="33"/>
      <c r="O190" s="33"/>
      <c r="P190" s="634"/>
      <c r="Q190" s="603"/>
      <c r="R190" s="603"/>
    </row>
    <row r="191" hidden="1" customHeight="1" spans="1:18">
      <c r="A191" s="591"/>
      <c r="B191" s="91"/>
      <c r="C191" s="635"/>
      <c r="D191" s="91"/>
      <c r="E191" s="91"/>
      <c r="F191" s="91"/>
      <c r="G191" s="91"/>
      <c r="H191" s="91"/>
      <c r="I191" s="282"/>
      <c r="J191" s="282"/>
      <c r="K191" s="25"/>
      <c r="L191" s="633"/>
      <c r="M191" s="25"/>
      <c r="N191" s="33"/>
      <c r="O191" s="33"/>
      <c r="P191" s="634"/>
      <c r="Q191" s="603"/>
      <c r="R191" s="603"/>
    </row>
    <row r="192" hidden="1" customHeight="1" spans="1:18">
      <c r="A192" s="591"/>
      <c r="B192" s="91"/>
      <c r="C192" s="635"/>
      <c r="D192" s="91"/>
      <c r="E192" s="91"/>
      <c r="F192" s="91"/>
      <c r="G192" s="91"/>
      <c r="H192" s="91"/>
      <c r="I192" s="282"/>
      <c r="J192" s="282"/>
      <c r="K192" s="25"/>
      <c r="L192" s="633"/>
      <c r="M192" s="25"/>
      <c r="N192" s="33"/>
      <c r="O192" s="33"/>
      <c r="P192" s="634"/>
      <c r="Q192" s="603"/>
      <c r="R192" s="603"/>
    </row>
    <row r="193" hidden="1" customHeight="1" spans="1:18">
      <c r="A193" s="591"/>
      <c r="B193" s="91"/>
      <c r="C193" s="635"/>
      <c r="D193" s="91"/>
      <c r="E193" s="91"/>
      <c r="F193" s="91"/>
      <c r="G193" s="91"/>
      <c r="H193" s="91"/>
      <c r="I193" s="282"/>
      <c r="J193" s="282"/>
      <c r="K193" s="25"/>
      <c r="L193" s="633"/>
      <c r="M193" s="25"/>
      <c r="N193" s="33"/>
      <c r="O193" s="33"/>
      <c r="P193" s="634"/>
      <c r="Q193" s="603"/>
      <c r="R193" s="603"/>
    </row>
    <row r="194" hidden="1" customHeight="1" spans="1:18">
      <c r="A194" s="591"/>
      <c r="B194" s="91"/>
      <c r="C194" s="635"/>
      <c r="D194" s="91"/>
      <c r="E194" s="91"/>
      <c r="F194" s="91"/>
      <c r="G194" s="91"/>
      <c r="H194" s="91"/>
      <c r="I194" s="282"/>
      <c r="J194" s="282"/>
      <c r="K194" s="25"/>
      <c r="L194" s="633"/>
      <c r="M194" s="25"/>
      <c r="N194" s="33"/>
      <c r="O194" s="33"/>
      <c r="P194" s="634"/>
      <c r="Q194" s="603"/>
      <c r="R194" s="603"/>
    </row>
    <row r="195" hidden="1" customHeight="1" spans="1:18">
      <c r="A195" s="591"/>
      <c r="B195" s="91"/>
      <c r="C195" s="635"/>
      <c r="D195" s="91"/>
      <c r="E195" s="91"/>
      <c r="F195" s="91"/>
      <c r="G195" s="91"/>
      <c r="H195" s="91"/>
      <c r="I195" s="282"/>
      <c r="J195" s="282"/>
      <c r="K195" s="25"/>
      <c r="L195" s="633"/>
      <c r="M195" s="25"/>
      <c r="N195" s="33"/>
      <c r="O195" s="33"/>
      <c r="P195" s="634"/>
      <c r="Q195" s="603"/>
      <c r="R195" s="603"/>
    </row>
    <row r="196" hidden="1" customHeight="1" spans="1:18">
      <c r="A196" s="591"/>
      <c r="B196" s="91"/>
      <c r="C196" s="635"/>
      <c r="D196" s="91"/>
      <c r="E196" s="91"/>
      <c r="F196" s="91"/>
      <c r="G196" s="91"/>
      <c r="H196" s="91"/>
      <c r="I196" s="282"/>
      <c r="J196" s="282"/>
      <c r="K196" s="25"/>
      <c r="L196" s="633"/>
      <c r="M196" s="25"/>
      <c r="N196" s="33"/>
      <c r="O196" s="33"/>
      <c r="P196" s="634"/>
      <c r="Q196" s="603"/>
      <c r="R196" s="603"/>
    </row>
    <row r="197" hidden="1" customHeight="1" spans="1:18">
      <c r="A197" s="591"/>
      <c r="B197" s="91"/>
      <c r="C197" s="635"/>
      <c r="D197" s="91"/>
      <c r="E197" s="91"/>
      <c r="F197" s="91"/>
      <c r="G197" s="91"/>
      <c r="H197" s="91"/>
      <c r="I197" s="282"/>
      <c r="J197" s="282"/>
      <c r="K197" s="25"/>
      <c r="L197" s="633"/>
      <c r="M197" s="25"/>
      <c r="N197" s="33"/>
      <c r="O197" s="33"/>
      <c r="P197" s="634"/>
      <c r="Q197" s="603"/>
      <c r="R197" s="603"/>
    </row>
    <row r="198" hidden="1" customHeight="1" spans="1:18">
      <c r="A198" s="591"/>
      <c r="B198" s="91"/>
      <c r="C198" s="635"/>
      <c r="D198" s="91"/>
      <c r="E198" s="91"/>
      <c r="F198" s="91"/>
      <c r="G198" s="91"/>
      <c r="H198" s="91"/>
      <c r="I198" s="282"/>
      <c r="J198" s="282"/>
      <c r="K198" s="25"/>
      <c r="L198" s="633"/>
      <c r="M198" s="25"/>
      <c r="N198" s="33"/>
      <c r="O198" s="33"/>
      <c r="P198" s="634"/>
      <c r="Q198" s="603"/>
      <c r="R198" s="603"/>
    </row>
    <row r="199" hidden="1" customHeight="1" spans="1:18">
      <c r="A199" s="591"/>
      <c r="B199" s="91"/>
      <c r="C199" s="635"/>
      <c r="D199" s="91"/>
      <c r="E199" s="91"/>
      <c r="F199" s="91"/>
      <c r="G199" s="91"/>
      <c r="H199" s="91"/>
      <c r="I199" s="282"/>
      <c r="J199" s="282"/>
      <c r="K199" s="25"/>
      <c r="L199" s="633"/>
      <c r="M199" s="25"/>
      <c r="N199" s="33"/>
      <c r="O199" s="33"/>
      <c r="P199" s="634"/>
      <c r="Q199" s="603"/>
      <c r="R199" s="603"/>
    </row>
    <row r="200" hidden="1" customHeight="1" spans="1:18">
      <c r="A200" s="591"/>
      <c r="B200" s="91"/>
      <c r="C200" s="635"/>
      <c r="D200" s="91"/>
      <c r="E200" s="91"/>
      <c r="F200" s="91"/>
      <c r="G200" s="91"/>
      <c r="H200" s="91"/>
      <c r="I200" s="282"/>
      <c r="J200" s="282"/>
      <c r="K200" s="25"/>
      <c r="L200" s="633"/>
      <c r="M200" s="25"/>
      <c r="N200" s="33"/>
      <c r="O200" s="33"/>
      <c r="P200" s="634"/>
      <c r="Q200" s="603"/>
      <c r="R200" s="603"/>
    </row>
    <row r="201" hidden="1" customHeight="1" spans="1:18">
      <c r="A201" s="591"/>
      <c r="B201" s="91"/>
      <c r="C201" s="635"/>
      <c r="D201" s="91"/>
      <c r="E201" s="91"/>
      <c r="F201" s="91"/>
      <c r="G201" s="91"/>
      <c r="H201" s="91"/>
      <c r="I201" s="282"/>
      <c r="J201" s="282"/>
      <c r="K201" s="25"/>
      <c r="L201" s="633"/>
      <c r="M201" s="25"/>
      <c r="N201" s="33"/>
      <c r="O201" s="33"/>
      <c r="P201" s="634"/>
      <c r="Q201" s="603"/>
      <c r="R201" s="603"/>
    </row>
    <row r="202" hidden="1" customHeight="1" spans="1:18">
      <c r="A202" s="591"/>
      <c r="B202" s="91"/>
      <c r="C202" s="635"/>
      <c r="D202" s="91"/>
      <c r="E202" s="91"/>
      <c r="F202" s="91"/>
      <c r="G202" s="91"/>
      <c r="H202" s="91"/>
      <c r="I202" s="282"/>
      <c r="J202" s="282"/>
      <c r="K202" s="25"/>
      <c r="L202" s="633"/>
      <c r="M202" s="25"/>
      <c r="N202" s="33"/>
      <c r="O202" s="33"/>
      <c r="P202" s="634"/>
      <c r="Q202" s="603"/>
      <c r="R202" s="603"/>
    </row>
    <row r="203" hidden="1" customHeight="1" spans="1:18">
      <c r="A203" s="591"/>
      <c r="B203" s="91"/>
      <c r="C203" s="635"/>
      <c r="D203" s="91"/>
      <c r="E203" s="91"/>
      <c r="F203" s="91"/>
      <c r="G203" s="91"/>
      <c r="H203" s="91"/>
      <c r="I203" s="282"/>
      <c r="J203" s="282"/>
      <c r="K203" s="25"/>
      <c r="L203" s="633"/>
      <c r="M203" s="25"/>
      <c r="N203" s="33"/>
      <c r="O203" s="33"/>
      <c r="P203" s="634"/>
      <c r="Q203" s="603"/>
      <c r="R203" s="603"/>
    </row>
    <row r="204" hidden="1" customHeight="1" spans="1:18">
      <c r="A204" s="591"/>
      <c r="B204" s="91"/>
      <c r="C204" s="635"/>
      <c r="D204" s="91"/>
      <c r="E204" s="91"/>
      <c r="F204" s="91"/>
      <c r="G204" s="91"/>
      <c r="H204" s="91"/>
      <c r="I204" s="282"/>
      <c r="J204" s="282"/>
      <c r="K204" s="25"/>
      <c r="L204" s="633"/>
      <c r="M204" s="25"/>
      <c r="N204" s="33"/>
      <c r="O204" s="33"/>
      <c r="P204" s="634"/>
      <c r="Q204" s="603"/>
      <c r="R204" s="603"/>
    </row>
    <row r="205" hidden="1" customHeight="1" spans="1:18">
      <c r="A205" s="591"/>
      <c r="B205" s="91"/>
      <c r="C205" s="635"/>
      <c r="D205" s="91"/>
      <c r="E205" s="91"/>
      <c r="F205" s="91"/>
      <c r="G205" s="91"/>
      <c r="H205" s="91"/>
      <c r="I205" s="282"/>
      <c r="J205" s="282"/>
      <c r="K205" s="25"/>
      <c r="L205" s="633"/>
      <c r="M205" s="25"/>
      <c r="N205" s="33"/>
      <c r="O205" s="33"/>
      <c r="P205" s="634"/>
      <c r="Q205" s="603"/>
      <c r="R205" s="603"/>
    </row>
    <row r="206" hidden="1" customHeight="1" spans="1:18">
      <c r="A206" s="591"/>
      <c r="B206" s="91"/>
      <c r="C206" s="635"/>
      <c r="D206" s="91"/>
      <c r="E206" s="91"/>
      <c r="F206" s="91"/>
      <c r="G206" s="91"/>
      <c r="H206" s="91"/>
      <c r="I206" s="282"/>
      <c r="J206" s="282"/>
      <c r="K206" s="25"/>
      <c r="L206" s="633"/>
      <c r="M206" s="25"/>
      <c r="N206" s="33"/>
      <c r="O206" s="33"/>
      <c r="P206" s="634"/>
      <c r="Q206" s="603"/>
      <c r="R206" s="603"/>
    </row>
    <row r="207" hidden="1" customHeight="1" spans="1:18">
      <c r="A207" s="591"/>
      <c r="B207" s="91"/>
      <c r="C207" s="635"/>
      <c r="D207" s="91"/>
      <c r="E207" s="91"/>
      <c r="F207" s="91"/>
      <c r="G207" s="91"/>
      <c r="H207" s="91"/>
      <c r="I207" s="282"/>
      <c r="J207" s="282"/>
      <c r="K207" s="25"/>
      <c r="L207" s="633"/>
      <c r="M207" s="25"/>
      <c r="N207" s="33"/>
      <c r="O207" s="33"/>
      <c r="P207" s="634"/>
      <c r="Q207" s="603"/>
      <c r="R207" s="603"/>
    </row>
    <row r="208" hidden="1" customHeight="1" spans="1:18">
      <c r="A208" s="591"/>
      <c r="B208" s="91"/>
      <c r="C208" s="635"/>
      <c r="D208" s="91"/>
      <c r="E208" s="91"/>
      <c r="F208" s="91"/>
      <c r="G208" s="91"/>
      <c r="H208" s="91"/>
      <c r="I208" s="282"/>
      <c r="J208" s="282"/>
      <c r="K208" s="25"/>
      <c r="L208" s="633"/>
      <c r="M208" s="25"/>
      <c r="N208" s="33"/>
      <c r="O208" s="33"/>
      <c r="P208" s="634"/>
      <c r="Q208" s="603"/>
      <c r="R208" s="603"/>
    </row>
    <row r="209" hidden="1" customHeight="1" spans="1:18">
      <c r="A209" s="591"/>
      <c r="B209" s="91"/>
      <c r="C209" s="635"/>
      <c r="D209" s="91"/>
      <c r="E209" s="91"/>
      <c r="F209" s="91"/>
      <c r="G209" s="91"/>
      <c r="H209" s="91"/>
      <c r="I209" s="282"/>
      <c r="J209" s="282"/>
      <c r="K209" s="25"/>
      <c r="L209" s="633"/>
      <c r="M209" s="25"/>
      <c r="N209" s="33"/>
      <c r="O209" s="33"/>
      <c r="P209" s="634"/>
      <c r="Q209" s="603"/>
      <c r="R209" s="603"/>
    </row>
    <row r="210" hidden="1" customHeight="1" spans="1:18">
      <c r="A210" s="591"/>
      <c r="B210" s="91"/>
      <c r="C210" s="635"/>
      <c r="D210" s="91"/>
      <c r="E210" s="91"/>
      <c r="F210" s="91"/>
      <c r="G210" s="91"/>
      <c r="H210" s="91"/>
      <c r="I210" s="282"/>
      <c r="J210" s="282"/>
      <c r="K210" s="25"/>
      <c r="L210" s="633"/>
      <c r="M210" s="25"/>
      <c r="N210" s="33"/>
      <c r="O210" s="33"/>
      <c r="P210" s="634"/>
      <c r="Q210" s="603"/>
      <c r="R210" s="603"/>
    </row>
    <row r="211" hidden="1" customHeight="1" spans="1:18">
      <c r="A211" s="591"/>
      <c r="B211" s="91"/>
      <c r="C211" s="635"/>
      <c r="D211" s="91"/>
      <c r="E211" s="91"/>
      <c r="F211" s="91"/>
      <c r="G211" s="91"/>
      <c r="H211" s="91"/>
      <c r="I211" s="282"/>
      <c r="J211" s="282"/>
      <c r="K211" s="25"/>
      <c r="L211" s="633"/>
      <c r="M211" s="25"/>
      <c r="N211" s="33"/>
      <c r="O211" s="33"/>
      <c r="P211" s="634"/>
      <c r="Q211" s="603"/>
      <c r="R211" s="603"/>
    </row>
    <row r="212" hidden="1" customHeight="1" spans="1:18">
      <c r="A212" s="591"/>
      <c r="B212" s="91"/>
      <c r="C212" s="635"/>
      <c r="D212" s="91"/>
      <c r="E212" s="91"/>
      <c r="F212" s="91"/>
      <c r="G212" s="91"/>
      <c r="H212" s="91"/>
      <c r="I212" s="282"/>
      <c r="J212" s="282"/>
      <c r="K212" s="25"/>
      <c r="L212" s="633"/>
      <c r="M212" s="25"/>
      <c r="N212" s="33"/>
      <c r="O212" s="33"/>
      <c r="P212" s="634"/>
      <c r="Q212" s="603"/>
      <c r="R212" s="603"/>
    </row>
    <row r="213" hidden="1" customHeight="1" spans="1:18">
      <c r="A213" s="591"/>
      <c r="B213" s="91"/>
      <c r="C213" s="635"/>
      <c r="D213" s="91"/>
      <c r="E213" s="91"/>
      <c r="F213" s="91"/>
      <c r="G213" s="91"/>
      <c r="H213" s="91"/>
      <c r="I213" s="282"/>
      <c r="J213" s="282"/>
      <c r="K213" s="25"/>
      <c r="L213" s="633"/>
      <c r="M213" s="25"/>
      <c r="N213" s="33"/>
      <c r="O213" s="33"/>
      <c r="P213" s="634"/>
      <c r="Q213" s="603"/>
      <c r="R213" s="603"/>
    </row>
    <row r="214" hidden="1" customHeight="1" spans="1:18">
      <c r="A214" s="591"/>
      <c r="B214" s="91"/>
      <c r="C214" s="635"/>
      <c r="D214" s="91"/>
      <c r="E214" s="91"/>
      <c r="F214" s="91"/>
      <c r="G214" s="91"/>
      <c r="H214" s="91"/>
      <c r="I214" s="282"/>
      <c r="J214" s="282"/>
      <c r="K214" s="25"/>
      <c r="L214" s="633"/>
      <c r="M214" s="25"/>
      <c r="N214" s="33"/>
      <c r="O214" s="33"/>
      <c r="P214" s="634"/>
      <c r="Q214" s="603"/>
      <c r="R214" s="603"/>
    </row>
    <row r="215" hidden="1" customHeight="1" spans="1:18">
      <c r="A215" s="591"/>
      <c r="B215" s="91"/>
      <c r="C215" s="635"/>
      <c r="D215" s="91"/>
      <c r="E215" s="91"/>
      <c r="F215" s="91"/>
      <c r="G215" s="91"/>
      <c r="H215" s="91"/>
      <c r="I215" s="282"/>
      <c r="J215" s="282"/>
      <c r="K215" s="25"/>
      <c r="L215" s="633"/>
      <c r="M215" s="25"/>
      <c r="N215" s="33"/>
      <c r="O215" s="33"/>
      <c r="P215" s="634"/>
      <c r="Q215" s="603"/>
      <c r="R215" s="603"/>
    </row>
    <row r="216" hidden="1" customHeight="1" spans="1:18">
      <c r="A216" s="591"/>
      <c r="B216" s="91"/>
      <c r="C216" s="635"/>
      <c r="D216" s="91"/>
      <c r="E216" s="91"/>
      <c r="F216" s="91"/>
      <c r="G216" s="91"/>
      <c r="H216" s="91"/>
      <c r="I216" s="282"/>
      <c r="J216" s="282"/>
      <c r="K216" s="25"/>
      <c r="L216" s="633"/>
      <c r="M216" s="25"/>
      <c r="N216" s="33"/>
      <c r="O216" s="33"/>
      <c r="P216" s="634"/>
      <c r="Q216" s="603"/>
      <c r="R216" s="603"/>
    </row>
    <row r="217" hidden="1" customHeight="1" spans="1:18">
      <c r="A217" s="591"/>
      <c r="B217" s="91"/>
      <c r="C217" s="635"/>
      <c r="D217" s="91"/>
      <c r="E217" s="91"/>
      <c r="F217" s="91"/>
      <c r="G217" s="91"/>
      <c r="H217" s="91"/>
      <c r="I217" s="282"/>
      <c r="J217" s="282"/>
      <c r="K217" s="25"/>
      <c r="L217" s="633"/>
      <c r="M217" s="25"/>
      <c r="N217" s="33"/>
      <c r="O217" s="33"/>
      <c r="P217" s="634"/>
      <c r="Q217" s="603"/>
      <c r="R217" s="603"/>
    </row>
    <row r="218" hidden="1" customHeight="1" spans="1:18">
      <c r="A218" s="591"/>
      <c r="B218" s="91"/>
      <c r="C218" s="635"/>
      <c r="D218" s="91"/>
      <c r="E218" s="91"/>
      <c r="F218" s="91"/>
      <c r="G218" s="91"/>
      <c r="H218" s="91"/>
      <c r="I218" s="282"/>
      <c r="J218" s="282"/>
      <c r="K218" s="25"/>
      <c r="L218" s="633"/>
      <c r="M218" s="25"/>
      <c r="N218" s="33"/>
      <c r="O218" s="33"/>
      <c r="P218" s="634"/>
      <c r="Q218" s="603"/>
      <c r="R218" s="603"/>
    </row>
    <row r="219" hidden="1" customHeight="1" spans="1:18">
      <c r="A219" s="591"/>
      <c r="B219" s="91"/>
      <c r="C219" s="635"/>
      <c r="D219" s="91"/>
      <c r="E219" s="91"/>
      <c r="F219" s="91"/>
      <c r="G219" s="91"/>
      <c r="H219" s="91"/>
      <c r="I219" s="282"/>
      <c r="J219" s="282"/>
      <c r="K219" s="25"/>
      <c r="L219" s="633"/>
      <c r="M219" s="25"/>
      <c r="N219" s="33"/>
      <c r="O219" s="33"/>
      <c r="P219" s="634"/>
      <c r="Q219" s="603"/>
      <c r="R219" s="603"/>
    </row>
    <row r="220" hidden="1" customHeight="1" spans="1:18">
      <c r="A220" s="591"/>
      <c r="B220" s="91"/>
      <c r="C220" s="635"/>
      <c r="D220" s="91"/>
      <c r="E220" s="91"/>
      <c r="F220" s="91"/>
      <c r="G220" s="91"/>
      <c r="H220" s="91"/>
      <c r="I220" s="282"/>
      <c r="J220" s="282"/>
      <c r="K220" s="25"/>
      <c r="L220" s="633"/>
      <c r="M220" s="25"/>
      <c r="N220" s="33"/>
      <c r="O220" s="33"/>
      <c r="P220" s="634"/>
      <c r="Q220" s="603"/>
      <c r="R220" s="603"/>
    </row>
    <row r="221" hidden="1" customHeight="1" spans="1:18">
      <c r="A221" s="591"/>
      <c r="B221" s="91"/>
      <c r="C221" s="635"/>
      <c r="D221" s="91"/>
      <c r="E221" s="91"/>
      <c r="F221" s="91"/>
      <c r="G221" s="91"/>
      <c r="H221" s="91"/>
      <c r="I221" s="282"/>
      <c r="J221" s="282"/>
      <c r="K221" s="25"/>
      <c r="L221" s="633"/>
      <c r="M221" s="25"/>
      <c r="N221" s="33"/>
      <c r="O221" s="33"/>
      <c r="P221" s="634"/>
      <c r="Q221" s="603"/>
      <c r="R221" s="603"/>
    </row>
    <row r="222" hidden="1" customHeight="1" spans="1:18">
      <c r="A222" s="591"/>
      <c r="B222" s="91"/>
      <c r="C222" s="635"/>
      <c r="D222" s="91"/>
      <c r="E222" s="91"/>
      <c r="F222" s="91"/>
      <c r="G222" s="91"/>
      <c r="H222" s="91"/>
      <c r="I222" s="282"/>
      <c r="J222" s="282"/>
      <c r="K222" s="25"/>
      <c r="L222" s="633"/>
      <c r="M222" s="25"/>
      <c r="N222" s="33"/>
      <c r="O222" s="33"/>
      <c r="P222" s="634"/>
      <c r="Q222" s="603"/>
      <c r="R222" s="603"/>
    </row>
    <row r="223" hidden="1" customHeight="1" spans="1:18">
      <c r="A223" s="591"/>
      <c r="B223" s="91"/>
      <c r="C223" s="635"/>
      <c r="D223" s="91"/>
      <c r="E223" s="91"/>
      <c r="F223" s="91"/>
      <c r="G223" s="91"/>
      <c r="H223" s="91"/>
      <c r="I223" s="282"/>
      <c r="J223" s="282"/>
      <c r="K223" s="25"/>
      <c r="L223" s="633"/>
      <c r="M223" s="25"/>
      <c r="N223" s="33"/>
      <c r="O223" s="33"/>
      <c r="P223" s="634"/>
      <c r="Q223" s="603"/>
      <c r="R223" s="603"/>
    </row>
    <row r="224" hidden="1" customHeight="1" spans="1:18">
      <c r="A224" s="591"/>
      <c r="B224" s="91"/>
      <c r="C224" s="635"/>
      <c r="D224" s="91"/>
      <c r="E224" s="91"/>
      <c r="F224" s="91"/>
      <c r="G224" s="91"/>
      <c r="H224" s="91"/>
      <c r="I224" s="282"/>
      <c r="J224" s="282"/>
      <c r="K224" s="25"/>
      <c r="L224" s="633"/>
      <c r="M224" s="25"/>
      <c r="N224" s="33"/>
      <c r="O224" s="33"/>
      <c r="P224" s="634"/>
      <c r="Q224" s="603"/>
      <c r="R224" s="603"/>
    </row>
    <row r="225" hidden="1" customHeight="1" spans="1:18">
      <c r="A225" s="591"/>
      <c r="B225" s="91"/>
      <c r="C225" s="635"/>
      <c r="D225" s="91"/>
      <c r="E225" s="91"/>
      <c r="F225" s="91"/>
      <c r="G225" s="91"/>
      <c r="H225" s="91"/>
      <c r="I225" s="282"/>
      <c r="J225" s="282"/>
      <c r="K225" s="25"/>
      <c r="L225" s="633"/>
      <c r="M225" s="25"/>
      <c r="N225" s="33"/>
      <c r="O225" s="33"/>
      <c r="P225" s="634"/>
      <c r="Q225" s="603"/>
      <c r="R225" s="603"/>
    </row>
    <row r="226" hidden="1" customHeight="1" spans="1:18">
      <c r="A226" s="591"/>
      <c r="B226" s="91"/>
      <c r="C226" s="635"/>
      <c r="D226" s="91"/>
      <c r="E226" s="91"/>
      <c r="F226" s="91"/>
      <c r="G226" s="91"/>
      <c r="H226" s="91"/>
      <c r="I226" s="282"/>
      <c r="J226" s="282"/>
      <c r="K226" s="25"/>
      <c r="L226" s="633"/>
      <c r="M226" s="25"/>
      <c r="N226" s="33"/>
      <c r="O226" s="33"/>
      <c r="P226" s="634"/>
      <c r="Q226" s="603"/>
      <c r="R226" s="603"/>
    </row>
    <row r="227" hidden="1" customHeight="1" spans="1:18">
      <c r="A227" s="591"/>
      <c r="B227" s="91"/>
      <c r="C227" s="635"/>
      <c r="D227" s="91"/>
      <c r="E227" s="91"/>
      <c r="F227" s="91"/>
      <c r="G227" s="91"/>
      <c r="H227" s="91"/>
      <c r="I227" s="282"/>
      <c r="J227" s="282"/>
      <c r="K227" s="25"/>
      <c r="L227" s="633"/>
      <c r="M227" s="25"/>
      <c r="N227" s="33"/>
      <c r="O227" s="33"/>
      <c r="P227" s="634"/>
      <c r="Q227" s="603"/>
      <c r="R227" s="603"/>
    </row>
    <row r="228" hidden="1" customHeight="1" spans="1:18">
      <c r="A228" s="591"/>
      <c r="B228" s="91"/>
      <c r="C228" s="635"/>
      <c r="D228" s="91"/>
      <c r="E228" s="91"/>
      <c r="F228" s="91"/>
      <c r="G228" s="91"/>
      <c r="H228" s="91"/>
      <c r="I228" s="282"/>
      <c r="J228" s="282"/>
      <c r="K228" s="25"/>
      <c r="L228" s="633"/>
      <c r="M228" s="25"/>
      <c r="N228" s="33"/>
      <c r="O228" s="33"/>
      <c r="P228" s="634"/>
      <c r="Q228" s="603"/>
      <c r="R228" s="603"/>
    </row>
    <row r="229" hidden="1" customHeight="1" spans="1:18">
      <c r="A229" s="591"/>
      <c r="B229" s="91"/>
      <c r="C229" s="635"/>
      <c r="D229" s="91"/>
      <c r="E229" s="91"/>
      <c r="F229" s="91"/>
      <c r="G229" s="91"/>
      <c r="H229" s="91"/>
      <c r="I229" s="282"/>
      <c r="J229" s="282"/>
      <c r="K229" s="25"/>
      <c r="L229" s="633"/>
      <c r="M229" s="25"/>
      <c r="N229" s="33"/>
      <c r="O229" s="33"/>
      <c r="P229" s="634"/>
      <c r="Q229" s="603"/>
      <c r="R229" s="603"/>
    </row>
    <row r="230" hidden="1" customHeight="1" spans="1:18">
      <c r="A230" s="591"/>
      <c r="B230" s="91"/>
      <c r="C230" s="635"/>
      <c r="D230" s="91"/>
      <c r="E230" s="91"/>
      <c r="F230" s="91"/>
      <c r="G230" s="91"/>
      <c r="H230" s="91"/>
      <c r="I230" s="282"/>
      <c r="J230" s="282"/>
      <c r="K230" s="25"/>
      <c r="L230" s="633"/>
      <c r="M230" s="25"/>
      <c r="N230" s="33"/>
      <c r="O230" s="33"/>
      <c r="P230" s="634"/>
      <c r="Q230" s="603"/>
      <c r="R230" s="603"/>
    </row>
    <row r="231" hidden="1" customHeight="1" spans="1:18">
      <c r="A231" s="591"/>
      <c r="B231" s="91"/>
      <c r="C231" s="635"/>
      <c r="D231" s="91"/>
      <c r="E231" s="91"/>
      <c r="F231" s="91"/>
      <c r="G231" s="91"/>
      <c r="H231" s="91"/>
      <c r="I231" s="282"/>
      <c r="J231" s="282"/>
      <c r="K231" s="25"/>
      <c r="L231" s="633"/>
      <c r="M231" s="25"/>
      <c r="N231" s="33"/>
      <c r="O231" s="33"/>
      <c r="P231" s="634"/>
      <c r="Q231" s="603"/>
      <c r="R231" s="603"/>
    </row>
    <row r="232" hidden="1" customHeight="1" spans="1:18">
      <c r="A232" s="591"/>
      <c r="B232" s="91"/>
      <c r="C232" s="635"/>
      <c r="D232" s="91"/>
      <c r="E232" s="91"/>
      <c r="F232" s="91"/>
      <c r="G232" s="91"/>
      <c r="H232" s="91"/>
      <c r="I232" s="282"/>
      <c r="J232" s="282"/>
      <c r="K232" s="25"/>
      <c r="L232" s="633"/>
      <c r="M232" s="25"/>
      <c r="N232" s="33"/>
      <c r="O232" s="33"/>
      <c r="P232" s="634"/>
      <c r="Q232" s="603"/>
      <c r="R232" s="603"/>
    </row>
    <row r="233" hidden="1" customHeight="1" spans="1:18">
      <c r="A233" s="591"/>
      <c r="B233" s="91"/>
      <c r="C233" s="635"/>
      <c r="D233" s="91"/>
      <c r="E233" s="91"/>
      <c r="F233" s="91"/>
      <c r="G233" s="91"/>
      <c r="H233" s="91"/>
      <c r="I233" s="282"/>
      <c r="J233" s="282"/>
      <c r="K233" s="25"/>
      <c r="L233" s="633"/>
      <c r="M233" s="25"/>
      <c r="N233" s="33"/>
      <c r="O233" s="33"/>
      <c r="P233" s="634"/>
      <c r="Q233" s="603"/>
      <c r="R233" s="603"/>
    </row>
    <row r="234" hidden="1" customHeight="1" spans="1:18">
      <c r="A234" s="591"/>
      <c r="B234" s="91"/>
      <c r="C234" s="635"/>
      <c r="D234" s="91"/>
      <c r="E234" s="91"/>
      <c r="F234" s="91"/>
      <c r="G234" s="91"/>
      <c r="H234" s="91"/>
      <c r="I234" s="282"/>
      <c r="J234" s="282"/>
      <c r="K234" s="25"/>
      <c r="L234" s="633"/>
      <c r="M234" s="25"/>
      <c r="N234" s="33"/>
      <c r="O234" s="33"/>
      <c r="P234" s="634"/>
      <c r="Q234" s="603"/>
      <c r="R234" s="603"/>
    </row>
    <row r="235" hidden="1" customHeight="1" spans="1:18">
      <c r="A235" s="591"/>
      <c r="B235" s="91"/>
      <c r="C235" s="635"/>
      <c r="D235" s="91"/>
      <c r="E235" s="91"/>
      <c r="F235" s="91"/>
      <c r="G235" s="91"/>
      <c r="H235" s="91"/>
      <c r="I235" s="282"/>
      <c r="J235" s="282"/>
      <c r="K235" s="25"/>
      <c r="L235" s="633"/>
      <c r="M235" s="25"/>
      <c r="N235" s="33"/>
      <c r="O235" s="33"/>
      <c r="P235" s="634"/>
      <c r="Q235" s="603"/>
      <c r="R235" s="603"/>
    </row>
    <row r="236" hidden="1" customHeight="1" spans="1:18">
      <c r="A236" s="591"/>
      <c r="B236" s="91"/>
      <c r="C236" s="635"/>
      <c r="D236" s="91"/>
      <c r="E236" s="91"/>
      <c r="F236" s="91"/>
      <c r="G236" s="91"/>
      <c r="H236" s="91"/>
      <c r="I236" s="282"/>
      <c r="J236" s="282"/>
      <c r="K236" s="25"/>
      <c r="L236" s="633"/>
      <c r="M236" s="25"/>
      <c r="N236" s="33"/>
      <c r="O236" s="33"/>
      <c r="P236" s="634"/>
      <c r="Q236" s="603"/>
      <c r="R236" s="603"/>
    </row>
    <row r="237" hidden="1" customHeight="1" spans="1:18">
      <c r="A237" s="591"/>
      <c r="B237" s="91"/>
      <c r="C237" s="635"/>
      <c r="D237" s="91"/>
      <c r="E237" s="91"/>
      <c r="F237" s="91"/>
      <c r="G237" s="91"/>
      <c r="H237" s="91"/>
      <c r="I237" s="282"/>
      <c r="J237" s="282"/>
      <c r="K237" s="25"/>
      <c r="L237" s="633"/>
      <c r="M237" s="25"/>
      <c r="N237" s="33"/>
      <c r="O237" s="33"/>
      <c r="P237" s="634"/>
      <c r="Q237" s="603"/>
      <c r="R237" s="603"/>
    </row>
    <row r="238" hidden="1" customHeight="1" spans="1:18">
      <c r="A238" s="591"/>
      <c r="B238" s="91"/>
      <c r="C238" s="635"/>
      <c r="D238" s="91"/>
      <c r="E238" s="91"/>
      <c r="F238" s="91"/>
      <c r="G238" s="91"/>
      <c r="H238" s="91"/>
      <c r="I238" s="282"/>
      <c r="J238" s="282"/>
      <c r="K238" s="25"/>
      <c r="L238" s="633"/>
      <c r="M238" s="25"/>
      <c r="N238" s="33"/>
      <c r="O238" s="33"/>
      <c r="P238" s="634"/>
      <c r="Q238" s="603"/>
      <c r="R238" s="603"/>
    </row>
    <row r="239" hidden="1" customHeight="1" spans="1:18">
      <c r="A239" s="591"/>
      <c r="B239" s="91"/>
      <c r="C239" s="635"/>
      <c r="D239" s="91"/>
      <c r="E239" s="91"/>
      <c r="F239" s="91"/>
      <c r="G239" s="91"/>
      <c r="H239" s="91"/>
      <c r="I239" s="282"/>
      <c r="J239" s="282"/>
      <c r="K239" s="25"/>
      <c r="L239" s="633"/>
      <c r="M239" s="25"/>
      <c r="N239" s="33"/>
      <c r="O239" s="33"/>
      <c r="P239" s="634"/>
      <c r="Q239" s="603"/>
      <c r="R239" s="603"/>
    </row>
    <row r="240" hidden="1" customHeight="1" spans="1:18">
      <c r="A240" s="591"/>
      <c r="B240" s="91"/>
      <c r="C240" s="635"/>
      <c r="D240" s="91"/>
      <c r="E240" s="91"/>
      <c r="F240" s="91"/>
      <c r="G240" s="91"/>
      <c r="H240" s="91"/>
      <c r="I240" s="282"/>
      <c r="J240" s="282"/>
      <c r="K240" s="25"/>
      <c r="L240" s="633"/>
      <c r="M240" s="25"/>
      <c r="N240" s="33"/>
      <c r="O240" s="33"/>
      <c r="P240" s="634"/>
      <c r="Q240" s="603"/>
      <c r="R240" s="603"/>
    </row>
    <row r="241" hidden="1" customHeight="1" spans="1:18">
      <c r="A241" s="591"/>
      <c r="B241" s="91"/>
      <c r="C241" s="635"/>
      <c r="D241" s="91"/>
      <c r="E241" s="91"/>
      <c r="F241" s="91"/>
      <c r="G241" s="91"/>
      <c r="H241" s="91"/>
      <c r="I241" s="282"/>
      <c r="J241" s="282"/>
      <c r="K241" s="25"/>
      <c r="L241" s="633"/>
      <c r="M241" s="25"/>
      <c r="N241" s="33"/>
      <c r="O241" s="33"/>
      <c r="P241" s="634"/>
      <c r="Q241" s="603"/>
      <c r="R241" s="603"/>
    </row>
    <row r="242" hidden="1" customHeight="1" spans="1:18">
      <c r="A242" s="591"/>
      <c r="B242" s="91"/>
      <c r="C242" s="635"/>
      <c r="D242" s="91"/>
      <c r="E242" s="91"/>
      <c r="F242" s="91"/>
      <c r="G242" s="91"/>
      <c r="H242" s="91"/>
      <c r="I242" s="282"/>
      <c r="J242" s="282"/>
      <c r="K242" s="25"/>
      <c r="L242" s="633"/>
      <c r="M242" s="25"/>
      <c r="N242" s="33"/>
      <c r="O242" s="33"/>
      <c r="P242" s="634"/>
      <c r="Q242" s="603"/>
      <c r="R242" s="603"/>
    </row>
    <row r="243" hidden="1" customHeight="1" spans="1:18">
      <c r="A243" s="591"/>
      <c r="B243" s="91"/>
      <c r="C243" s="635"/>
      <c r="D243" s="91"/>
      <c r="E243" s="91"/>
      <c r="F243" s="91"/>
      <c r="G243" s="91"/>
      <c r="H243" s="91"/>
      <c r="I243" s="282"/>
      <c r="J243" s="282"/>
      <c r="K243" s="25"/>
      <c r="L243" s="633"/>
      <c r="M243" s="25"/>
      <c r="N243" s="33"/>
      <c r="O243" s="33"/>
      <c r="P243" s="634"/>
      <c r="Q243" s="603"/>
      <c r="R243" s="603"/>
    </row>
    <row r="244" hidden="1" customHeight="1" spans="1:18">
      <c r="A244" s="591"/>
      <c r="B244" s="91"/>
      <c r="C244" s="635"/>
      <c r="D244" s="91"/>
      <c r="E244" s="91"/>
      <c r="F244" s="91"/>
      <c r="G244" s="91"/>
      <c r="H244" s="91"/>
      <c r="I244" s="282"/>
      <c r="J244" s="282"/>
      <c r="K244" s="25"/>
      <c r="L244" s="633"/>
      <c r="M244" s="25"/>
      <c r="N244" s="33"/>
      <c r="O244" s="33"/>
      <c r="P244" s="634"/>
      <c r="Q244" s="603"/>
      <c r="R244" s="603"/>
    </row>
    <row r="245" hidden="1" customHeight="1" spans="1:18">
      <c r="A245" s="591"/>
      <c r="B245" s="91"/>
      <c r="C245" s="635"/>
      <c r="D245" s="91"/>
      <c r="E245" s="91"/>
      <c r="F245" s="91"/>
      <c r="G245" s="91"/>
      <c r="H245" s="91"/>
      <c r="I245" s="282"/>
      <c r="J245" s="282"/>
      <c r="K245" s="25"/>
      <c r="L245" s="633"/>
      <c r="M245" s="25"/>
      <c r="N245" s="33"/>
      <c r="O245" s="33"/>
      <c r="P245" s="634"/>
      <c r="Q245" s="603"/>
      <c r="R245" s="603"/>
    </row>
    <row r="246" hidden="1" customHeight="1" spans="1:18">
      <c r="A246" s="591"/>
      <c r="B246" s="91"/>
      <c r="C246" s="635"/>
      <c r="D246" s="91"/>
      <c r="E246" s="91"/>
      <c r="F246" s="91"/>
      <c r="G246" s="91"/>
      <c r="H246" s="91"/>
      <c r="I246" s="282"/>
      <c r="J246" s="282"/>
      <c r="K246" s="25"/>
      <c r="L246" s="633"/>
      <c r="M246" s="25"/>
      <c r="N246" s="33"/>
      <c r="O246" s="33"/>
      <c r="P246" s="634"/>
      <c r="Q246" s="603"/>
      <c r="R246" s="603"/>
    </row>
    <row r="247" hidden="1" customHeight="1" spans="1:18">
      <c r="A247" s="591"/>
      <c r="B247" s="91"/>
      <c r="C247" s="635"/>
      <c r="D247" s="91"/>
      <c r="E247" s="91"/>
      <c r="F247" s="91"/>
      <c r="G247" s="91"/>
      <c r="H247" s="91"/>
      <c r="I247" s="282"/>
      <c r="J247" s="282"/>
      <c r="K247" s="25"/>
      <c r="L247" s="633"/>
      <c r="M247" s="25"/>
      <c r="N247" s="33"/>
      <c r="O247" s="33"/>
      <c r="P247" s="634"/>
      <c r="Q247" s="603"/>
      <c r="R247" s="603"/>
    </row>
    <row r="248" hidden="1" customHeight="1" spans="1:18">
      <c r="A248" s="591"/>
      <c r="B248" s="91"/>
      <c r="C248" s="635"/>
      <c r="D248" s="91"/>
      <c r="E248" s="91"/>
      <c r="F248" s="91"/>
      <c r="G248" s="91"/>
      <c r="H248" s="91"/>
      <c r="I248" s="282"/>
      <c r="J248" s="282"/>
      <c r="K248" s="25"/>
      <c r="L248" s="633"/>
      <c r="M248" s="25"/>
      <c r="N248" s="33"/>
      <c r="O248" s="33"/>
      <c r="P248" s="634"/>
      <c r="Q248" s="603"/>
      <c r="R248" s="603"/>
    </row>
    <row r="249" hidden="1" customHeight="1" spans="1:18">
      <c r="A249" s="591"/>
      <c r="B249" s="91"/>
      <c r="C249" s="635"/>
      <c r="D249" s="91"/>
      <c r="E249" s="91"/>
      <c r="F249" s="91"/>
      <c r="G249" s="91"/>
      <c r="H249" s="91"/>
      <c r="I249" s="282"/>
      <c r="J249" s="282"/>
      <c r="K249" s="25"/>
      <c r="L249" s="633"/>
      <c r="M249" s="25"/>
      <c r="N249" s="33"/>
      <c r="O249" s="33"/>
      <c r="P249" s="634"/>
      <c r="Q249" s="603"/>
      <c r="R249" s="603"/>
    </row>
    <row r="250" hidden="1" customHeight="1" spans="1:18">
      <c r="A250" s="591"/>
      <c r="B250" s="91"/>
      <c r="C250" s="635"/>
      <c r="D250" s="91"/>
      <c r="E250" s="91"/>
      <c r="F250" s="91"/>
      <c r="G250" s="91"/>
      <c r="H250" s="91"/>
      <c r="I250" s="282"/>
      <c r="J250" s="282"/>
      <c r="K250" s="25"/>
      <c r="L250" s="633"/>
      <c r="M250" s="25"/>
      <c r="N250" s="33"/>
      <c r="O250" s="33"/>
      <c r="P250" s="634"/>
      <c r="Q250" s="603"/>
      <c r="R250" s="603"/>
    </row>
    <row r="251" hidden="1" customHeight="1" spans="1:18">
      <c r="A251" s="591"/>
      <c r="B251" s="91"/>
      <c r="C251" s="635"/>
      <c r="D251" s="91"/>
      <c r="E251" s="91"/>
      <c r="F251" s="91"/>
      <c r="G251" s="91"/>
      <c r="H251" s="91"/>
      <c r="I251" s="282"/>
      <c r="J251" s="282"/>
      <c r="K251" s="25"/>
      <c r="L251" s="633"/>
      <c r="M251" s="25"/>
      <c r="N251" s="33"/>
      <c r="O251" s="33"/>
      <c r="P251" s="634"/>
      <c r="Q251" s="603"/>
      <c r="R251" s="603"/>
    </row>
    <row r="252" hidden="1" customHeight="1" spans="1:18">
      <c r="A252" s="591"/>
      <c r="B252" s="91"/>
      <c r="C252" s="635"/>
      <c r="D252" s="91"/>
      <c r="E252" s="91"/>
      <c r="F252" s="91"/>
      <c r="G252" s="91"/>
      <c r="H252" s="91"/>
      <c r="I252" s="282"/>
      <c r="J252" s="282"/>
      <c r="K252" s="25"/>
      <c r="L252" s="633"/>
      <c r="M252" s="25"/>
      <c r="N252" s="33"/>
      <c r="O252" s="33"/>
      <c r="P252" s="634"/>
      <c r="Q252" s="603"/>
      <c r="R252" s="603"/>
    </row>
    <row r="253" hidden="1" customHeight="1" spans="1:18">
      <c r="A253" s="591"/>
      <c r="B253" s="91"/>
      <c r="C253" s="635"/>
      <c r="D253" s="91"/>
      <c r="E253" s="91"/>
      <c r="F253" s="91"/>
      <c r="G253" s="91"/>
      <c r="H253" s="91"/>
      <c r="I253" s="282"/>
      <c r="J253" s="282"/>
      <c r="K253" s="25"/>
      <c r="L253" s="633"/>
      <c r="M253" s="25"/>
      <c r="N253" s="33"/>
      <c r="O253" s="33"/>
      <c r="P253" s="634"/>
      <c r="Q253" s="603"/>
      <c r="R253" s="603"/>
    </row>
    <row r="254" hidden="1" customHeight="1" spans="1:18">
      <c r="A254" s="591"/>
      <c r="B254" s="91"/>
      <c r="C254" s="635"/>
      <c r="D254" s="91"/>
      <c r="E254" s="91"/>
      <c r="F254" s="91"/>
      <c r="G254" s="91"/>
      <c r="H254" s="91"/>
      <c r="I254" s="282"/>
      <c r="J254" s="282"/>
      <c r="K254" s="25"/>
      <c r="L254" s="633"/>
      <c r="M254" s="25"/>
      <c r="N254" s="33"/>
      <c r="O254" s="33"/>
      <c r="P254" s="634"/>
      <c r="Q254" s="603"/>
      <c r="R254" s="603"/>
    </row>
    <row r="255" hidden="1" customHeight="1" spans="1:18">
      <c r="A255" s="591"/>
      <c r="B255" s="91"/>
      <c r="C255" s="635"/>
      <c r="D255" s="91"/>
      <c r="E255" s="91"/>
      <c r="F255" s="91"/>
      <c r="G255" s="91"/>
      <c r="H255" s="91"/>
      <c r="I255" s="282"/>
      <c r="J255" s="282"/>
      <c r="K255" s="25"/>
      <c r="L255" s="633"/>
      <c r="M255" s="25"/>
      <c r="N255" s="33"/>
      <c r="O255" s="33"/>
      <c r="P255" s="634"/>
      <c r="Q255" s="603"/>
      <c r="R255" s="603"/>
    </row>
    <row r="256" hidden="1" customHeight="1" spans="1:18">
      <c r="A256" s="591"/>
      <c r="B256" s="91"/>
      <c r="C256" s="635"/>
      <c r="D256" s="91"/>
      <c r="E256" s="91"/>
      <c r="F256" s="91"/>
      <c r="G256" s="91"/>
      <c r="H256" s="91"/>
      <c r="I256" s="282"/>
      <c r="J256" s="282"/>
      <c r="K256" s="25"/>
      <c r="L256" s="633"/>
      <c r="M256" s="25"/>
      <c r="N256" s="33"/>
      <c r="O256" s="33"/>
      <c r="P256" s="634"/>
      <c r="Q256" s="603"/>
      <c r="R256" s="603"/>
    </row>
    <row r="257" hidden="1" customHeight="1" spans="1:18">
      <c r="A257" s="591"/>
      <c r="B257" s="91"/>
      <c r="C257" s="635"/>
      <c r="D257" s="91"/>
      <c r="E257" s="91"/>
      <c r="F257" s="91"/>
      <c r="G257" s="91"/>
      <c r="H257" s="91"/>
      <c r="I257" s="282"/>
      <c r="J257" s="282"/>
      <c r="K257" s="25"/>
      <c r="L257" s="633"/>
      <c r="M257" s="25"/>
      <c r="N257" s="33"/>
      <c r="O257" s="33"/>
      <c r="P257" s="634"/>
      <c r="Q257" s="603"/>
      <c r="R257" s="603"/>
    </row>
    <row r="258" hidden="1" customHeight="1" spans="1:18">
      <c r="A258" s="591"/>
      <c r="B258" s="91"/>
      <c r="C258" s="635"/>
      <c r="D258" s="91"/>
      <c r="E258" s="91"/>
      <c r="F258" s="91"/>
      <c r="G258" s="91"/>
      <c r="H258" s="91"/>
      <c r="I258" s="282"/>
      <c r="J258" s="282"/>
      <c r="K258" s="25"/>
      <c r="L258" s="633"/>
      <c r="M258" s="25"/>
      <c r="N258" s="33"/>
      <c r="O258" s="33"/>
      <c r="P258" s="634"/>
      <c r="Q258" s="603"/>
      <c r="R258" s="603"/>
    </row>
    <row r="259" hidden="1" customHeight="1" spans="1:18">
      <c r="A259" s="591"/>
      <c r="B259" s="91"/>
      <c r="C259" s="635"/>
      <c r="D259" s="91"/>
      <c r="E259" s="91"/>
      <c r="F259" s="91"/>
      <c r="G259" s="91"/>
      <c r="H259" s="91"/>
      <c r="I259" s="282"/>
      <c r="J259" s="282"/>
      <c r="K259" s="25"/>
      <c r="L259" s="633"/>
      <c r="M259" s="25"/>
      <c r="N259" s="33"/>
      <c r="O259" s="33"/>
      <c r="P259" s="634"/>
      <c r="Q259" s="603"/>
      <c r="R259" s="603"/>
    </row>
    <row r="260" hidden="1" customHeight="1" spans="1:18">
      <c r="A260" s="591"/>
      <c r="B260" s="91"/>
      <c r="C260" s="635"/>
      <c r="D260" s="91"/>
      <c r="E260" s="91"/>
      <c r="F260" s="91"/>
      <c r="G260" s="91"/>
      <c r="H260" s="91"/>
      <c r="I260" s="282"/>
      <c r="J260" s="282"/>
      <c r="K260" s="25"/>
      <c r="L260" s="633"/>
      <c r="M260" s="25"/>
      <c r="N260" s="33"/>
      <c r="O260" s="33"/>
      <c r="P260" s="634"/>
      <c r="Q260" s="603"/>
      <c r="R260" s="603"/>
    </row>
    <row r="261" hidden="1" customHeight="1" spans="1:18">
      <c r="A261" s="591"/>
      <c r="B261" s="91"/>
      <c r="C261" s="635"/>
      <c r="D261" s="91"/>
      <c r="E261" s="91"/>
      <c r="F261" s="91"/>
      <c r="G261" s="91"/>
      <c r="H261" s="91"/>
      <c r="I261" s="282"/>
      <c r="J261" s="282"/>
      <c r="K261" s="25"/>
      <c r="L261" s="633"/>
      <c r="M261" s="25"/>
      <c r="N261" s="33"/>
      <c r="O261" s="33"/>
      <c r="P261" s="634"/>
      <c r="Q261" s="603"/>
      <c r="R261" s="603"/>
    </row>
    <row r="262" hidden="1" customHeight="1" spans="1:18">
      <c r="A262" s="591"/>
      <c r="B262" s="91"/>
      <c r="C262" s="635"/>
      <c r="D262" s="91"/>
      <c r="E262" s="91"/>
      <c r="F262" s="91"/>
      <c r="G262" s="91"/>
      <c r="H262" s="91"/>
      <c r="I262" s="282"/>
      <c r="J262" s="282"/>
      <c r="K262" s="25"/>
      <c r="L262" s="633"/>
      <c r="M262" s="25"/>
      <c r="N262" s="33"/>
      <c r="O262" s="33"/>
      <c r="P262" s="634"/>
      <c r="Q262" s="603"/>
      <c r="R262" s="603"/>
    </row>
    <row r="263" hidden="1" customHeight="1" spans="1:18">
      <c r="A263" s="591"/>
      <c r="B263" s="91"/>
      <c r="C263" s="635"/>
      <c r="D263" s="91"/>
      <c r="E263" s="91"/>
      <c r="F263" s="91"/>
      <c r="G263" s="91"/>
      <c r="H263" s="91"/>
      <c r="I263" s="282"/>
      <c r="J263" s="282"/>
      <c r="K263" s="25"/>
      <c r="L263" s="633"/>
      <c r="M263" s="25"/>
      <c r="N263" s="33"/>
      <c r="O263" s="33"/>
      <c r="P263" s="634"/>
      <c r="Q263" s="603"/>
      <c r="R263" s="603"/>
    </row>
    <row r="264" hidden="1" customHeight="1" spans="1:18">
      <c r="A264" s="591"/>
      <c r="B264" s="91"/>
      <c r="C264" s="635"/>
      <c r="D264" s="91"/>
      <c r="E264" s="91"/>
      <c r="F264" s="91"/>
      <c r="G264" s="91"/>
      <c r="H264" s="91"/>
      <c r="I264" s="282"/>
      <c r="J264" s="282"/>
      <c r="K264" s="25"/>
      <c r="L264" s="633"/>
      <c r="M264" s="25"/>
      <c r="N264" s="33"/>
      <c r="O264" s="33"/>
      <c r="P264" s="634"/>
      <c r="Q264" s="603"/>
      <c r="R264" s="603"/>
    </row>
    <row r="265" hidden="1" customHeight="1" spans="1:18">
      <c r="A265" s="591"/>
      <c r="B265" s="91"/>
      <c r="C265" s="635"/>
      <c r="D265" s="91"/>
      <c r="E265" s="91"/>
      <c r="F265" s="91"/>
      <c r="G265" s="91"/>
      <c r="H265" s="91"/>
      <c r="I265" s="282"/>
      <c r="J265" s="282"/>
      <c r="K265" s="25"/>
      <c r="L265" s="633"/>
      <c r="M265" s="25"/>
      <c r="N265" s="33"/>
      <c r="O265" s="33"/>
      <c r="P265" s="634"/>
      <c r="Q265" s="603"/>
      <c r="R265" s="603"/>
    </row>
    <row r="266" hidden="1" customHeight="1" spans="1:18">
      <c r="A266" s="591"/>
      <c r="B266" s="91"/>
      <c r="C266" s="635"/>
      <c r="D266" s="91"/>
      <c r="E266" s="91"/>
      <c r="F266" s="91"/>
      <c r="G266" s="91"/>
      <c r="H266" s="91"/>
      <c r="I266" s="282"/>
      <c r="J266" s="282"/>
      <c r="K266" s="25"/>
      <c r="L266" s="633"/>
      <c r="M266" s="25"/>
      <c r="N266" s="33"/>
      <c r="O266" s="33"/>
      <c r="P266" s="634"/>
      <c r="Q266" s="603"/>
      <c r="R266" s="603"/>
    </row>
    <row r="267" hidden="1" customHeight="1" spans="1:18">
      <c r="A267" s="591"/>
      <c r="B267" s="91"/>
      <c r="C267" s="635"/>
      <c r="D267" s="91"/>
      <c r="E267" s="91"/>
      <c r="F267" s="91"/>
      <c r="G267" s="91"/>
      <c r="H267" s="91"/>
      <c r="I267" s="282"/>
      <c r="J267" s="282"/>
      <c r="K267" s="25"/>
      <c r="L267" s="633"/>
      <c r="M267" s="25"/>
      <c r="N267" s="33"/>
      <c r="O267" s="33"/>
      <c r="P267" s="634"/>
      <c r="Q267" s="603"/>
      <c r="R267" s="603"/>
    </row>
    <row r="268" hidden="1" customHeight="1" spans="1:18">
      <c r="A268" s="591"/>
      <c r="B268" s="91"/>
      <c r="C268" s="635"/>
      <c r="D268" s="91"/>
      <c r="E268" s="91"/>
      <c r="F268" s="91"/>
      <c r="G268" s="91"/>
      <c r="H268" s="91"/>
      <c r="I268" s="282"/>
      <c r="J268" s="282"/>
      <c r="K268" s="25"/>
      <c r="L268" s="633"/>
      <c r="M268" s="25"/>
      <c r="N268" s="33"/>
      <c r="O268" s="33"/>
      <c r="P268" s="634"/>
      <c r="Q268" s="603"/>
      <c r="R268" s="603"/>
    </row>
    <row r="269" hidden="1" customHeight="1" spans="1:18">
      <c r="A269" s="591"/>
      <c r="B269" s="91"/>
      <c r="C269" s="635"/>
      <c r="D269" s="91"/>
      <c r="E269" s="91"/>
      <c r="F269" s="91"/>
      <c r="G269" s="91"/>
      <c r="H269" s="91"/>
      <c r="I269" s="282"/>
      <c r="J269" s="282"/>
      <c r="K269" s="25"/>
      <c r="L269" s="633"/>
      <c r="M269" s="25"/>
      <c r="N269" s="33"/>
      <c r="O269" s="33"/>
      <c r="P269" s="634"/>
      <c r="Q269" s="603"/>
      <c r="R269" s="603"/>
    </row>
    <row r="270" hidden="1" customHeight="1" spans="1:18">
      <c r="A270" s="591"/>
      <c r="B270" s="91"/>
      <c r="C270" s="635"/>
      <c r="D270" s="91"/>
      <c r="E270" s="91"/>
      <c r="F270" s="91"/>
      <c r="G270" s="91"/>
      <c r="H270" s="91"/>
      <c r="I270" s="282"/>
      <c r="J270" s="282"/>
      <c r="K270" s="25"/>
      <c r="L270" s="633"/>
      <c r="M270" s="25"/>
      <c r="N270" s="33"/>
      <c r="O270" s="33"/>
      <c r="P270" s="634"/>
      <c r="Q270" s="603"/>
      <c r="R270" s="603"/>
    </row>
    <row r="271" hidden="1" customHeight="1" spans="1:18">
      <c r="A271" s="591"/>
      <c r="B271" s="91"/>
      <c r="C271" s="635"/>
      <c r="D271" s="91"/>
      <c r="E271" s="91"/>
      <c r="F271" s="91"/>
      <c r="G271" s="91"/>
      <c r="H271" s="91"/>
      <c r="I271" s="282"/>
      <c r="J271" s="282"/>
      <c r="K271" s="25"/>
      <c r="L271" s="633"/>
      <c r="M271" s="25"/>
      <c r="N271" s="33"/>
      <c r="O271" s="33"/>
      <c r="P271" s="634"/>
      <c r="Q271" s="603"/>
      <c r="R271" s="603"/>
    </row>
    <row r="272" hidden="1" customHeight="1" spans="1:18">
      <c r="A272" s="591"/>
      <c r="B272" s="91"/>
      <c r="C272" s="635"/>
      <c r="D272" s="91"/>
      <c r="E272" s="91"/>
      <c r="F272" s="91"/>
      <c r="G272" s="91"/>
      <c r="H272" s="91"/>
      <c r="I272" s="282"/>
      <c r="J272" s="282"/>
      <c r="K272" s="25"/>
      <c r="L272" s="633"/>
      <c r="M272" s="25"/>
      <c r="N272" s="33"/>
      <c r="O272" s="33"/>
      <c r="P272" s="634"/>
      <c r="Q272" s="603"/>
      <c r="R272" s="603"/>
    </row>
    <row r="273" hidden="1" customHeight="1" spans="1:18">
      <c r="A273" s="591"/>
      <c r="B273" s="91"/>
      <c r="C273" s="635"/>
      <c r="D273" s="91"/>
      <c r="E273" s="91"/>
      <c r="F273" s="91"/>
      <c r="G273" s="91"/>
      <c r="H273" s="91"/>
      <c r="I273" s="282"/>
      <c r="J273" s="282"/>
      <c r="K273" s="25"/>
      <c r="L273" s="633"/>
      <c r="M273" s="25"/>
      <c r="N273" s="33"/>
      <c r="O273" s="33"/>
      <c r="P273" s="634"/>
      <c r="Q273" s="603"/>
      <c r="R273" s="603"/>
    </row>
    <row r="274" hidden="1" customHeight="1" spans="1:18">
      <c r="A274" s="591"/>
      <c r="B274" s="91"/>
      <c r="C274" s="635"/>
      <c r="D274" s="91"/>
      <c r="E274" s="91"/>
      <c r="F274" s="91"/>
      <c r="G274" s="91"/>
      <c r="H274" s="91"/>
      <c r="I274" s="282"/>
      <c r="J274" s="282"/>
      <c r="K274" s="25"/>
      <c r="L274" s="633"/>
      <c r="M274" s="25"/>
      <c r="N274" s="33"/>
      <c r="O274" s="33"/>
      <c r="P274" s="634"/>
      <c r="Q274" s="603"/>
      <c r="R274" s="603"/>
    </row>
    <row r="275" hidden="1" customHeight="1" spans="1:18">
      <c r="A275" s="591"/>
      <c r="B275" s="91"/>
      <c r="C275" s="635"/>
      <c r="D275" s="91"/>
      <c r="E275" s="91"/>
      <c r="F275" s="91"/>
      <c r="G275" s="91"/>
      <c r="H275" s="91"/>
      <c r="I275" s="282"/>
      <c r="J275" s="282"/>
      <c r="K275" s="25"/>
      <c r="L275" s="633"/>
      <c r="M275" s="25"/>
      <c r="N275" s="33"/>
      <c r="O275" s="33"/>
      <c r="P275" s="634"/>
      <c r="Q275" s="603"/>
      <c r="R275" s="603"/>
    </row>
    <row r="276" hidden="1" customHeight="1" spans="1:18">
      <c r="A276" s="591"/>
      <c r="B276" s="91"/>
      <c r="C276" s="635"/>
      <c r="D276" s="91"/>
      <c r="E276" s="91"/>
      <c r="F276" s="91"/>
      <c r="G276" s="91"/>
      <c r="H276" s="91"/>
      <c r="I276" s="282"/>
      <c r="J276" s="282"/>
      <c r="K276" s="25"/>
      <c r="L276" s="633"/>
      <c r="M276" s="25"/>
      <c r="N276" s="33"/>
      <c r="O276" s="33"/>
      <c r="P276" s="634"/>
      <c r="Q276" s="603"/>
      <c r="R276" s="603"/>
    </row>
    <row r="277" hidden="1" customHeight="1" spans="1:18">
      <c r="A277" s="591"/>
      <c r="B277" s="91"/>
      <c r="C277" s="635"/>
      <c r="D277" s="91"/>
      <c r="E277" s="91"/>
      <c r="F277" s="91"/>
      <c r="G277" s="91"/>
      <c r="H277" s="91"/>
      <c r="I277" s="282"/>
      <c r="J277" s="282"/>
      <c r="K277" s="25"/>
      <c r="L277" s="633"/>
      <c r="M277" s="25"/>
      <c r="N277" s="33"/>
      <c r="O277" s="33"/>
      <c r="P277" s="634"/>
      <c r="Q277" s="603"/>
      <c r="R277" s="603"/>
    </row>
    <row r="278" hidden="1" customHeight="1" spans="1:18">
      <c r="A278" s="591"/>
      <c r="B278" s="91"/>
      <c r="C278" s="635"/>
      <c r="D278" s="91"/>
      <c r="E278" s="91"/>
      <c r="F278" s="91"/>
      <c r="G278" s="91"/>
      <c r="H278" s="91"/>
      <c r="I278" s="282"/>
      <c r="J278" s="282"/>
      <c r="K278" s="25"/>
      <c r="L278" s="633"/>
      <c r="M278" s="25"/>
      <c r="N278" s="33"/>
      <c r="O278" s="33"/>
      <c r="P278" s="634"/>
      <c r="Q278" s="603"/>
      <c r="R278" s="603"/>
    </row>
    <row r="279" hidden="1" customHeight="1" spans="1:18">
      <c r="A279" s="591"/>
      <c r="B279" s="91"/>
      <c r="C279" s="635"/>
      <c r="D279" s="91"/>
      <c r="E279" s="91"/>
      <c r="F279" s="91"/>
      <c r="G279" s="91"/>
      <c r="H279" s="91"/>
      <c r="I279" s="282"/>
      <c r="J279" s="282"/>
      <c r="K279" s="25"/>
      <c r="L279" s="633"/>
      <c r="M279" s="25"/>
      <c r="N279" s="33"/>
      <c r="O279" s="33"/>
      <c r="P279" s="634"/>
      <c r="Q279" s="603"/>
      <c r="R279" s="603"/>
    </row>
    <row r="280" hidden="1" customHeight="1" spans="1:18">
      <c r="A280" s="591"/>
      <c r="B280" s="91"/>
      <c r="C280" s="635"/>
      <c r="D280" s="91"/>
      <c r="E280" s="91"/>
      <c r="F280" s="91"/>
      <c r="G280" s="91"/>
      <c r="H280" s="91"/>
      <c r="I280" s="282"/>
      <c r="J280" s="282"/>
      <c r="K280" s="25"/>
      <c r="L280" s="633"/>
      <c r="M280" s="25"/>
      <c r="N280" s="33"/>
      <c r="O280" s="33"/>
      <c r="P280" s="634"/>
      <c r="Q280" s="603"/>
      <c r="R280" s="603"/>
    </row>
    <row r="281" hidden="1" customHeight="1" spans="1:18">
      <c r="A281" s="591"/>
      <c r="B281" s="91"/>
      <c r="C281" s="635"/>
      <c r="D281" s="91"/>
      <c r="E281" s="91"/>
      <c r="F281" s="91"/>
      <c r="G281" s="91"/>
      <c r="H281" s="91"/>
      <c r="I281" s="282"/>
      <c r="J281" s="282"/>
      <c r="K281" s="25"/>
      <c r="L281" s="633"/>
      <c r="M281" s="25"/>
      <c r="N281" s="33"/>
      <c r="O281" s="33"/>
      <c r="P281" s="634"/>
      <c r="Q281" s="603"/>
      <c r="R281" s="603"/>
    </row>
    <row r="282" hidden="1" customHeight="1" spans="1:18">
      <c r="A282" s="591"/>
      <c r="B282" s="91"/>
      <c r="C282" s="635"/>
      <c r="D282" s="91"/>
      <c r="E282" s="91"/>
      <c r="F282" s="91"/>
      <c r="G282" s="91"/>
      <c r="H282" s="91"/>
      <c r="I282" s="282"/>
      <c r="J282" s="282"/>
      <c r="K282" s="25"/>
      <c r="L282" s="633"/>
      <c r="M282" s="25"/>
      <c r="N282" s="33"/>
      <c r="O282" s="33"/>
      <c r="P282" s="634"/>
      <c r="Q282" s="603"/>
      <c r="R282" s="603"/>
    </row>
    <row r="283" hidden="1" customHeight="1" spans="1:18">
      <c r="A283" s="591"/>
      <c r="B283" s="91"/>
      <c r="C283" s="635"/>
      <c r="D283" s="91"/>
      <c r="E283" s="91"/>
      <c r="F283" s="91"/>
      <c r="G283" s="91"/>
      <c r="H283" s="91"/>
      <c r="I283" s="282"/>
      <c r="J283" s="282"/>
      <c r="K283" s="25"/>
      <c r="L283" s="633"/>
      <c r="M283" s="25"/>
      <c r="N283" s="33"/>
      <c r="O283" s="33"/>
      <c r="P283" s="634"/>
      <c r="Q283" s="603"/>
      <c r="R283" s="603"/>
    </row>
    <row r="284" hidden="1" customHeight="1" spans="1:18">
      <c r="A284" s="591"/>
      <c r="B284" s="91"/>
      <c r="C284" s="635"/>
      <c r="D284" s="91"/>
      <c r="E284" s="91"/>
      <c r="F284" s="91"/>
      <c r="G284" s="91"/>
      <c r="H284" s="91"/>
      <c r="I284" s="282"/>
      <c r="J284" s="282"/>
      <c r="K284" s="25"/>
      <c r="L284" s="633"/>
      <c r="M284" s="25"/>
      <c r="N284" s="33"/>
      <c r="O284" s="33"/>
      <c r="P284" s="634"/>
      <c r="Q284" s="603"/>
      <c r="R284" s="603"/>
    </row>
    <row r="285" hidden="1" customHeight="1" spans="1:18">
      <c r="A285" s="591"/>
      <c r="B285" s="91"/>
      <c r="C285" s="635"/>
      <c r="D285" s="91"/>
      <c r="E285" s="91"/>
      <c r="F285" s="91"/>
      <c r="G285" s="91"/>
      <c r="H285" s="91"/>
      <c r="I285" s="282"/>
      <c r="J285" s="282"/>
      <c r="K285" s="25"/>
      <c r="L285" s="633"/>
      <c r="M285" s="25"/>
      <c r="N285" s="33"/>
      <c r="O285" s="33"/>
      <c r="P285" s="634"/>
      <c r="Q285" s="603"/>
      <c r="R285" s="603"/>
    </row>
    <row r="286" hidden="1" customHeight="1" spans="1:18">
      <c r="A286" s="591"/>
      <c r="B286" s="91"/>
      <c r="C286" s="635"/>
      <c r="D286" s="91"/>
      <c r="E286" s="91"/>
      <c r="F286" s="91"/>
      <c r="G286" s="91"/>
      <c r="H286" s="91"/>
      <c r="I286" s="282"/>
      <c r="J286" s="282"/>
      <c r="K286" s="25"/>
      <c r="L286" s="633"/>
      <c r="M286" s="25"/>
      <c r="N286" s="33"/>
      <c r="O286" s="33"/>
      <c r="P286" s="634"/>
      <c r="Q286" s="603"/>
      <c r="R286" s="603"/>
    </row>
    <row r="287" hidden="1" customHeight="1" spans="1:18">
      <c r="A287" s="591"/>
      <c r="B287" s="91"/>
      <c r="C287" s="635"/>
      <c r="D287" s="91"/>
      <c r="E287" s="91"/>
      <c r="F287" s="91"/>
      <c r="G287" s="91"/>
      <c r="H287" s="91"/>
      <c r="I287" s="282"/>
      <c r="J287" s="282"/>
      <c r="K287" s="25"/>
      <c r="L287" s="633"/>
      <c r="M287" s="25"/>
      <c r="N287" s="33"/>
      <c r="O287" s="33"/>
      <c r="P287" s="634"/>
      <c r="Q287" s="603"/>
      <c r="R287" s="603"/>
    </row>
    <row r="288" hidden="1" customHeight="1" spans="1:18">
      <c r="A288" s="591"/>
      <c r="B288" s="91"/>
      <c r="C288" s="635"/>
      <c r="D288" s="91"/>
      <c r="E288" s="91"/>
      <c r="F288" s="91"/>
      <c r="G288" s="91"/>
      <c r="H288" s="91"/>
      <c r="I288" s="282"/>
      <c r="J288" s="282"/>
      <c r="K288" s="25"/>
      <c r="L288" s="633"/>
      <c r="M288" s="25"/>
      <c r="N288" s="33"/>
      <c r="O288" s="33"/>
      <c r="P288" s="634"/>
      <c r="Q288" s="603"/>
      <c r="R288" s="603"/>
    </row>
    <row r="289" hidden="1" customHeight="1" spans="1:18">
      <c r="A289" s="591"/>
      <c r="B289" s="91"/>
      <c r="C289" s="635"/>
      <c r="D289" s="91"/>
      <c r="E289" s="91"/>
      <c r="F289" s="91"/>
      <c r="G289" s="91"/>
      <c r="H289" s="91"/>
      <c r="I289" s="282"/>
      <c r="J289" s="282"/>
      <c r="K289" s="25"/>
      <c r="L289" s="633"/>
      <c r="M289" s="25"/>
      <c r="N289" s="33"/>
      <c r="O289" s="33"/>
      <c r="P289" s="634"/>
      <c r="Q289" s="603"/>
      <c r="R289" s="603"/>
    </row>
    <row r="290" hidden="1" customHeight="1" spans="1:18">
      <c r="A290" s="591"/>
      <c r="B290" s="91"/>
      <c r="C290" s="635"/>
      <c r="D290" s="91"/>
      <c r="E290" s="91"/>
      <c r="F290" s="91"/>
      <c r="G290" s="91"/>
      <c r="H290" s="91"/>
      <c r="I290" s="282"/>
      <c r="J290" s="282"/>
      <c r="K290" s="25"/>
      <c r="L290" s="633"/>
      <c r="M290" s="25"/>
      <c r="N290" s="33"/>
      <c r="O290" s="33"/>
      <c r="P290" s="634"/>
      <c r="Q290" s="603"/>
      <c r="R290" s="603"/>
    </row>
    <row r="291" hidden="1" customHeight="1" spans="1:18">
      <c r="A291" s="591"/>
      <c r="B291" s="91"/>
      <c r="C291" s="635"/>
      <c r="D291" s="91"/>
      <c r="E291" s="91"/>
      <c r="F291" s="91"/>
      <c r="G291" s="91"/>
      <c r="H291" s="91"/>
      <c r="I291" s="282"/>
      <c r="J291" s="282"/>
      <c r="K291" s="25"/>
      <c r="L291" s="633"/>
      <c r="M291" s="25"/>
      <c r="N291" s="33"/>
      <c r="O291" s="33"/>
      <c r="P291" s="634"/>
      <c r="Q291" s="603"/>
      <c r="R291" s="603"/>
    </row>
    <row r="292" hidden="1" customHeight="1" spans="1:18">
      <c r="A292" s="591"/>
      <c r="B292" s="91"/>
      <c r="C292" s="635"/>
      <c r="D292" s="91"/>
      <c r="E292" s="91"/>
      <c r="F292" s="91"/>
      <c r="G292" s="91"/>
      <c r="H292" s="91"/>
      <c r="I292" s="282"/>
      <c r="J292" s="282"/>
      <c r="K292" s="25"/>
      <c r="L292" s="633"/>
      <c r="M292" s="25"/>
      <c r="N292" s="33"/>
      <c r="O292" s="33"/>
      <c r="P292" s="634"/>
      <c r="Q292" s="603"/>
      <c r="R292" s="603"/>
    </row>
    <row r="293" hidden="1" customHeight="1" spans="1:18">
      <c r="A293" s="591"/>
      <c r="B293" s="91"/>
      <c r="C293" s="635"/>
      <c r="D293" s="91"/>
      <c r="E293" s="91"/>
      <c r="F293" s="91"/>
      <c r="G293" s="91"/>
      <c r="H293" s="91"/>
      <c r="I293" s="282"/>
      <c r="J293" s="282"/>
      <c r="K293" s="25"/>
      <c r="L293" s="633"/>
      <c r="M293" s="25"/>
      <c r="N293" s="33"/>
      <c r="O293" s="33"/>
      <c r="P293" s="634"/>
      <c r="Q293" s="603"/>
      <c r="R293" s="603"/>
    </row>
    <row r="294" hidden="1" customHeight="1" spans="1:18">
      <c r="A294" s="591"/>
      <c r="B294" s="91"/>
      <c r="C294" s="635"/>
      <c r="D294" s="91"/>
      <c r="E294" s="91"/>
      <c r="F294" s="91"/>
      <c r="G294" s="91"/>
      <c r="H294" s="91"/>
      <c r="I294" s="282"/>
      <c r="J294" s="282"/>
      <c r="K294" s="25"/>
      <c r="L294" s="633"/>
      <c r="M294" s="25"/>
      <c r="N294" s="33"/>
      <c r="O294" s="33"/>
      <c r="P294" s="634"/>
      <c r="Q294" s="603"/>
      <c r="R294" s="603"/>
    </row>
    <row r="295" hidden="1" customHeight="1" spans="1:18">
      <c r="A295" s="591"/>
      <c r="B295" s="91"/>
      <c r="C295" s="635"/>
      <c r="D295" s="91"/>
      <c r="E295" s="91"/>
      <c r="F295" s="91"/>
      <c r="G295" s="91"/>
      <c r="H295" s="91"/>
      <c r="I295" s="282"/>
      <c r="J295" s="282"/>
      <c r="K295" s="25"/>
      <c r="L295" s="633"/>
      <c r="M295" s="25"/>
      <c r="N295" s="33"/>
      <c r="O295" s="33"/>
      <c r="P295" s="634"/>
      <c r="Q295" s="603"/>
      <c r="R295" s="603"/>
    </row>
    <row r="296" hidden="1" customHeight="1" spans="1:18">
      <c r="A296" s="591"/>
      <c r="B296" s="91"/>
      <c r="C296" s="635"/>
      <c r="D296" s="91"/>
      <c r="E296" s="91"/>
      <c r="F296" s="91"/>
      <c r="G296" s="91"/>
      <c r="H296" s="91"/>
      <c r="I296" s="282"/>
      <c r="J296" s="282"/>
      <c r="K296" s="25"/>
      <c r="L296" s="633"/>
      <c r="M296" s="25"/>
      <c r="N296" s="33"/>
      <c r="O296" s="33"/>
      <c r="P296" s="634"/>
      <c r="Q296" s="603"/>
      <c r="R296" s="603"/>
    </row>
    <row r="297" hidden="1" customHeight="1" spans="1:18">
      <c r="A297" s="591"/>
      <c r="B297" s="91"/>
      <c r="C297" s="635"/>
      <c r="D297" s="91"/>
      <c r="E297" s="91"/>
      <c r="F297" s="91"/>
      <c r="G297" s="91"/>
      <c r="H297" s="91"/>
      <c r="I297" s="282"/>
      <c r="J297" s="282"/>
      <c r="K297" s="25"/>
      <c r="L297" s="633"/>
      <c r="M297" s="25"/>
      <c r="N297" s="33"/>
      <c r="O297" s="33"/>
      <c r="P297" s="634"/>
      <c r="Q297" s="603"/>
      <c r="R297" s="603"/>
    </row>
    <row r="298" hidden="1" customHeight="1" spans="1:18">
      <c r="A298" s="591"/>
      <c r="B298" s="91"/>
      <c r="C298" s="635"/>
      <c r="D298" s="91"/>
      <c r="E298" s="91"/>
      <c r="F298" s="91"/>
      <c r="G298" s="91"/>
      <c r="H298" s="91"/>
      <c r="I298" s="282"/>
      <c r="J298" s="282"/>
      <c r="K298" s="25"/>
      <c r="L298" s="633"/>
      <c r="M298" s="25"/>
      <c r="N298" s="33"/>
      <c r="O298" s="33"/>
      <c r="P298" s="634"/>
      <c r="Q298" s="603"/>
      <c r="R298" s="603"/>
    </row>
    <row r="299" hidden="1" customHeight="1" spans="1:18">
      <c r="A299" s="591"/>
      <c r="B299" s="91"/>
      <c r="C299" s="635"/>
      <c r="D299" s="91"/>
      <c r="E299" s="91"/>
      <c r="F299" s="91"/>
      <c r="G299" s="91"/>
      <c r="H299" s="91"/>
      <c r="I299" s="282"/>
      <c r="J299" s="282"/>
      <c r="K299" s="25"/>
      <c r="L299" s="633"/>
      <c r="M299" s="25"/>
      <c r="N299" s="33"/>
      <c r="O299" s="33"/>
      <c r="P299" s="634"/>
      <c r="Q299" s="603"/>
      <c r="R299" s="603"/>
    </row>
    <row r="300" hidden="1" customHeight="1" spans="1:18">
      <c r="A300" s="591"/>
      <c r="B300" s="91"/>
      <c r="C300" s="635"/>
      <c r="D300" s="91"/>
      <c r="E300" s="91"/>
      <c r="F300" s="91"/>
      <c r="G300" s="91"/>
      <c r="H300" s="91"/>
      <c r="I300" s="282"/>
      <c r="J300" s="282"/>
      <c r="K300" s="25"/>
      <c r="L300" s="633"/>
      <c r="M300" s="25"/>
      <c r="N300" s="33"/>
      <c r="O300" s="33"/>
      <c r="P300" s="634"/>
      <c r="Q300" s="603"/>
      <c r="R300" s="603"/>
    </row>
    <row r="301" hidden="1" customHeight="1" spans="1:18">
      <c r="A301" s="591"/>
      <c r="B301" s="91"/>
      <c r="C301" s="635"/>
      <c r="D301" s="91"/>
      <c r="E301" s="91"/>
      <c r="F301" s="91"/>
      <c r="G301" s="91"/>
      <c r="H301" s="91"/>
      <c r="I301" s="282"/>
      <c r="J301" s="282"/>
      <c r="K301" s="25"/>
      <c r="L301" s="633"/>
      <c r="M301" s="25"/>
      <c r="N301" s="33"/>
      <c r="O301" s="33"/>
      <c r="P301" s="634"/>
      <c r="Q301" s="603"/>
      <c r="R301" s="603"/>
    </row>
    <row r="302" hidden="1" customHeight="1" spans="1:18">
      <c r="A302" s="591"/>
      <c r="B302" s="91"/>
      <c r="C302" s="635"/>
      <c r="D302" s="91"/>
      <c r="E302" s="91"/>
      <c r="F302" s="91"/>
      <c r="G302" s="91"/>
      <c r="H302" s="91"/>
      <c r="I302" s="282"/>
      <c r="J302" s="282"/>
      <c r="K302" s="25"/>
      <c r="L302" s="633"/>
      <c r="M302" s="25"/>
      <c r="N302" s="33"/>
      <c r="O302" s="33"/>
      <c r="P302" s="634"/>
      <c r="Q302" s="603"/>
      <c r="R302" s="603"/>
    </row>
    <row r="303" hidden="1" customHeight="1" spans="1:18">
      <c r="A303" s="591"/>
      <c r="B303" s="91"/>
      <c r="C303" s="635"/>
      <c r="D303" s="91"/>
      <c r="E303" s="91"/>
      <c r="F303" s="91"/>
      <c r="G303" s="91"/>
      <c r="H303" s="91"/>
      <c r="I303" s="282"/>
      <c r="J303" s="282"/>
      <c r="K303" s="25"/>
      <c r="L303" s="633"/>
      <c r="M303" s="25"/>
      <c r="N303" s="33"/>
      <c r="O303" s="33"/>
      <c r="P303" s="634"/>
      <c r="Q303" s="603"/>
      <c r="R303" s="603"/>
    </row>
    <row r="304" hidden="1" customHeight="1" spans="1:18">
      <c r="A304" s="591"/>
      <c r="B304" s="91"/>
      <c r="C304" s="635"/>
      <c r="D304" s="91"/>
      <c r="E304" s="91"/>
      <c r="F304" s="91"/>
      <c r="G304" s="91"/>
      <c r="H304" s="91"/>
      <c r="I304" s="282"/>
      <c r="J304" s="282"/>
      <c r="K304" s="25"/>
      <c r="L304" s="633"/>
      <c r="M304" s="25"/>
      <c r="N304" s="33"/>
      <c r="O304" s="33"/>
      <c r="P304" s="634"/>
      <c r="Q304" s="603"/>
      <c r="R304" s="603"/>
    </row>
    <row r="305" hidden="1" customHeight="1" spans="1:18">
      <c r="A305" s="591"/>
      <c r="B305" s="91"/>
      <c r="C305" s="635"/>
      <c r="D305" s="91"/>
      <c r="E305" s="91"/>
      <c r="F305" s="91"/>
      <c r="G305" s="91"/>
      <c r="H305" s="91"/>
      <c r="I305" s="282"/>
      <c r="J305" s="282"/>
      <c r="K305" s="25"/>
      <c r="L305" s="633"/>
      <c r="M305" s="25"/>
      <c r="N305" s="33"/>
      <c r="O305" s="33"/>
      <c r="P305" s="634"/>
      <c r="Q305" s="603"/>
      <c r="R305" s="603"/>
    </row>
    <row r="306" hidden="1" customHeight="1" spans="1:18">
      <c r="A306" s="591"/>
      <c r="B306" s="91"/>
      <c r="C306" s="635"/>
      <c r="D306" s="91"/>
      <c r="E306" s="91"/>
      <c r="F306" s="91"/>
      <c r="G306" s="91"/>
      <c r="H306" s="91"/>
      <c r="I306" s="282"/>
      <c r="J306" s="282"/>
      <c r="K306" s="25"/>
      <c r="L306" s="633"/>
      <c r="M306" s="25"/>
      <c r="N306" s="33"/>
      <c r="O306" s="33"/>
      <c r="P306" s="634"/>
      <c r="Q306" s="603"/>
      <c r="R306" s="603"/>
    </row>
    <row r="307" hidden="1" customHeight="1" spans="1:18">
      <c r="A307" s="591"/>
      <c r="B307" s="91"/>
      <c r="C307" s="635"/>
      <c r="D307" s="91"/>
      <c r="E307" s="91"/>
      <c r="F307" s="91"/>
      <c r="G307" s="91"/>
      <c r="H307" s="91"/>
      <c r="I307" s="282"/>
      <c r="J307" s="282"/>
      <c r="K307" s="25"/>
      <c r="L307" s="633"/>
      <c r="M307" s="25"/>
      <c r="N307" s="33"/>
      <c r="O307" s="33"/>
      <c r="P307" s="634"/>
      <c r="Q307" s="603"/>
      <c r="R307" s="603"/>
    </row>
    <row r="308" hidden="1" customHeight="1" spans="1:18">
      <c r="A308" s="591"/>
      <c r="B308" s="91"/>
      <c r="C308" s="635"/>
      <c r="D308" s="91"/>
      <c r="E308" s="91"/>
      <c r="F308" s="91"/>
      <c r="G308" s="91"/>
      <c r="H308" s="91"/>
      <c r="I308" s="282"/>
      <c r="J308" s="282"/>
      <c r="K308" s="25"/>
      <c r="L308" s="633"/>
      <c r="M308" s="25"/>
      <c r="N308" s="33"/>
      <c r="O308" s="33"/>
      <c r="P308" s="634"/>
      <c r="Q308" s="603"/>
      <c r="R308" s="603"/>
    </row>
    <row r="309" hidden="1" customHeight="1" spans="1:18">
      <c r="A309" s="591"/>
      <c r="B309" s="91"/>
      <c r="C309" s="635"/>
      <c r="D309" s="91"/>
      <c r="E309" s="91"/>
      <c r="F309" s="91"/>
      <c r="G309" s="91"/>
      <c r="H309" s="91"/>
      <c r="I309" s="282"/>
      <c r="J309" s="282"/>
      <c r="K309" s="25"/>
      <c r="L309" s="633"/>
      <c r="M309" s="25"/>
      <c r="N309" s="33"/>
      <c r="O309" s="33"/>
      <c r="P309" s="634"/>
      <c r="Q309" s="603"/>
      <c r="R309" s="603"/>
    </row>
    <row r="310" hidden="1" customHeight="1" spans="1:18">
      <c r="A310" s="591"/>
      <c r="B310" s="91"/>
      <c r="C310" s="635"/>
      <c r="D310" s="91"/>
      <c r="E310" s="91"/>
      <c r="F310" s="91"/>
      <c r="G310" s="91"/>
      <c r="H310" s="91"/>
      <c r="I310" s="282"/>
      <c r="J310" s="282"/>
      <c r="K310" s="25"/>
      <c r="L310" s="633"/>
      <c r="M310" s="25"/>
      <c r="N310" s="33"/>
      <c r="O310" s="33"/>
      <c r="P310" s="634"/>
      <c r="Q310" s="603"/>
      <c r="R310" s="603"/>
    </row>
    <row r="311" hidden="1" customHeight="1" spans="1:18">
      <c r="A311" s="591"/>
      <c r="B311" s="91"/>
      <c r="C311" s="635"/>
      <c r="D311" s="91"/>
      <c r="E311" s="91"/>
      <c r="F311" s="91"/>
      <c r="G311" s="91"/>
      <c r="H311" s="91"/>
      <c r="I311" s="282"/>
      <c r="J311" s="282"/>
      <c r="K311" s="25"/>
      <c r="L311" s="633"/>
      <c r="M311" s="25"/>
      <c r="N311" s="33"/>
      <c r="O311" s="33"/>
      <c r="P311" s="634"/>
      <c r="Q311" s="603"/>
      <c r="R311" s="603"/>
    </row>
    <row r="312" hidden="1" customHeight="1" spans="1:18">
      <c r="A312" s="591"/>
      <c r="B312" s="91"/>
      <c r="C312" s="635"/>
      <c r="D312" s="91"/>
      <c r="E312" s="91"/>
      <c r="F312" s="91"/>
      <c r="G312" s="91"/>
      <c r="H312" s="91"/>
      <c r="I312" s="282"/>
      <c r="J312" s="282"/>
      <c r="K312" s="25"/>
      <c r="L312" s="633"/>
      <c r="M312" s="25"/>
      <c r="N312" s="33"/>
      <c r="O312" s="33"/>
      <c r="P312" s="634"/>
      <c r="Q312" s="603"/>
      <c r="R312" s="603"/>
    </row>
    <row r="313" hidden="1" customHeight="1" spans="1:18">
      <c r="A313" s="591"/>
      <c r="B313" s="91"/>
      <c r="C313" s="635"/>
      <c r="D313" s="91"/>
      <c r="E313" s="91"/>
      <c r="F313" s="91"/>
      <c r="G313" s="91"/>
      <c r="H313" s="91"/>
      <c r="I313" s="282"/>
      <c r="J313" s="282"/>
      <c r="K313" s="25"/>
      <c r="L313" s="633"/>
      <c r="M313" s="25"/>
      <c r="N313" s="33"/>
      <c r="O313" s="33"/>
      <c r="P313" s="634"/>
      <c r="Q313" s="603"/>
      <c r="R313" s="603"/>
    </row>
    <row r="314" hidden="1" customHeight="1" spans="1:18">
      <c r="A314" s="591"/>
      <c r="B314" s="91"/>
      <c r="C314" s="635"/>
      <c r="D314" s="91"/>
      <c r="E314" s="91"/>
      <c r="F314" s="91"/>
      <c r="G314" s="91"/>
      <c r="H314" s="91"/>
      <c r="I314" s="282"/>
      <c r="J314" s="282"/>
      <c r="K314" s="25"/>
      <c r="L314" s="633"/>
      <c r="M314" s="25"/>
      <c r="N314" s="33"/>
      <c r="O314" s="33"/>
      <c r="P314" s="634"/>
      <c r="Q314" s="603"/>
      <c r="R314" s="603"/>
    </row>
    <row r="315" hidden="1" customHeight="1" spans="1:18">
      <c r="A315" s="591"/>
      <c r="B315" s="91"/>
      <c r="C315" s="635"/>
      <c r="D315" s="91"/>
      <c r="E315" s="91"/>
      <c r="F315" s="91"/>
      <c r="G315" s="91"/>
      <c r="H315" s="91"/>
      <c r="I315" s="282"/>
      <c r="J315" s="282"/>
      <c r="K315" s="25"/>
      <c r="L315" s="633"/>
      <c r="M315" s="25"/>
      <c r="N315" s="33"/>
      <c r="O315" s="33"/>
      <c r="P315" s="634"/>
      <c r="Q315" s="603"/>
      <c r="R315" s="603"/>
    </row>
    <row r="316" hidden="1" customHeight="1" spans="1:18">
      <c r="A316" s="591"/>
      <c r="B316" s="91"/>
      <c r="C316" s="635"/>
      <c r="D316" s="91"/>
      <c r="E316" s="91"/>
      <c r="F316" s="91"/>
      <c r="G316" s="91"/>
      <c r="H316" s="91"/>
      <c r="I316" s="282"/>
      <c r="J316" s="282"/>
      <c r="K316" s="25"/>
      <c r="L316" s="633"/>
      <c r="M316" s="25"/>
      <c r="N316" s="33"/>
      <c r="O316" s="33"/>
      <c r="P316" s="634"/>
      <c r="Q316" s="603"/>
      <c r="R316" s="603"/>
    </row>
    <row r="317" hidden="1" customHeight="1" spans="1:18">
      <c r="A317" s="591"/>
      <c r="B317" s="91"/>
      <c r="C317" s="635"/>
      <c r="D317" s="91"/>
      <c r="E317" s="91"/>
      <c r="F317" s="91"/>
      <c r="G317" s="91"/>
      <c r="H317" s="91"/>
      <c r="I317" s="282"/>
      <c r="J317" s="282"/>
      <c r="K317" s="25"/>
      <c r="L317" s="633"/>
      <c r="M317" s="25"/>
      <c r="N317" s="33"/>
      <c r="O317" s="33"/>
      <c r="P317" s="634"/>
      <c r="Q317" s="603"/>
      <c r="R317" s="603"/>
    </row>
    <row r="318" hidden="1" customHeight="1" spans="1:18">
      <c r="A318" s="591"/>
      <c r="B318" s="91"/>
      <c r="C318" s="635"/>
      <c r="D318" s="91"/>
      <c r="E318" s="91"/>
      <c r="F318" s="91"/>
      <c r="G318" s="91"/>
      <c r="H318" s="91"/>
      <c r="I318" s="282"/>
      <c r="J318" s="282"/>
      <c r="K318" s="25"/>
      <c r="L318" s="633"/>
      <c r="M318" s="25"/>
      <c r="N318" s="33"/>
      <c r="O318" s="33"/>
      <c r="P318" s="634"/>
      <c r="Q318" s="603"/>
      <c r="R318" s="603"/>
    </row>
    <row r="319" hidden="1" customHeight="1" spans="1:18">
      <c r="A319" s="591"/>
      <c r="B319" s="91"/>
      <c r="C319" s="635"/>
      <c r="D319" s="91"/>
      <c r="E319" s="91"/>
      <c r="F319" s="91"/>
      <c r="G319" s="91"/>
      <c r="H319" s="91"/>
      <c r="I319" s="282"/>
      <c r="J319" s="282"/>
      <c r="K319" s="25"/>
      <c r="L319" s="633"/>
      <c r="M319" s="25"/>
      <c r="N319" s="33"/>
      <c r="O319" s="33"/>
      <c r="P319" s="634"/>
      <c r="Q319" s="603"/>
      <c r="R319" s="603"/>
    </row>
    <row r="320" hidden="1" customHeight="1" spans="1:18">
      <c r="A320" s="591"/>
      <c r="B320" s="91"/>
      <c r="C320" s="635"/>
      <c r="D320" s="91"/>
      <c r="E320" s="91"/>
      <c r="F320" s="91"/>
      <c r="G320" s="91"/>
      <c r="H320" s="91"/>
      <c r="I320" s="282"/>
      <c r="J320" s="282"/>
      <c r="K320" s="25"/>
      <c r="L320" s="633"/>
      <c r="M320" s="25"/>
      <c r="N320" s="33"/>
      <c r="O320" s="33"/>
      <c r="P320" s="634"/>
      <c r="Q320" s="603"/>
      <c r="R320" s="603"/>
    </row>
    <row r="321" hidden="1" customHeight="1" spans="1:18">
      <c r="A321" s="591"/>
      <c r="B321" s="91"/>
      <c r="C321" s="635"/>
      <c r="D321" s="91"/>
      <c r="E321" s="91"/>
      <c r="F321" s="91"/>
      <c r="G321" s="91"/>
      <c r="H321" s="91"/>
      <c r="I321" s="282"/>
      <c r="J321" s="282"/>
      <c r="K321" s="25"/>
      <c r="L321" s="633"/>
      <c r="M321" s="25"/>
      <c r="N321" s="33"/>
      <c r="O321" s="33"/>
      <c r="P321" s="634"/>
      <c r="Q321" s="603"/>
      <c r="R321" s="603"/>
    </row>
    <row r="322" hidden="1" customHeight="1" spans="1:18">
      <c r="A322" s="591"/>
      <c r="B322" s="91"/>
      <c r="C322" s="635"/>
      <c r="D322" s="91"/>
      <c r="E322" s="91"/>
      <c r="F322" s="91"/>
      <c r="G322" s="91"/>
      <c r="H322" s="91"/>
      <c r="I322" s="282"/>
      <c r="J322" s="282"/>
      <c r="K322" s="25"/>
      <c r="L322" s="633"/>
      <c r="M322" s="25"/>
      <c r="N322" s="33"/>
      <c r="O322" s="33"/>
      <c r="P322" s="634"/>
      <c r="Q322" s="603"/>
      <c r="R322" s="603"/>
    </row>
    <row r="323" hidden="1" customHeight="1" spans="1:18">
      <c r="A323" s="591"/>
      <c r="B323" s="91"/>
      <c r="C323" s="635"/>
      <c r="D323" s="91"/>
      <c r="E323" s="91"/>
      <c r="F323" s="91"/>
      <c r="G323" s="91"/>
      <c r="H323" s="91"/>
      <c r="I323" s="282"/>
      <c r="J323" s="282"/>
      <c r="K323" s="25"/>
      <c r="L323" s="633"/>
      <c r="M323" s="25"/>
      <c r="N323" s="33"/>
      <c r="O323" s="33"/>
      <c r="P323" s="634"/>
      <c r="Q323" s="603"/>
      <c r="R323" s="603"/>
    </row>
    <row r="324" hidden="1" customHeight="1" spans="1:18">
      <c r="A324" s="591"/>
      <c r="B324" s="91"/>
      <c r="C324" s="635"/>
      <c r="D324" s="91"/>
      <c r="E324" s="91"/>
      <c r="F324" s="91"/>
      <c r="G324" s="91"/>
      <c r="H324" s="91"/>
      <c r="I324" s="282"/>
      <c r="J324" s="282"/>
      <c r="K324" s="25"/>
      <c r="L324" s="633"/>
      <c r="M324" s="25"/>
      <c r="N324" s="33"/>
      <c r="O324" s="33"/>
      <c r="P324" s="634"/>
      <c r="Q324" s="603"/>
      <c r="R324" s="603"/>
    </row>
    <row r="325" hidden="1" customHeight="1" spans="1:18">
      <c r="A325" s="591"/>
      <c r="B325" s="91"/>
      <c r="C325" s="635"/>
      <c r="D325" s="91"/>
      <c r="E325" s="91"/>
      <c r="F325" s="91"/>
      <c r="G325" s="91"/>
      <c r="H325" s="91"/>
      <c r="I325" s="282"/>
      <c r="J325" s="282"/>
      <c r="K325" s="25"/>
      <c r="L325" s="633"/>
      <c r="M325" s="25"/>
      <c r="N325" s="33"/>
      <c r="O325" s="33"/>
      <c r="P325" s="634"/>
      <c r="Q325" s="603"/>
      <c r="R325" s="603"/>
    </row>
    <row r="326" hidden="1" customHeight="1" spans="1:18">
      <c r="A326" s="591"/>
      <c r="B326" s="91"/>
      <c r="C326" s="635"/>
      <c r="D326" s="91"/>
      <c r="E326" s="91"/>
      <c r="F326" s="91"/>
      <c r="G326" s="91"/>
      <c r="H326" s="91"/>
      <c r="I326" s="282"/>
      <c r="J326" s="282"/>
      <c r="K326" s="25"/>
      <c r="L326" s="633"/>
      <c r="M326" s="25"/>
      <c r="N326" s="33"/>
      <c r="O326" s="33"/>
      <c r="P326" s="634"/>
      <c r="Q326" s="603"/>
      <c r="R326" s="603"/>
    </row>
    <row r="327" hidden="1" customHeight="1" spans="1:18">
      <c r="A327" s="591"/>
      <c r="B327" s="91"/>
      <c r="C327" s="635"/>
      <c r="D327" s="91"/>
      <c r="E327" s="91"/>
      <c r="F327" s="91"/>
      <c r="G327" s="91"/>
      <c r="H327" s="91"/>
      <c r="I327" s="282"/>
      <c r="J327" s="282"/>
      <c r="K327" s="25"/>
      <c r="L327" s="633"/>
      <c r="M327" s="25"/>
      <c r="N327" s="33"/>
      <c r="O327" s="33"/>
      <c r="P327" s="634"/>
      <c r="Q327" s="603"/>
      <c r="R327" s="603"/>
    </row>
    <row r="328" hidden="1" customHeight="1" spans="1:18">
      <c r="A328" s="591"/>
      <c r="B328" s="91"/>
      <c r="C328" s="635"/>
      <c r="D328" s="91"/>
      <c r="E328" s="91"/>
      <c r="F328" s="91"/>
      <c r="G328" s="91"/>
      <c r="H328" s="91"/>
      <c r="I328" s="282"/>
      <c r="J328" s="282"/>
      <c r="K328" s="25"/>
      <c r="L328" s="633"/>
      <c r="M328" s="25"/>
      <c r="N328" s="33"/>
      <c r="O328" s="33"/>
      <c r="P328" s="634"/>
      <c r="Q328" s="603"/>
      <c r="R328" s="603"/>
    </row>
    <row r="329" hidden="1" customHeight="1" spans="1:18">
      <c r="A329" s="591"/>
      <c r="B329" s="91"/>
      <c r="C329" s="635"/>
      <c r="D329" s="91"/>
      <c r="E329" s="91"/>
      <c r="F329" s="91"/>
      <c r="G329" s="91"/>
      <c r="H329" s="91"/>
      <c r="I329" s="282"/>
      <c r="J329" s="282"/>
      <c r="K329" s="25"/>
      <c r="L329" s="633"/>
      <c r="M329" s="25"/>
      <c r="N329" s="33"/>
      <c r="O329" s="33"/>
      <c r="P329" s="634"/>
      <c r="Q329" s="603"/>
      <c r="R329" s="603"/>
    </row>
    <row r="330" hidden="1" customHeight="1" spans="1:18">
      <c r="A330" s="591"/>
      <c r="B330" s="91"/>
      <c r="C330" s="635"/>
      <c r="D330" s="91"/>
      <c r="E330" s="91"/>
      <c r="F330" s="91"/>
      <c r="G330" s="91"/>
      <c r="H330" s="91"/>
      <c r="I330" s="282"/>
      <c r="J330" s="282"/>
      <c r="K330" s="25"/>
      <c r="L330" s="633"/>
      <c r="M330" s="25"/>
      <c r="N330" s="33"/>
      <c r="O330" s="33"/>
      <c r="P330" s="634"/>
      <c r="Q330" s="603"/>
      <c r="R330" s="603"/>
    </row>
    <row r="331" hidden="1" customHeight="1" spans="1:18">
      <c r="A331" s="591"/>
      <c r="B331" s="91"/>
      <c r="C331" s="635"/>
      <c r="D331" s="91"/>
      <c r="E331" s="91"/>
      <c r="F331" s="91"/>
      <c r="G331" s="91"/>
      <c r="H331" s="91"/>
      <c r="I331" s="282"/>
      <c r="J331" s="282"/>
      <c r="K331" s="25"/>
      <c r="L331" s="633"/>
      <c r="M331" s="25"/>
      <c r="N331" s="33"/>
      <c r="O331" s="33"/>
      <c r="P331" s="634"/>
      <c r="Q331" s="603"/>
      <c r="R331" s="603"/>
    </row>
    <row r="332" hidden="1" customHeight="1" spans="1:18">
      <c r="A332" s="591"/>
      <c r="B332" s="91"/>
      <c r="C332" s="635"/>
      <c r="D332" s="91"/>
      <c r="E332" s="91"/>
      <c r="F332" s="91"/>
      <c r="G332" s="91"/>
      <c r="H332" s="91"/>
      <c r="I332" s="282"/>
      <c r="J332" s="282"/>
      <c r="K332" s="25"/>
      <c r="L332" s="633"/>
      <c r="M332" s="25"/>
      <c r="N332" s="33"/>
      <c r="O332" s="33"/>
      <c r="P332" s="634"/>
      <c r="Q332" s="603"/>
      <c r="R332" s="603"/>
    </row>
    <row r="333" hidden="1" customHeight="1" spans="1:18">
      <c r="A333" s="591"/>
      <c r="B333" s="91"/>
      <c r="C333" s="635"/>
      <c r="D333" s="91"/>
      <c r="E333" s="91"/>
      <c r="F333" s="91"/>
      <c r="G333" s="91"/>
      <c r="H333" s="91"/>
      <c r="I333" s="282"/>
      <c r="J333" s="282"/>
      <c r="K333" s="25"/>
      <c r="L333" s="633"/>
      <c r="M333" s="25"/>
      <c r="N333" s="33"/>
      <c r="O333" s="33"/>
      <c r="P333" s="634"/>
      <c r="Q333" s="603"/>
      <c r="R333" s="603"/>
    </row>
    <row r="334" hidden="1" customHeight="1" spans="1:18">
      <c r="A334" s="591"/>
      <c r="B334" s="91"/>
      <c r="C334" s="635"/>
      <c r="D334" s="91"/>
      <c r="E334" s="91"/>
      <c r="F334" s="91"/>
      <c r="G334" s="91"/>
      <c r="H334" s="91"/>
      <c r="I334" s="282"/>
      <c r="J334" s="282"/>
      <c r="K334" s="25"/>
      <c r="L334" s="633"/>
      <c r="M334" s="25"/>
      <c r="N334" s="33"/>
      <c r="O334" s="33"/>
      <c r="P334" s="634"/>
      <c r="Q334" s="603"/>
      <c r="R334" s="603"/>
    </row>
    <row r="335" hidden="1" customHeight="1" spans="1:18">
      <c r="A335" s="591"/>
      <c r="B335" s="91"/>
      <c r="C335" s="635"/>
      <c r="D335" s="91"/>
      <c r="E335" s="91"/>
      <c r="F335" s="91"/>
      <c r="G335" s="91"/>
      <c r="H335" s="91"/>
      <c r="I335" s="282"/>
      <c r="J335" s="282"/>
      <c r="K335" s="25"/>
      <c r="L335" s="633"/>
      <c r="M335" s="25"/>
      <c r="N335" s="33"/>
      <c r="O335" s="33"/>
      <c r="P335" s="634"/>
      <c r="Q335" s="603"/>
      <c r="R335" s="603"/>
    </row>
    <row r="336" hidden="1" customHeight="1" spans="1:18">
      <c r="A336" s="591"/>
      <c r="B336" s="91"/>
      <c r="C336" s="635"/>
      <c r="D336" s="91"/>
      <c r="E336" s="91"/>
      <c r="F336" s="91"/>
      <c r="G336" s="91"/>
      <c r="H336" s="91"/>
      <c r="I336" s="282"/>
      <c r="J336" s="282"/>
      <c r="K336" s="25"/>
      <c r="L336" s="633"/>
      <c r="M336" s="25"/>
      <c r="N336" s="33"/>
      <c r="O336" s="33"/>
      <c r="P336" s="634"/>
      <c r="Q336" s="603"/>
      <c r="R336" s="603"/>
    </row>
    <row r="337" hidden="1" customHeight="1" spans="1:18">
      <c r="A337" s="591"/>
      <c r="B337" s="91"/>
      <c r="C337" s="635"/>
      <c r="D337" s="91"/>
      <c r="E337" s="91"/>
      <c r="F337" s="91"/>
      <c r="G337" s="91"/>
      <c r="H337" s="91"/>
      <c r="I337" s="282"/>
      <c r="J337" s="282"/>
      <c r="K337" s="25"/>
      <c r="L337" s="633"/>
      <c r="M337" s="25"/>
      <c r="N337" s="33"/>
      <c r="O337" s="33"/>
      <c r="P337" s="634"/>
      <c r="Q337" s="603"/>
      <c r="R337" s="603"/>
    </row>
    <row r="338" hidden="1" customHeight="1" spans="1:18">
      <c r="A338" s="591"/>
      <c r="B338" s="91"/>
      <c r="C338" s="635"/>
      <c r="D338" s="91"/>
      <c r="E338" s="91"/>
      <c r="F338" s="91"/>
      <c r="G338" s="91"/>
      <c r="H338" s="91"/>
      <c r="I338" s="282"/>
      <c r="J338" s="282"/>
      <c r="K338" s="25"/>
      <c r="L338" s="633"/>
      <c r="M338" s="25"/>
      <c r="N338" s="33"/>
      <c r="O338" s="33"/>
      <c r="P338" s="634"/>
      <c r="Q338" s="603"/>
      <c r="R338" s="603"/>
    </row>
    <row r="339" hidden="1" customHeight="1" spans="1:18">
      <c r="A339" s="591"/>
      <c r="B339" s="91"/>
      <c r="C339" s="635"/>
      <c r="D339" s="91"/>
      <c r="E339" s="91"/>
      <c r="F339" s="91"/>
      <c r="G339" s="91"/>
      <c r="H339" s="91"/>
      <c r="I339" s="282"/>
      <c r="J339" s="282"/>
      <c r="K339" s="25"/>
      <c r="L339" s="633"/>
      <c r="M339" s="25"/>
      <c r="N339" s="33"/>
      <c r="O339" s="33"/>
      <c r="P339" s="634"/>
      <c r="Q339" s="603"/>
      <c r="R339" s="603"/>
    </row>
    <row r="340" hidden="1" customHeight="1" spans="1:18">
      <c r="A340" s="591"/>
      <c r="B340" s="91"/>
      <c r="C340" s="635"/>
      <c r="D340" s="91"/>
      <c r="E340" s="91"/>
      <c r="F340" s="91"/>
      <c r="G340" s="91"/>
      <c r="H340" s="91"/>
      <c r="I340" s="282"/>
      <c r="J340" s="282"/>
      <c r="K340" s="25"/>
      <c r="L340" s="633"/>
      <c r="M340" s="25"/>
      <c r="N340" s="33"/>
      <c r="O340" s="33"/>
      <c r="P340" s="634"/>
      <c r="Q340" s="603"/>
      <c r="R340" s="603"/>
    </row>
    <row r="341" hidden="1" customHeight="1" spans="1:18">
      <c r="A341" s="591"/>
      <c r="B341" s="91"/>
      <c r="C341" s="635"/>
      <c r="D341" s="91"/>
      <c r="E341" s="91"/>
      <c r="F341" s="91"/>
      <c r="G341" s="91"/>
      <c r="H341" s="91"/>
      <c r="I341" s="282"/>
      <c r="J341" s="282"/>
      <c r="K341" s="25"/>
      <c r="L341" s="633"/>
      <c r="M341" s="25"/>
      <c r="N341" s="33"/>
      <c r="O341" s="33"/>
      <c r="P341" s="634"/>
      <c r="Q341" s="603"/>
      <c r="R341" s="603"/>
    </row>
    <row r="342" hidden="1" customHeight="1" spans="1:18">
      <c r="A342" s="591"/>
      <c r="B342" s="91"/>
      <c r="C342" s="635"/>
      <c r="D342" s="91"/>
      <c r="E342" s="91"/>
      <c r="F342" s="91"/>
      <c r="G342" s="91"/>
      <c r="H342" s="91"/>
      <c r="I342" s="282"/>
      <c r="J342" s="282"/>
      <c r="K342" s="25"/>
      <c r="L342" s="633"/>
      <c r="M342" s="25"/>
      <c r="N342" s="33"/>
      <c r="O342" s="33"/>
      <c r="P342" s="634"/>
      <c r="Q342" s="603"/>
      <c r="R342" s="603"/>
    </row>
    <row r="343" hidden="1" customHeight="1" spans="1:18">
      <c r="A343" s="591"/>
      <c r="B343" s="91"/>
      <c r="C343" s="635"/>
      <c r="D343" s="91"/>
      <c r="E343" s="91"/>
      <c r="F343" s="91"/>
      <c r="G343" s="91"/>
      <c r="H343" s="91"/>
      <c r="I343" s="282"/>
      <c r="J343" s="282"/>
      <c r="K343" s="25"/>
      <c r="L343" s="633"/>
      <c r="M343" s="25"/>
      <c r="N343" s="33"/>
      <c r="O343" s="33"/>
      <c r="P343" s="634"/>
      <c r="Q343" s="603"/>
      <c r="R343" s="603"/>
    </row>
    <row r="344" hidden="1" customHeight="1" spans="1:18">
      <c r="A344" s="591"/>
      <c r="B344" s="91"/>
      <c r="C344" s="635"/>
      <c r="D344" s="91"/>
      <c r="E344" s="91"/>
      <c r="F344" s="91"/>
      <c r="G344" s="91"/>
      <c r="H344" s="91"/>
      <c r="I344" s="282"/>
      <c r="J344" s="282"/>
      <c r="K344" s="25"/>
      <c r="L344" s="633"/>
      <c r="M344" s="25"/>
      <c r="N344" s="33"/>
      <c r="O344" s="33"/>
      <c r="P344" s="634"/>
      <c r="Q344" s="603"/>
      <c r="R344" s="603"/>
    </row>
    <row r="345" hidden="1" customHeight="1" spans="1:18">
      <c r="A345" s="591"/>
      <c r="B345" s="91"/>
      <c r="C345" s="635"/>
      <c r="D345" s="91"/>
      <c r="E345" s="91"/>
      <c r="F345" s="91"/>
      <c r="G345" s="91"/>
      <c r="H345" s="91"/>
      <c r="I345" s="282"/>
      <c r="J345" s="282"/>
      <c r="K345" s="25"/>
      <c r="L345" s="633"/>
      <c r="M345" s="25"/>
      <c r="N345" s="33"/>
      <c r="O345" s="33"/>
      <c r="P345" s="634"/>
      <c r="Q345" s="603"/>
      <c r="R345" s="603"/>
    </row>
    <row r="346" hidden="1" customHeight="1" spans="1:18">
      <c r="A346" s="591"/>
      <c r="B346" s="91"/>
      <c r="C346" s="635"/>
      <c r="D346" s="91"/>
      <c r="E346" s="91"/>
      <c r="F346" s="91"/>
      <c r="G346" s="91"/>
      <c r="H346" s="91"/>
      <c r="I346" s="282"/>
      <c r="J346" s="282"/>
      <c r="K346" s="25"/>
      <c r="L346" s="633"/>
      <c r="M346" s="25"/>
      <c r="N346" s="33"/>
      <c r="O346" s="33"/>
      <c r="P346" s="634"/>
      <c r="Q346" s="603"/>
      <c r="R346" s="603"/>
    </row>
    <row r="347" hidden="1" customHeight="1" spans="1:18">
      <c r="A347" s="591"/>
      <c r="B347" s="91"/>
      <c r="C347" s="635"/>
      <c r="D347" s="91"/>
      <c r="E347" s="91"/>
      <c r="F347" s="91"/>
      <c r="G347" s="91"/>
      <c r="H347" s="91"/>
      <c r="I347" s="282"/>
      <c r="J347" s="282"/>
      <c r="K347" s="25"/>
      <c r="L347" s="633"/>
      <c r="M347" s="25"/>
      <c r="N347" s="33"/>
      <c r="O347" s="33"/>
      <c r="P347" s="634"/>
      <c r="Q347" s="603"/>
      <c r="R347" s="603"/>
    </row>
    <row r="348" hidden="1" customHeight="1" spans="1:18">
      <c r="A348" s="591"/>
      <c r="B348" s="91"/>
      <c r="C348" s="635"/>
      <c r="D348" s="91"/>
      <c r="E348" s="91"/>
      <c r="F348" s="91"/>
      <c r="G348" s="91"/>
      <c r="H348" s="91"/>
      <c r="I348" s="282"/>
      <c r="J348" s="282"/>
      <c r="K348" s="25"/>
      <c r="L348" s="633"/>
      <c r="M348" s="25"/>
      <c r="N348" s="33"/>
      <c r="O348" s="33"/>
      <c r="P348" s="634"/>
      <c r="Q348" s="603"/>
      <c r="R348" s="603"/>
    </row>
    <row r="349" hidden="1" customHeight="1" spans="1:18">
      <c r="A349" s="591"/>
      <c r="B349" s="91"/>
      <c r="C349" s="635"/>
      <c r="D349" s="91"/>
      <c r="E349" s="91"/>
      <c r="F349" s="91"/>
      <c r="G349" s="91"/>
      <c r="H349" s="91"/>
      <c r="I349" s="282"/>
      <c r="J349" s="282"/>
      <c r="K349" s="25"/>
      <c r="L349" s="633"/>
      <c r="M349" s="25"/>
      <c r="N349" s="33"/>
      <c r="O349" s="33"/>
      <c r="P349" s="634"/>
      <c r="Q349" s="603"/>
      <c r="R349" s="603"/>
    </row>
    <row r="350" hidden="1" customHeight="1" spans="1:18">
      <c r="A350" s="591"/>
      <c r="B350" s="91"/>
      <c r="C350" s="635"/>
      <c r="D350" s="91"/>
      <c r="E350" s="91"/>
      <c r="F350" s="91"/>
      <c r="G350" s="91"/>
      <c r="H350" s="91"/>
      <c r="I350" s="282"/>
      <c r="J350" s="282"/>
      <c r="K350" s="25"/>
      <c r="L350" s="633"/>
      <c r="M350" s="25"/>
      <c r="N350" s="33"/>
      <c r="O350" s="33"/>
      <c r="P350" s="634"/>
      <c r="Q350" s="603"/>
      <c r="R350" s="603"/>
    </row>
    <row r="351" hidden="1" customHeight="1" spans="1:18">
      <c r="A351" s="591"/>
      <c r="B351" s="91"/>
      <c r="C351" s="635"/>
      <c r="D351" s="91"/>
      <c r="E351" s="91"/>
      <c r="F351" s="91"/>
      <c r="G351" s="91"/>
      <c r="H351" s="91"/>
      <c r="I351" s="282"/>
      <c r="J351" s="282"/>
      <c r="K351" s="25"/>
      <c r="L351" s="633"/>
      <c r="M351" s="25"/>
      <c r="N351" s="33"/>
      <c r="O351" s="33"/>
      <c r="P351" s="634"/>
      <c r="Q351" s="603"/>
      <c r="R351" s="603"/>
    </row>
    <row r="352" hidden="1" customHeight="1" spans="1:18">
      <c r="A352" s="591"/>
      <c r="B352" s="91"/>
      <c r="C352" s="635"/>
      <c r="D352" s="91"/>
      <c r="E352" s="91"/>
      <c r="F352" s="91"/>
      <c r="G352" s="91"/>
      <c r="H352" s="91"/>
      <c r="I352" s="282"/>
      <c r="J352" s="282"/>
      <c r="K352" s="25"/>
      <c r="L352" s="633"/>
      <c r="M352" s="25"/>
      <c r="N352" s="33"/>
      <c r="O352" s="33"/>
      <c r="P352" s="634"/>
      <c r="Q352" s="603"/>
      <c r="R352" s="603"/>
    </row>
    <row r="353" hidden="1" customHeight="1" spans="1:18">
      <c r="A353" s="591"/>
      <c r="B353" s="91"/>
      <c r="C353" s="635"/>
      <c r="D353" s="91"/>
      <c r="E353" s="91"/>
      <c r="F353" s="91"/>
      <c r="G353" s="91"/>
      <c r="H353" s="91"/>
      <c r="I353" s="282"/>
      <c r="J353" s="282"/>
      <c r="K353" s="25"/>
      <c r="L353" s="633"/>
      <c r="M353" s="25"/>
      <c r="N353" s="33"/>
      <c r="O353" s="33"/>
      <c r="P353" s="634"/>
      <c r="Q353" s="603"/>
      <c r="R353" s="603"/>
    </row>
    <row r="354" hidden="1" customHeight="1" spans="1:18">
      <c r="A354" s="591"/>
      <c r="B354" s="91"/>
      <c r="C354" s="635"/>
      <c r="D354" s="91"/>
      <c r="E354" s="91"/>
      <c r="F354" s="91"/>
      <c r="G354" s="91"/>
      <c r="H354" s="91"/>
      <c r="I354" s="282"/>
      <c r="J354" s="282"/>
      <c r="K354" s="25"/>
      <c r="L354" s="633"/>
      <c r="M354" s="25"/>
      <c r="N354" s="33"/>
      <c r="O354" s="33"/>
      <c r="P354" s="634"/>
      <c r="Q354" s="603"/>
      <c r="R354" s="603"/>
    </row>
    <row r="355" hidden="1" customHeight="1" spans="1:18">
      <c r="A355" s="591"/>
      <c r="B355" s="91"/>
      <c r="C355" s="635"/>
      <c r="D355" s="91"/>
      <c r="E355" s="91"/>
      <c r="F355" s="91"/>
      <c r="G355" s="91"/>
      <c r="H355" s="91"/>
      <c r="I355" s="282"/>
      <c r="J355" s="282"/>
      <c r="K355" s="25"/>
      <c r="L355" s="633"/>
      <c r="M355" s="25"/>
      <c r="N355" s="33"/>
      <c r="O355" s="33"/>
      <c r="P355" s="634"/>
      <c r="Q355" s="603"/>
      <c r="R355" s="603"/>
    </row>
    <row r="356" hidden="1" customHeight="1" spans="1:18">
      <c r="A356" s="591"/>
      <c r="B356" s="91"/>
      <c r="C356" s="635"/>
      <c r="D356" s="91"/>
      <c r="E356" s="91"/>
      <c r="F356" s="91"/>
      <c r="G356" s="91"/>
      <c r="H356" s="91"/>
      <c r="I356" s="282"/>
      <c r="J356" s="282"/>
      <c r="K356" s="25"/>
      <c r="L356" s="633"/>
      <c r="M356" s="25"/>
      <c r="N356" s="33"/>
      <c r="O356" s="33"/>
      <c r="P356" s="634"/>
      <c r="Q356" s="603"/>
      <c r="R356" s="603"/>
    </row>
    <row r="357" hidden="1" customHeight="1" spans="1:18">
      <c r="A357" s="591"/>
      <c r="B357" s="91"/>
      <c r="C357" s="635"/>
      <c r="D357" s="91"/>
      <c r="E357" s="91"/>
      <c r="F357" s="91"/>
      <c r="G357" s="91"/>
      <c r="H357" s="91"/>
      <c r="I357" s="282"/>
      <c r="J357" s="282"/>
      <c r="K357" s="25"/>
      <c r="L357" s="633"/>
      <c r="M357" s="25"/>
      <c r="N357" s="33"/>
      <c r="O357" s="33"/>
      <c r="P357" s="634"/>
      <c r="Q357" s="603"/>
      <c r="R357" s="603"/>
    </row>
    <row r="358" hidden="1" customHeight="1" spans="1:18">
      <c r="A358" s="591"/>
      <c r="B358" s="91"/>
      <c r="C358" s="635"/>
      <c r="D358" s="91"/>
      <c r="E358" s="91"/>
      <c r="F358" s="91"/>
      <c r="G358" s="91"/>
      <c r="H358" s="91"/>
      <c r="I358" s="282"/>
      <c r="J358" s="282"/>
      <c r="K358" s="25"/>
      <c r="L358" s="633"/>
      <c r="M358" s="25"/>
      <c r="N358" s="33"/>
      <c r="O358" s="33"/>
      <c r="P358" s="634"/>
      <c r="Q358" s="603"/>
      <c r="R358" s="603"/>
    </row>
    <row r="359" hidden="1" customHeight="1" spans="1:18">
      <c r="A359" s="591"/>
      <c r="B359" s="91"/>
      <c r="C359" s="635"/>
      <c r="D359" s="91"/>
      <c r="E359" s="91"/>
      <c r="F359" s="91"/>
      <c r="G359" s="91"/>
      <c r="H359" s="91"/>
      <c r="I359" s="282"/>
      <c r="J359" s="282"/>
      <c r="K359" s="25"/>
      <c r="L359" s="633"/>
      <c r="M359" s="25"/>
      <c r="N359" s="33"/>
      <c r="O359" s="33"/>
      <c r="P359" s="634"/>
      <c r="Q359" s="603"/>
      <c r="R359" s="603"/>
    </row>
    <row r="360" hidden="1" customHeight="1" spans="1:18">
      <c r="A360" s="591"/>
      <c r="B360" s="91"/>
      <c r="C360" s="635"/>
      <c r="D360" s="91"/>
      <c r="E360" s="91"/>
      <c r="F360" s="91"/>
      <c r="G360" s="91"/>
      <c r="H360" s="91"/>
      <c r="I360" s="282"/>
      <c r="J360" s="282"/>
      <c r="K360" s="25"/>
      <c r="L360" s="633"/>
      <c r="M360" s="25"/>
      <c r="N360" s="33"/>
      <c r="O360" s="33"/>
      <c r="P360" s="634"/>
      <c r="Q360" s="603"/>
      <c r="R360" s="603"/>
    </row>
    <row r="361" hidden="1" customHeight="1" spans="1:18">
      <c r="A361" s="591"/>
      <c r="B361" s="91"/>
      <c r="C361" s="635"/>
      <c r="D361" s="91"/>
      <c r="E361" s="91"/>
      <c r="F361" s="91"/>
      <c r="G361" s="91"/>
      <c r="H361" s="91"/>
      <c r="I361" s="282"/>
      <c r="J361" s="282"/>
      <c r="K361" s="25"/>
      <c r="L361" s="633"/>
      <c r="M361" s="25"/>
      <c r="N361" s="33"/>
      <c r="O361" s="33"/>
      <c r="P361" s="634"/>
      <c r="Q361" s="603"/>
      <c r="R361" s="603"/>
    </row>
    <row r="362" hidden="1" customHeight="1" spans="1:18">
      <c r="A362" s="591"/>
      <c r="B362" s="91"/>
      <c r="C362" s="635"/>
      <c r="D362" s="91"/>
      <c r="E362" s="91"/>
      <c r="F362" s="91"/>
      <c r="G362" s="91"/>
      <c r="H362" s="91"/>
      <c r="I362" s="282"/>
      <c r="J362" s="282"/>
      <c r="K362" s="25"/>
      <c r="L362" s="633"/>
      <c r="M362" s="25"/>
      <c r="N362" s="33"/>
      <c r="O362" s="33"/>
      <c r="P362" s="634"/>
      <c r="Q362" s="603"/>
      <c r="R362" s="603"/>
    </row>
    <row r="363" hidden="1" customHeight="1" spans="1:18">
      <c r="A363" s="591"/>
      <c r="B363" s="91"/>
      <c r="C363" s="635"/>
      <c r="D363" s="91"/>
      <c r="E363" s="91"/>
      <c r="F363" s="91"/>
      <c r="G363" s="91"/>
      <c r="H363" s="91"/>
      <c r="I363" s="282"/>
      <c r="J363" s="282"/>
      <c r="K363" s="25"/>
      <c r="L363" s="633"/>
      <c r="M363" s="25"/>
      <c r="N363" s="33"/>
      <c r="O363" s="33"/>
      <c r="P363" s="634"/>
      <c r="Q363" s="603"/>
      <c r="R363" s="603"/>
    </row>
    <row r="364" hidden="1" customHeight="1" spans="1:18">
      <c r="A364" s="591"/>
      <c r="B364" s="91"/>
      <c r="C364" s="635"/>
      <c r="D364" s="91"/>
      <c r="E364" s="91"/>
      <c r="F364" s="91"/>
      <c r="G364" s="91"/>
      <c r="H364" s="91"/>
      <c r="I364" s="282"/>
      <c r="J364" s="282"/>
      <c r="K364" s="25"/>
      <c r="L364" s="633"/>
      <c r="M364" s="25"/>
      <c r="N364" s="33"/>
      <c r="O364" s="33"/>
      <c r="P364" s="634"/>
      <c r="Q364" s="603"/>
      <c r="R364" s="603"/>
    </row>
    <row r="365" hidden="1" customHeight="1" spans="1:18">
      <c r="A365" s="591"/>
      <c r="B365" s="91"/>
      <c r="C365" s="635"/>
      <c r="D365" s="91"/>
      <c r="E365" s="91"/>
      <c r="F365" s="91"/>
      <c r="G365" s="91"/>
      <c r="H365" s="91"/>
      <c r="I365" s="282"/>
      <c r="J365" s="282"/>
      <c r="K365" s="25"/>
      <c r="L365" s="633"/>
      <c r="M365" s="25"/>
      <c r="N365" s="33"/>
      <c r="O365" s="33"/>
      <c r="P365" s="634"/>
      <c r="Q365" s="603"/>
      <c r="R365" s="603"/>
    </row>
    <row r="366" hidden="1" customHeight="1" spans="1:18">
      <c r="A366" s="591"/>
      <c r="B366" s="91"/>
      <c r="C366" s="635"/>
      <c r="D366" s="91"/>
      <c r="E366" s="91"/>
      <c r="F366" s="91"/>
      <c r="G366" s="91"/>
      <c r="H366" s="91"/>
      <c r="I366" s="282"/>
      <c r="J366" s="282"/>
      <c r="K366" s="25"/>
      <c r="L366" s="633"/>
      <c r="M366" s="25"/>
      <c r="N366" s="33"/>
      <c r="O366" s="33"/>
      <c r="P366" s="634"/>
      <c r="Q366" s="603"/>
      <c r="R366" s="603"/>
    </row>
    <row r="367" hidden="1" customHeight="1" spans="1:18">
      <c r="A367" s="591"/>
      <c r="B367" s="91"/>
      <c r="C367" s="635"/>
      <c r="D367" s="91"/>
      <c r="E367" s="91"/>
      <c r="F367" s="91"/>
      <c r="G367" s="91"/>
      <c r="H367" s="91"/>
      <c r="I367" s="282"/>
      <c r="J367" s="282"/>
      <c r="K367" s="25"/>
      <c r="L367" s="633"/>
      <c r="M367" s="25"/>
      <c r="N367" s="33"/>
      <c r="O367" s="33"/>
      <c r="P367" s="634"/>
      <c r="Q367" s="603"/>
      <c r="R367" s="603"/>
    </row>
    <row r="368" hidden="1" customHeight="1" spans="1:18">
      <c r="A368" s="591"/>
      <c r="B368" s="91"/>
      <c r="C368" s="635"/>
      <c r="D368" s="91"/>
      <c r="E368" s="91"/>
      <c r="F368" s="91"/>
      <c r="G368" s="91"/>
      <c r="H368" s="91"/>
      <c r="I368" s="282"/>
      <c r="J368" s="282"/>
      <c r="K368" s="25"/>
      <c r="L368" s="633"/>
      <c r="M368" s="25"/>
      <c r="N368" s="33"/>
      <c r="O368" s="33"/>
      <c r="P368" s="634"/>
      <c r="Q368" s="603"/>
      <c r="R368" s="603"/>
    </row>
    <row r="369" hidden="1" customHeight="1" spans="1:18">
      <c r="A369" s="591"/>
      <c r="B369" s="91"/>
      <c r="C369" s="635"/>
      <c r="D369" s="91"/>
      <c r="E369" s="91"/>
      <c r="F369" s="91"/>
      <c r="G369" s="91"/>
      <c r="H369" s="91"/>
      <c r="I369" s="282"/>
      <c r="J369" s="282"/>
      <c r="K369" s="25"/>
      <c r="L369" s="633"/>
      <c r="M369" s="25"/>
      <c r="N369" s="33"/>
      <c r="O369" s="33"/>
      <c r="P369" s="634"/>
      <c r="Q369" s="603"/>
      <c r="R369" s="603"/>
    </row>
    <row r="370" hidden="1" customHeight="1" spans="1:18">
      <c r="A370" s="591"/>
      <c r="B370" s="91"/>
      <c r="C370" s="635"/>
      <c r="D370" s="91"/>
      <c r="E370" s="91"/>
      <c r="F370" s="91"/>
      <c r="G370" s="91"/>
      <c r="H370" s="91"/>
      <c r="I370" s="282"/>
      <c r="J370" s="282"/>
      <c r="K370" s="25"/>
      <c r="L370" s="633"/>
      <c r="M370" s="25"/>
      <c r="N370" s="33"/>
      <c r="O370" s="33"/>
      <c r="P370" s="634"/>
      <c r="Q370" s="603"/>
      <c r="R370" s="603"/>
    </row>
    <row r="371" hidden="1" customHeight="1" spans="1:18">
      <c r="A371" s="591"/>
      <c r="B371" s="91"/>
      <c r="C371" s="635"/>
      <c r="D371" s="91"/>
      <c r="E371" s="91"/>
      <c r="F371" s="91"/>
      <c r="G371" s="91"/>
      <c r="H371" s="91"/>
      <c r="I371" s="282"/>
      <c r="J371" s="282"/>
      <c r="K371" s="25"/>
      <c r="L371" s="633"/>
      <c r="M371" s="25"/>
      <c r="N371" s="33"/>
      <c r="O371" s="33"/>
      <c r="P371" s="634"/>
      <c r="Q371" s="603"/>
      <c r="R371" s="603"/>
    </row>
    <row r="372" hidden="1" customHeight="1" spans="1:18">
      <c r="A372" s="591"/>
      <c r="B372" s="91"/>
      <c r="C372" s="635"/>
      <c r="D372" s="91"/>
      <c r="E372" s="91"/>
      <c r="F372" s="91"/>
      <c r="G372" s="91"/>
      <c r="H372" s="91"/>
      <c r="I372" s="282"/>
      <c r="J372" s="282"/>
      <c r="K372" s="25"/>
      <c r="L372" s="633"/>
      <c r="M372" s="25"/>
      <c r="N372" s="33"/>
      <c r="O372" s="33"/>
      <c r="P372" s="634"/>
      <c r="Q372" s="603"/>
      <c r="R372" s="603"/>
    </row>
    <row r="373" hidden="1" customHeight="1" spans="1:18">
      <c r="A373" s="591"/>
      <c r="B373" s="91"/>
      <c r="C373" s="635"/>
      <c r="D373" s="91"/>
      <c r="E373" s="91"/>
      <c r="F373" s="91"/>
      <c r="G373" s="91"/>
      <c r="H373" s="91"/>
      <c r="I373" s="282"/>
      <c r="J373" s="282"/>
      <c r="K373" s="25"/>
      <c r="L373" s="633"/>
      <c r="M373" s="25"/>
      <c r="N373" s="33"/>
      <c r="O373" s="33"/>
      <c r="P373" s="634"/>
      <c r="Q373" s="603"/>
      <c r="R373" s="603"/>
    </row>
    <row r="374" hidden="1" customHeight="1" spans="1:18">
      <c r="A374" s="591"/>
      <c r="B374" s="91"/>
      <c r="C374" s="635"/>
      <c r="D374" s="91"/>
      <c r="E374" s="91"/>
      <c r="F374" s="91"/>
      <c r="G374" s="91"/>
      <c r="H374" s="91"/>
      <c r="I374" s="282"/>
      <c r="J374" s="282"/>
      <c r="K374" s="25"/>
      <c r="L374" s="633"/>
      <c r="M374" s="25"/>
      <c r="N374" s="33"/>
      <c r="O374" s="33"/>
      <c r="P374" s="634"/>
      <c r="Q374" s="603"/>
      <c r="R374" s="603"/>
    </row>
    <row r="375" hidden="1" customHeight="1" spans="1:18">
      <c r="A375" s="591"/>
      <c r="B375" s="91"/>
      <c r="C375" s="635"/>
      <c r="D375" s="91"/>
      <c r="E375" s="91"/>
      <c r="F375" s="91"/>
      <c r="G375" s="91"/>
      <c r="H375" s="91"/>
      <c r="I375" s="282"/>
      <c r="J375" s="282"/>
      <c r="K375" s="25"/>
      <c r="L375" s="633"/>
      <c r="M375" s="25"/>
      <c r="N375" s="33"/>
      <c r="O375" s="33"/>
      <c r="P375" s="634"/>
      <c r="Q375" s="603"/>
      <c r="R375" s="603"/>
    </row>
    <row r="376" hidden="1" customHeight="1" spans="1:18">
      <c r="A376" s="591"/>
      <c r="B376" s="91"/>
      <c r="C376" s="635"/>
      <c r="D376" s="91"/>
      <c r="E376" s="91"/>
      <c r="F376" s="91"/>
      <c r="G376" s="91"/>
      <c r="H376" s="91"/>
      <c r="I376" s="282"/>
      <c r="J376" s="282"/>
      <c r="K376" s="25"/>
      <c r="L376" s="633"/>
      <c r="M376" s="25"/>
      <c r="N376" s="33"/>
      <c r="O376" s="33"/>
      <c r="P376" s="634"/>
      <c r="Q376" s="603"/>
      <c r="R376" s="603"/>
    </row>
    <row r="377" hidden="1" customHeight="1" spans="1:18">
      <c r="A377" s="591"/>
      <c r="B377" s="91"/>
      <c r="C377" s="635"/>
      <c r="D377" s="91"/>
      <c r="E377" s="91"/>
      <c r="F377" s="91"/>
      <c r="G377" s="91"/>
      <c r="H377" s="91"/>
      <c r="I377" s="282"/>
      <c r="J377" s="282"/>
      <c r="K377" s="25"/>
      <c r="L377" s="633"/>
      <c r="M377" s="25"/>
      <c r="N377" s="33"/>
      <c r="O377" s="33"/>
      <c r="P377" s="634"/>
      <c r="Q377" s="603"/>
      <c r="R377" s="603"/>
    </row>
    <row r="378" hidden="1" customHeight="1" spans="1:18">
      <c r="A378" s="591"/>
      <c r="B378" s="91"/>
      <c r="C378" s="635"/>
      <c r="D378" s="91"/>
      <c r="E378" s="91"/>
      <c r="F378" s="91"/>
      <c r="G378" s="91"/>
      <c r="H378" s="91"/>
      <c r="I378" s="282"/>
      <c r="J378" s="282"/>
      <c r="K378" s="25"/>
      <c r="L378" s="633"/>
      <c r="M378" s="25"/>
      <c r="N378" s="33"/>
      <c r="O378" s="33"/>
      <c r="P378" s="634"/>
      <c r="Q378" s="603"/>
      <c r="R378" s="603"/>
    </row>
    <row r="379" hidden="1" customHeight="1" spans="1:18">
      <c r="A379" s="591"/>
      <c r="B379" s="91"/>
      <c r="C379" s="635"/>
      <c r="D379" s="91"/>
      <c r="E379" s="91"/>
      <c r="F379" s="91"/>
      <c r="G379" s="91"/>
      <c r="H379" s="91"/>
      <c r="I379" s="282"/>
      <c r="J379" s="282"/>
      <c r="K379" s="25"/>
      <c r="L379" s="633"/>
      <c r="M379" s="25"/>
      <c r="N379" s="33"/>
      <c r="O379" s="33"/>
      <c r="P379" s="634"/>
      <c r="Q379" s="603"/>
      <c r="R379" s="603"/>
    </row>
    <row r="380" hidden="1" customHeight="1" spans="1:18">
      <c r="A380" s="591"/>
      <c r="B380" s="91"/>
      <c r="C380" s="635"/>
      <c r="D380" s="91"/>
      <c r="E380" s="91"/>
      <c r="F380" s="91"/>
      <c r="G380" s="91"/>
      <c r="H380" s="91"/>
      <c r="I380" s="282"/>
      <c r="J380" s="282"/>
      <c r="K380" s="25"/>
      <c r="L380" s="633"/>
      <c r="M380" s="25"/>
      <c r="N380" s="33"/>
      <c r="O380" s="33"/>
      <c r="P380" s="634"/>
      <c r="Q380" s="603"/>
      <c r="R380" s="603"/>
    </row>
    <row r="381" hidden="1" customHeight="1" spans="1:18">
      <c r="A381" s="591"/>
      <c r="B381" s="91"/>
      <c r="C381" s="635"/>
      <c r="D381" s="91"/>
      <c r="E381" s="91"/>
      <c r="F381" s="91"/>
      <c r="G381" s="91"/>
      <c r="H381" s="91"/>
      <c r="I381" s="282"/>
      <c r="J381" s="282"/>
      <c r="K381" s="25"/>
      <c r="L381" s="633"/>
      <c r="M381" s="25"/>
      <c r="N381" s="33"/>
      <c r="O381" s="33"/>
      <c r="P381" s="634"/>
      <c r="Q381" s="603"/>
      <c r="R381" s="603"/>
    </row>
    <row r="382" hidden="1" customHeight="1" spans="1:18">
      <c r="A382" s="591"/>
      <c r="B382" s="91"/>
      <c r="C382" s="635"/>
      <c r="D382" s="91"/>
      <c r="E382" s="91"/>
      <c r="F382" s="91"/>
      <c r="G382" s="91"/>
      <c r="H382" s="91"/>
      <c r="I382" s="282"/>
      <c r="J382" s="282"/>
      <c r="K382" s="25"/>
      <c r="L382" s="633"/>
      <c r="M382" s="25"/>
      <c r="N382" s="33"/>
      <c r="O382" s="33"/>
      <c r="P382" s="634"/>
      <c r="Q382" s="603"/>
      <c r="R382" s="603"/>
    </row>
    <row r="383" hidden="1" customHeight="1" spans="1:18">
      <c r="A383" s="591"/>
      <c r="B383" s="91"/>
      <c r="C383" s="635"/>
      <c r="D383" s="91"/>
      <c r="E383" s="91"/>
      <c r="F383" s="91"/>
      <c r="G383" s="91"/>
      <c r="H383" s="91"/>
      <c r="I383" s="282"/>
      <c r="J383" s="282"/>
      <c r="K383" s="25"/>
      <c r="L383" s="633"/>
      <c r="M383" s="25"/>
      <c r="N383" s="33"/>
      <c r="O383" s="33"/>
      <c r="P383" s="634"/>
      <c r="Q383" s="603"/>
      <c r="R383" s="603"/>
    </row>
    <row r="384" hidden="1" customHeight="1" spans="1:18">
      <c r="A384" s="591"/>
      <c r="B384" s="91"/>
      <c r="C384" s="635"/>
      <c r="D384" s="91"/>
      <c r="E384" s="91"/>
      <c r="F384" s="91"/>
      <c r="G384" s="91"/>
      <c r="H384" s="91"/>
      <c r="I384" s="282"/>
      <c r="J384" s="282"/>
      <c r="K384" s="25"/>
      <c r="L384" s="633"/>
      <c r="M384" s="25"/>
      <c r="N384" s="33"/>
      <c r="O384" s="33"/>
      <c r="P384" s="634"/>
      <c r="Q384" s="603"/>
      <c r="R384" s="603"/>
    </row>
    <row r="385" hidden="1" customHeight="1" spans="1:18">
      <c r="A385" s="591"/>
      <c r="B385" s="91"/>
      <c r="C385" s="635"/>
      <c r="D385" s="91"/>
      <c r="E385" s="91"/>
      <c r="F385" s="91"/>
      <c r="G385" s="91"/>
      <c r="H385" s="91"/>
      <c r="I385" s="282"/>
      <c r="J385" s="282"/>
      <c r="K385" s="25"/>
      <c r="L385" s="633"/>
      <c r="M385" s="25"/>
      <c r="N385" s="33"/>
      <c r="O385" s="33"/>
      <c r="P385" s="634"/>
      <c r="Q385" s="603"/>
      <c r="R385" s="603"/>
    </row>
    <row r="386" hidden="1" customHeight="1" spans="1:18">
      <c r="A386" s="591"/>
      <c r="B386" s="91"/>
      <c r="C386" s="635"/>
      <c r="D386" s="91"/>
      <c r="E386" s="91"/>
      <c r="F386" s="91"/>
      <c r="G386" s="91"/>
      <c r="H386" s="91"/>
      <c r="I386" s="282"/>
      <c r="J386" s="282"/>
      <c r="K386" s="25"/>
      <c r="L386" s="633"/>
      <c r="M386" s="25"/>
      <c r="N386" s="33"/>
      <c r="O386" s="33"/>
      <c r="P386" s="634"/>
      <c r="Q386" s="603"/>
      <c r="R386" s="603"/>
    </row>
    <row r="387" hidden="1" customHeight="1" spans="1:18">
      <c r="A387" s="591"/>
      <c r="B387" s="91"/>
      <c r="C387" s="635"/>
      <c r="D387" s="91"/>
      <c r="E387" s="91"/>
      <c r="F387" s="91"/>
      <c r="G387" s="91"/>
      <c r="H387" s="91"/>
      <c r="I387" s="282"/>
      <c r="J387" s="282"/>
      <c r="K387" s="25"/>
      <c r="L387" s="633"/>
      <c r="M387" s="25"/>
      <c r="N387" s="33"/>
      <c r="O387" s="33"/>
      <c r="P387" s="634"/>
      <c r="Q387" s="603"/>
      <c r="R387" s="603"/>
    </row>
    <row r="388" hidden="1" customHeight="1" spans="1:18">
      <c r="A388" s="591"/>
      <c r="B388" s="91"/>
      <c r="C388" s="635"/>
      <c r="D388" s="91"/>
      <c r="E388" s="91"/>
      <c r="F388" s="91"/>
      <c r="G388" s="91"/>
      <c r="H388" s="91"/>
      <c r="I388" s="282"/>
      <c r="J388" s="282"/>
      <c r="K388" s="25"/>
      <c r="L388" s="633"/>
      <c r="M388" s="25"/>
      <c r="N388" s="33"/>
      <c r="O388" s="33"/>
      <c r="P388" s="634"/>
      <c r="Q388" s="603"/>
      <c r="R388" s="603"/>
    </row>
    <row r="389" hidden="1" customHeight="1" spans="1:18">
      <c r="A389" s="591"/>
      <c r="B389" s="91"/>
      <c r="C389" s="635"/>
      <c r="D389" s="91"/>
      <c r="E389" s="91"/>
      <c r="F389" s="91"/>
      <c r="G389" s="91"/>
      <c r="H389" s="91"/>
      <c r="I389" s="282"/>
      <c r="J389" s="282"/>
      <c r="K389" s="25"/>
      <c r="L389" s="633"/>
      <c r="M389" s="25"/>
      <c r="N389" s="33"/>
      <c r="O389" s="33"/>
      <c r="P389" s="634"/>
      <c r="Q389" s="603"/>
      <c r="R389" s="603"/>
    </row>
    <row r="390" hidden="1" customHeight="1" spans="1:18">
      <c r="A390" s="591"/>
      <c r="B390" s="91"/>
      <c r="C390" s="635"/>
      <c r="D390" s="91"/>
      <c r="E390" s="91"/>
      <c r="F390" s="91"/>
      <c r="G390" s="91"/>
      <c r="H390" s="91"/>
      <c r="I390" s="282"/>
      <c r="J390" s="282"/>
      <c r="K390" s="25"/>
      <c r="L390" s="633"/>
      <c r="M390" s="25"/>
      <c r="N390" s="33"/>
      <c r="O390" s="33"/>
      <c r="P390" s="634"/>
      <c r="Q390" s="603"/>
      <c r="R390" s="603"/>
    </row>
    <row r="391" hidden="1" customHeight="1" spans="1:18">
      <c r="A391" s="591"/>
      <c r="B391" s="91"/>
      <c r="C391" s="635"/>
      <c r="D391" s="91"/>
      <c r="E391" s="91"/>
      <c r="F391" s="91"/>
      <c r="G391" s="91"/>
      <c r="H391" s="91"/>
      <c r="I391" s="282"/>
      <c r="J391" s="282"/>
      <c r="K391" s="25"/>
      <c r="L391" s="633"/>
      <c r="M391" s="25"/>
      <c r="N391" s="33"/>
      <c r="O391" s="33"/>
      <c r="P391" s="634"/>
      <c r="Q391" s="603"/>
      <c r="R391" s="603"/>
    </row>
    <row r="392" hidden="1" customHeight="1" spans="1:18">
      <c r="A392" s="591"/>
      <c r="B392" s="91"/>
      <c r="C392" s="635"/>
      <c r="D392" s="91"/>
      <c r="E392" s="91"/>
      <c r="F392" s="91"/>
      <c r="G392" s="91"/>
      <c r="H392" s="91"/>
      <c r="I392" s="282"/>
      <c r="J392" s="282"/>
      <c r="K392" s="25"/>
      <c r="L392" s="633"/>
      <c r="M392" s="25"/>
      <c r="N392" s="33"/>
      <c r="O392" s="33"/>
      <c r="P392" s="634"/>
      <c r="Q392" s="603"/>
      <c r="R392" s="603"/>
    </row>
    <row r="393" hidden="1" customHeight="1" spans="1:18">
      <c r="A393" s="591"/>
      <c r="B393" s="91"/>
      <c r="C393" s="635"/>
      <c r="D393" s="91"/>
      <c r="E393" s="91"/>
      <c r="F393" s="91"/>
      <c r="G393" s="91"/>
      <c r="H393" s="91"/>
      <c r="I393" s="282"/>
      <c r="J393" s="282"/>
      <c r="K393" s="25"/>
      <c r="L393" s="633"/>
      <c r="M393" s="25"/>
      <c r="N393" s="33"/>
      <c r="O393" s="33"/>
      <c r="P393" s="634"/>
      <c r="Q393" s="603"/>
      <c r="R393" s="603"/>
    </row>
    <row r="394" hidden="1" customHeight="1" spans="1:18">
      <c r="A394" s="591"/>
      <c r="B394" s="91"/>
      <c r="C394" s="635"/>
      <c r="D394" s="91"/>
      <c r="E394" s="91"/>
      <c r="F394" s="91"/>
      <c r="G394" s="91"/>
      <c r="H394" s="91"/>
      <c r="I394" s="282"/>
      <c r="J394" s="282"/>
      <c r="K394" s="25"/>
      <c r="L394" s="633"/>
      <c r="M394" s="25"/>
      <c r="N394" s="33"/>
      <c r="O394" s="33"/>
      <c r="P394" s="634"/>
      <c r="Q394" s="603"/>
      <c r="R394" s="603"/>
    </row>
    <row r="395" hidden="1" customHeight="1" spans="1:18">
      <c r="A395" s="591"/>
      <c r="B395" s="91"/>
      <c r="C395" s="635"/>
      <c r="D395" s="91"/>
      <c r="E395" s="91"/>
      <c r="F395" s="91"/>
      <c r="G395" s="91"/>
      <c r="H395" s="91"/>
      <c r="I395" s="282"/>
      <c r="J395" s="282"/>
      <c r="K395" s="25"/>
      <c r="L395" s="633"/>
      <c r="M395" s="25"/>
      <c r="N395" s="33"/>
      <c r="O395" s="33"/>
      <c r="P395" s="634"/>
      <c r="Q395" s="603"/>
      <c r="R395" s="603"/>
    </row>
    <row r="396" hidden="1" customHeight="1" spans="1:18">
      <c r="A396" s="591"/>
      <c r="B396" s="91"/>
      <c r="C396" s="635"/>
      <c r="D396" s="91"/>
      <c r="E396" s="91"/>
      <c r="F396" s="91"/>
      <c r="G396" s="91"/>
      <c r="H396" s="91"/>
      <c r="I396" s="282"/>
      <c r="J396" s="282"/>
      <c r="K396" s="25"/>
      <c r="L396" s="633"/>
      <c r="M396" s="25"/>
      <c r="N396" s="33"/>
      <c r="O396" s="33"/>
      <c r="P396" s="634"/>
      <c r="Q396" s="603"/>
      <c r="R396" s="603"/>
    </row>
    <row r="397" hidden="1" customHeight="1" spans="1:18">
      <c r="A397" s="591"/>
      <c r="B397" s="91"/>
      <c r="C397" s="635"/>
      <c r="D397" s="91"/>
      <c r="E397" s="91"/>
      <c r="F397" s="91"/>
      <c r="G397" s="91"/>
      <c r="H397" s="91"/>
      <c r="I397" s="282"/>
      <c r="J397" s="282"/>
      <c r="K397" s="25"/>
      <c r="L397" s="633"/>
      <c r="M397" s="25"/>
      <c r="N397" s="33"/>
      <c r="O397" s="33"/>
      <c r="P397" s="634"/>
      <c r="Q397" s="603"/>
      <c r="R397" s="603"/>
    </row>
    <row r="398" hidden="1" customHeight="1" spans="1:18">
      <c r="A398" s="591"/>
      <c r="B398" s="91"/>
      <c r="C398" s="635"/>
      <c r="D398" s="91"/>
      <c r="E398" s="91"/>
      <c r="F398" s="91"/>
      <c r="G398" s="91"/>
      <c r="H398" s="91"/>
      <c r="I398" s="282"/>
      <c r="J398" s="282"/>
      <c r="K398" s="25"/>
      <c r="L398" s="633"/>
      <c r="M398" s="25"/>
      <c r="N398" s="33"/>
      <c r="O398" s="33"/>
      <c r="P398" s="634"/>
      <c r="Q398" s="603"/>
      <c r="R398" s="603"/>
    </row>
    <row r="399" hidden="1" customHeight="1" spans="1:18">
      <c r="A399" s="591"/>
      <c r="B399" s="91"/>
      <c r="C399" s="635"/>
      <c r="D399" s="91"/>
      <c r="E399" s="91"/>
      <c r="F399" s="91"/>
      <c r="G399" s="91"/>
      <c r="H399" s="91"/>
      <c r="I399" s="282"/>
      <c r="J399" s="282"/>
      <c r="K399" s="25"/>
      <c r="L399" s="633"/>
      <c r="M399" s="25"/>
      <c r="N399" s="33"/>
      <c r="O399" s="33"/>
      <c r="P399" s="634"/>
      <c r="Q399" s="603"/>
      <c r="R399" s="603"/>
    </row>
    <row r="400" hidden="1" customHeight="1" spans="1:18">
      <c r="A400" s="591"/>
      <c r="B400" s="91"/>
      <c r="C400" s="635"/>
      <c r="D400" s="91"/>
      <c r="E400" s="91"/>
      <c r="F400" s="91"/>
      <c r="G400" s="91"/>
      <c r="H400" s="91"/>
      <c r="I400" s="282"/>
      <c r="J400" s="282"/>
      <c r="K400" s="25"/>
      <c r="L400" s="633"/>
      <c r="M400" s="25"/>
      <c r="N400" s="33"/>
      <c r="O400" s="33"/>
      <c r="P400" s="634"/>
      <c r="Q400" s="603"/>
      <c r="R400" s="603"/>
    </row>
    <row r="401" hidden="1" customHeight="1" spans="1:18">
      <c r="A401" s="591"/>
      <c r="B401" s="91"/>
      <c r="C401" s="635"/>
      <c r="D401" s="91"/>
      <c r="E401" s="91"/>
      <c r="F401" s="91"/>
      <c r="G401" s="91"/>
      <c r="H401" s="91"/>
      <c r="I401" s="282"/>
      <c r="J401" s="282"/>
      <c r="K401" s="25"/>
      <c r="L401" s="633"/>
      <c r="M401" s="25"/>
      <c r="N401" s="33"/>
      <c r="O401" s="33"/>
      <c r="P401" s="634"/>
      <c r="Q401" s="603"/>
      <c r="R401" s="603"/>
    </row>
    <row r="402" hidden="1" customHeight="1" spans="1:18">
      <c r="A402" s="591"/>
      <c r="B402" s="91"/>
      <c r="C402" s="635"/>
      <c r="D402" s="91"/>
      <c r="E402" s="91"/>
      <c r="F402" s="91"/>
      <c r="G402" s="91"/>
      <c r="H402" s="91"/>
      <c r="I402" s="282"/>
      <c r="J402" s="282"/>
      <c r="K402" s="25"/>
      <c r="L402" s="633"/>
      <c r="M402" s="25"/>
      <c r="N402" s="33"/>
      <c r="O402" s="33"/>
      <c r="P402" s="634"/>
      <c r="Q402" s="603"/>
      <c r="R402" s="603"/>
    </row>
    <row r="403" hidden="1" customHeight="1" spans="1:18">
      <c r="A403" s="591"/>
      <c r="B403" s="91"/>
      <c r="C403" s="635"/>
      <c r="D403" s="91"/>
      <c r="E403" s="91"/>
      <c r="F403" s="91"/>
      <c r="G403" s="91"/>
      <c r="H403" s="91"/>
      <c r="I403" s="282"/>
      <c r="J403" s="282"/>
      <c r="K403" s="25"/>
      <c r="L403" s="633"/>
      <c r="M403" s="25"/>
      <c r="N403" s="33"/>
      <c r="O403" s="33"/>
      <c r="P403" s="634"/>
      <c r="Q403" s="603"/>
      <c r="R403" s="603"/>
    </row>
    <row r="404" hidden="1" customHeight="1" spans="1:18">
      <c r="A404" s="591"/>
      <c r="B404" s="91"/>
      <c r="C404" s="635"/>
      <c r="D404" s="91"/>
      <c r="E404" s="91"/>
      <c r="F404" s="91"/>
      <c r="G404" s="91"/>
      <c r="H404" s="91"/>
      <c r="I404" s="282"/>
      <c r="J404" s="282"/>
      <c r="K404" s="25"/>
      <c r="L404" s="633"/>
      <c r="M404" s="25"/>
      <c r="N404" s="33"/>
      <c r="O404" s="33"/>
      <c r="P404" s="634"/>
      <c r="Q404" s="603"/>
      <c r="R404" s="603"/>
    </row>
    <row r="405" hidden="1" customHeight="1" spans="1:18">
      <c r="A405" s="591"/>
      <c r="B405" s="91"/>
      <c r="C405" s="635"/>
      <c r="D405" s="91"/>
      <c r="E405" s="91"/>
      <c r="F405" s="91"/>
      <c r="G405" s="91"/>
      <c r="H405" s="91"/>
      <c r="I405" s="282"/>
      <c r="J405" s="282"/>
      <c r="K405" s="25"/>
      <c r="L405" s="633"/>
      <c r="M405" s="25"/>
      <c r="N405" s="33"/>
      <c r="O405" s="33"/>
      <c r="P405" s="634"/>
      <c r="Q405" s="603"/>
      <c r="R405" s="603"/>
    </row>
    <row r="406" hidden="1" customHeight="1" spans="1:18">
      <c r="A406" s="591"/>
      <c r="B406" s="91"/>
      <c r="C406" s="635"/>
      <c r="D406" s="91"/>
      <c r="E406" s="91"/>
      <c r="F406" s="91"/>
      <c r="G406" s="91"/>
      <c r="H406" s="91"/>
      <c r="I406" s="282"/>
      <c r="J406" s="282"/>
      <c r="K406" s="25"/>
      <c r="L406" s="633"/>
      <c r="M406" s="25"/>
      <c r="N406" s="33"/>
      <c r="O406" s="33"/>
      <c r="P406" s="634"/>
      <c r="Q406" s="603"/>
      <c r="R406" s="603"/>
    </row>
    <row r="407" hidden="1" customHeight="1" spans="1:18">
      <c r="A407" s="591"/>
      <c r="B407" s="91"/>
      <c r="C407" s="635"/>
      <c r="D407" s="91"/>
      <c r="E407" s="91"/>
      <c r="F407" s="91"/>
      <c r="G407" s="91"/>
      <c r="H407" s="91"/>
      <c r="I407" s="282"/>
      <c r="J407" s="282"/>
      <c r="K407" s="25"/>
      <c r="L407" s="633"/>
      <c r="M407" s="25"/>
      <c r="N407" s="33"/>
      <c r="O407" s="33"/>
      <c r="P407" s="634"/>
      <c r="Q407" s="603"/>
      <c r="R407" s="603"/>
    </row>
    <row r="408" hidden="1" customHeight="1" spans="1:18">
      <c r="A408" s="591"/>
      <c r="B408" s="91"/>
      <c r="C408" s="635"/>
      <c r="D408" s="91"/>
      <c r="E408" s="91"/>
      <c r="F408" s="91"/>
      <c r="G408" s="91"/>
      <c r="H408" s="91"/>
      <c r="I408" s="282"/>
      <c r="J408" s="282"/>
      <c r="K408" s="25"/>
      <c r="L408" s="633"/>
      <c r="M408" s="25"/>
      <c r="N408" s="33"/>
      <c r="O408" s="33"/>
      <c r="P408" s="634"/>
      <c r="Q408" s="603"/>
      <c r="R408" s="603"/>
    </row>
    <row r="409" hidden="1" customHeight="1" spans="1:18">
      <c r="A409" s="591"/>
      <c r="B409" s="91"/>
      <c r="C409" s="635"/>
      <c r="D409" s="91"/>
      <c r="E409" s="91"/>
      <c r="F409" s="91"/>
      <c r="G409" s="91"/>
      <c r="H409" s="91"/>
      <c r="I409" s="282"/>
      <c r="J409" s="282"/>
      <c r="K409" s="25"/>
      <c r="L409" s="633"/>
      <c r="M409" s="25"/>
      <c r="N409" s="33"/>
      <c r="O409" s="33"/>
      <c r="P409" s="634"/>
      <c r="Q409" s="603"/>
      <c r="R409" s="603"/>
    </row>
    <row r="410" hidden="1" customHeight="1" spans="1:18">
      <c r="A410" s="591"/>
      <c r="B410" s="91"/>
      <c r="C410" s="635"/>
      <c r="D410" s="91"/>
      <c r="E410" s="91"/>
      <c r="F410" s="91"/>
      <c r="G410" s="91"/>
      <c r="H410" s="91"/>
      <c r="I410" s="282"/>
      <c r="J410" s="282"/>
      <c r="K410" s="25"/>
      <c r="L410" s="633"/>
      <c r="M410" s="25"/>
      <c r="N410" s="33"/>
      <c r="O410" s="33"/>
      <c r="P410" s="634"/>
      <c r="Q410" s="603"/>
      <c r="R410" s="603"/>
    </row>
    <row r="411" hidden="1" customHeight="1" spans="1:18">
      <c r="A411" s="591"/>
      <c r="B411" s="91"/>
      <c r="C411" s="635"/>
      <c r="D411" s="91"/>
      <c r="E411" s="91"/>
      <c r="F411" s="91"/>
      <c r="G411" s="91"/>
      <c r="H411" s="91"/>
      <c r="I411" s="282"/>
      <c r="J411" s="282"/>
      <c r="K411" s="25"/>
      <c r="L411" s="633"/>
      <c r="M411" s="25"/>
      <c r="N411" s="33"/>
      <c r="O411" s="33"/>
      <c r="P411" s="634"/>
      <c r="Q411" s="603"/>
      <c r="R411" s="603"/>
    </row>
    <row r="412" hidden="1" customHeight="1" spans="1:18">
      <c r="A412" s="591"/>
      <c r="B412" s="91"/>
      <c r="C412" s="635"/>
      <c r="D412" s="91"/>
      <c r="E412" s="91"/>
      <c r="F412" s="91"/>
      <c r="G412" s="91"/>
      <c r="H412" s="91"/>
      <c r="I412" s="282"/>
      <c r="J412" s="282"/>
      <c r="K412" s="25"/>
      <c r="L412" s="633"/>
      <c r="M412" s="25"/>
      <c r="N412" s="33"/>
      <c r="O412" s="33"/>
      <c r="P412" s="634"/>
      <c r="Q412" s="603"/>
      <c r="R412" s="603"/>
    </row>
    <row r="413" hidden="1" customHeight="1" spans="1:18">
      <c r="A413" s="591"/>
      <c r="B413" s="91"/>
      <c r="C413" s="635"/>
      <c r="D413" s="91"/>
      <c r="E413" s="91"/>
      <c r="F413" s="91"/>
      <c r="G413" s="91"/>
      <c r="H413" s="91"/>
      <c r="I413" s="282"/>
      <c r="J413" s="282"/>
      <c r="K413" s="25"/>
      <c r="L413" s="633"/>
      <c r="M413" s="25"/>
      <c r="N413" s="33"/>
      <c r="O413" s="33"/>
      <c r="P413" s="634"/>
      <c r="Q413" s="603"/>
      <c r="R413" s="603"/>
    </row>
    <row r="414" hidden="1" customHeight="1" spans="1:18">
      <c r="A414" s="591"/>
      <c r="B414" s="91"/>
      <c r="C414" s="635"/>
      <c r="D414" s="91"/>
      <c r="E414" s="91"/>
      <c r="F414" s="91"/>
      <c r="G414" s="91"/>
      <c r="H414" s="91"/>
      <c r="I414" s="282"/>
      <c r="J414" s="282"/>
      <c r="K414" s="25"/>
      <c r="L414" s="633"/>
      <c r="M414" s="25"/>
      <c r="N414" s="33"/>
      <c r="O414" s="33"/>
      <c r="P414" s="634"/>
      <c r="Q414" s="603"/>
      <c r="R414" s="603"/>
    </row>
    <row r="415" hidden="1" customHeight="1" spans="1:18">
      <c r="A415" s="591"/>
      <c r="B415" s="91"/>
      <c r="C415" s="635"/>
      <c r="D415" s="91"/>
      <c r="E415" s="91"/>
      <c r="F415" s="91"/>
      <c r="G415" s="91"/>
      <c r="H415" s="91"/>
      <c r="I415" s="282"/>
      <c r="J415" s="282"/>
      <c r="K415" s="25"/>
      <c r="L415" s="633"/>
      <c r="M415" s="25"/>
      <c r="N415" s="33"/>
      <c r="O415" s="33"/>
      <c r="P415" s="634"/>
      <c r="Q415" s="603"/>
      <c r="R415" s="603"/>
    </row>
    <row r="416" hidden="1" customHeight="1" spans="1:18">
      <c r="A416" s="591"/>
      <c r="B416" s="91"/>
      <c r="C416" s="635"/>
      <c r="D416" s="91"/>
      <c r="E416" s="91"/>
      <c r="F416" s="91"/>
      <c r="G416" s="91"/>
      <c r="H416" s="91"/>
      <c r="I416" s="282"/>
      <c r="J416" s="282"/>
      <c r="K416" s="25"/>
      <c r="L416" s="633"/>
      <c r="M416" s="25"/>
      <c r="N416" s="33"/>
      <c r="O416" s="33"/>
      <c r="P416" s="634"/>
      <c r="Q416" s="603"/>
      <c r="R416" s="603"/>
    </row>
    <row r="417" hidden="1" customHeight="1" spans="1:18">
      <c r="A417" s="591"/>
      <c r="B417" s="91"/>
      <c r="C417" s="635"/>
      <c r="D417" s="91"/>
      <c r="E417" s="91"/>
      <c r="F417" s="91"/>
      <c r="G417" s="91"/>
      <c r="H417" s="91"/>
      <c r="I417" s="282"/>
      <c r="J417" s="282"/>
      <c r="K417" s="25"/>
      <c r="L417" s="633"/>
      <c r="M417" s="25"/>
      <c r="N417" s="33"/>
      <c r="O417" s="33"/>
      <c r="P417" s="634"/>
      <c r="Q417" s="603"/>
      <c r="R417" s="603"/>
    </row>
    <row r="418" hidden="1" customHeight="1" spans="1:18">
      <c r="A418" s="591"/>
      <c r="B418" s="91"/>
      <c r="C418" s="635"/>
      <c r="D418" s="91"/>
      <c r="E418" s="91"/>
      <c r="F418" s="91"/>
      <c r="G418" s="91"/>
      <c r="H418" s="91"/>
      <c r="I418" s="282"/>
      <c r="J418" s="282"/>
      <c r="K418" s="25"/>
      <c r="L418" s="633"/>
      <c r="M418" s="25"/>
      <c r="N418" s="33"/>
      <c r="O418" s="33"/>
      <c r="P418" s="634"/>
      <c r="Q418" s="603"/>
      <c r="R418" s="603"/>
    </row>
    <row r="419" hidden="1" customHeight="1" spans="1:18">
      <c r="A419" s="591"/>
      <c r="B419" s="91"/>
      <c r="C419" s="635"/>
      <c r="D419" s="91"/>
      <c r="E419" s="91"/>
      <c r="F419" s="91"/>
      <c r="G419" s="91"/>
      <c r="H419" s="91"/>
      <c r="I419" s="282"/>
      <c r="J419" s="282"/>
      <c r="K419" s="25"/>
      <c r="L419" s="633"/>
      <c r="M419" s="25"/>
      <c r="N419" s="33"/>
      <c r="O419" s="33"/>
      <c r="P419" s="634"/>
      <c r="Q419" s="603"/>
      <c r="R419" s="603"/>
    </row>
    <row r="420" hidden="1" customHeight="1" spans="1:18">
      <c r="A420" s="591"/>
      <c r="B420" s="91"/>
      <c r="C420" s="635"/>
      <c r="D420" s="91"/>
      <c r="E420" s="91"/>
      <c r="F420" s="91"/>
      <c r="G420" s="91"/>
      <c r="H420" s="91"/>
      <c r="I420" s="282"/>
      <c r="J420" s="282"/>
      <c r="K420" s="25"/>
      <c r="L420" s="633"/>
      <c r="M420" s="25"/>
      <c r="N420" s="33"/>
      <c r="O420" s="33"/>
      <c r="P420" s="634"/>
      <c r="Q420" s="603"/>
      <c r="R420" s="603"/>
    </row>
    <row r="421" hidden="1" customHeight="1" spans="1:18">
      <c r="A421" s="591"/>
      <c r="B421" s="91"/>
      <c r="C421" s="635"/>
      <c r="D421" s="91"/>
      <c r="E421" s="91"/>
      <c r="F421" s="91"/>
      <c r="G421" s="91"/>
      <c r="H421" s="91"/>
      <c r="I421" s="282"/>
      <c r="J421" s="282"/>
      <c r="K421" s="25"/>
      <c r="L421" s="633"/>
      <c r="M421" s="25"/>
      <c r="N421" s="33"/>
      <c r="O421" s="33"/>
      <c r="P421" s="634"/>
      <c r="Q421" s="603"/>
      <c r="R421" s="603"/>
    </row>
    <row r="422" hidden="1" customHeight="1" spans="1:18">
      <c r="A422" s="591"/>
      <c r="B422" s="91"/>
      <c r="C422" s="635"/>
      <c r="D422" s="91"/>
      <c r="E422" s="91"/>
      <c r="F422" s="91"/>
      <c r="G422" s="91"/>
      <c r="H422" s="91"/>
      <c r="I422" s="282"/>
      <c r="J422" s="282"/>
      <c r="K422" s="25"/>
      <c r="L422" s="633"/>
      <c r="M422" s="25"/>
      <c r="N422" s="33"/>
      <c r="O422" s="33"/>
      <c r="P422" s="634"/>
      <c r="Q422" s="603"/>
      <c r="R422" s="603"/>
    </row>
    <row r="423" hidden="1" customHeight="1" spans="1:18">
      <c r="A423" s="591"/>
      <c r="B423" s="91"/>
      <c r="C423" s="635"/>
      <c r="D423" s="91"/>
      <c r="E423" s="91"/>
      <c r="F423" s="91"/>
      <c r="G423" s="91"/>
      <c r="H423" s="91"/>
      <c r="I423" s="282"/>
      <c r="J423" s="282"/>
      <c r="K423" s="25"/>
      <c r="L423" s="633"/>
      <c r="M423" s="25"/>
      <c r="N423" s="33"/>
      <c r="O423" s="33"/>
      <c r="P423" s="634"/>
      <c r="Q423" s="603"/>
      <c r="R423" s="603"/>
    </row>
    <row r="424" hidden="1" customHeight="1" spans="1:18">
      <c r="A424" s="591"/>
      <c r="B424" s="91"/>
      <c r="C424" s="635"/>
      <c r="D424" s="91"/>
      <c r="E424" s="91"/>
      <c r="F424" s="91"/>
      <c r="G424" s="91"/>
      <c r="H424" s="91"/>
      <c r="I424" s="282"/>
      <c r="J424" s="282"/>
      <c r="K424" s="25"/>
      <c r="L424" s="633"/>
      <c r="M424" s="25"/>
      <c r="N424" s="33"/>
      <c r="O424" s="33"/>
      <c r="P424" s="634"/>
      <c r="Q424" s="603"/>
      <c r="R424" s="603"/>
    </row>
    <row r="425" hidden="1" customHeight="1" spans="1:18">
      <c r="A425" s="591"/>
      <c r="B425" s="91"/>
      <c r="C425" s="635"/>
      <c r="D425" s="91"/>
      <c r="E425" s="91"/>
      <c r="F425" s="91"/>
      <c r="G425" s="91"/>
      <c r="H425" s="91"/>
      <c r="I425" s="282"/>
      <c r="J425" s="282"/>
      <c r="K425" s="25"/>
      <c r="L425" s="633"/>
      <c r="M425" s="25"/>
      <c r="N425" s="33"/>
      <c r="O425" s="33"/>
      <c r="P425" s="634"/>
      <c r="Q425" s="603"/>
      <c r="R425" s="603"/>
    </row>
    <row r="426" hidden="1" customHeight="1" spans="1:18">
      <c r="A426" s="591"/>
      <c r="B426" s="91"/>
      <c r="C426" s="635"/>
      <c r="D426" s="91"/>
      <c r="E426" s="91"/>
      <c r="F426" s="91"/>
      <c r="G426" s="91"/>
      <c r="H426" s="91"/>
      <c r="I426" s="282"/>
      <c r="J426" s="282"/>
      <c r="K426" s="25"/>
      <c r="L426" s="633"/>
      <c r="M426" s="25"/>
      <c r="N426" s="33"/>
      <c r="O426" s="33"/>
      <c r="P426" s="634"/>
      <c r="Q426" s="603"/>
      <c r="R426" s="603"/>
    </row>
    <row r="427" hidden="1" customHeight="1" spans="1:18">
      <c r="A427" s="591"/>
      <c r="B427" s="91"/>
      <c r="C427" s="635"/>
      <c r="D427" s="91"/>
      <c r="E427" s="91"/>
      <c r="F427" s="91"/>
      <c r="G427" s="91"/>
      <c r="H427" s="91"/>
      <c r="I427" s="282"/>
      <c r="J427" s="282"/>
      <c r="K427" s="25"/>
      <c r="L427" s="633"/>
      <c r="M427" s="25"/>
      <c r="N427" s="33"/>
      <c r="O427" s="33"/>
      <c r="P427" s="634"/>
      <c r="Q427" s="603"/>
      <c r="R427" s="603"/>
    </row>
    <row r="428" hidden="1" customHeight="1" spans="1:18">
      <c r="A428" s="591"/>
      <c r="B428" s="91"/>
      <c r="C428" s="635"/>
      <c r="D428" s="91"/>
      <c r="E428" s="91"/>
      <c r="F428" s="91"/>
      <c r="G428" s="91"/>
      <c r="H428" s="91"/>
      <c r="I428" s="282"/>
      <c r="J428" s="282"/>
      <c r="K428" s="25"/>
      <c r="L428" s="633"/>
      <c r="M428" s="25"/>
      <c r="N428" s="33"/>
      <c r="O428" s="33"/>
      <c r="P428" s="634"/>
      <c r="Q428" s="603"/>
      <c r="R428" s="603"/>
    </row>
    <row r="429" hidden="1" customHeight="1" spans="1:18">
      <c r="A429" s="591"/>
      <c r="B429" s="91"/>
      <c r="C429" s="635"/>
      <c r="D429" s="91"/>
      <c r="E429" s="91"/>
      <c r="F429" s="91"/>
      <c r="G429" s="91"/>
      <c r="H429" s="91"/>
      <c r="I429" s="282"/>
      <c r="J429" s="282"/>
      <c r="K429" s="25"/>
      <c r="L429" s="633"/>
      <c r="M429" s="25"/>
      <c r="N429" s="33"/>
      <c r="O429" s="33"/>
      <c r="P429" s="634"/>
      <c r="Q429" s="603"/>
      <c r="R429" s="603"/>
    </row>
    <row r="430" hidden="1" customHeight="1" spans="1:18">
      <c r="A430" s="591"/>
      <c r="B430" s="91"/>
      <c r="C430" s="635"/>
      <c r="D430" s="91"/>
      <c r="E430" s="91"/>
      <c r="F430" s="91"/>
      <c r="G430" s="91"/>
      <c r="H430" s="91"/>
      <c r="I430" s="282"/>
      <c r="J430" s="282"/>
      <c r="K430" s="25"/>
      <c r="L430" s="633"/>
      <c r="M430" s="25"/>
      <c r="N430" s="33"/>
      <c r="O430" s="33"/>
      <c r="P430" s="634"/>
      <c r="Q430" s="603"/>
      <c r="R430" s="603"/>
    </row>
    <row r="431" hidden="1" customHeight="1" spans="1:18">
      <c r="A431" s="591"/>
      <c r="B431" s="91"/>
      <c r="C431" s="635"/>
      <c r="D431" s="91"/>
      <c r="E431" s="91"/>
      <c r="F431" s="91"/>
      <c r="G431" s="91"/>
      <c r="H431" s="91"/>
      <c r="I431" s="282"/>
      <c r="J431" s="282"/>
      <c r="K431" s="25"/>
      <c r="L431" s="633"/>
      <c r="M431" s="25"/>
      <c r="N431" s="33"/>
      <c r="O431" s="33"/>
      <c r="P431" s="634"/>
      <c r="Q431" s="603"/>
      <c r="R431" s="603"/>
    </row>
    <row r="432" hidden="1" customHeight="1" spans="1:18">
      <c r="A432" s="591"/>
      <c r="B432" s="91"/>
      <c r="C432" s="635"/>
      <c r="D432" s="91"/>
      <c r="E432" s="91"/>
      <c r="F432" s="91"/>
      <c r="G432" s="91"/>
      <c r="H432" s="91"/>
      <c r="I432" s="282"/>
      <c r="J432" s="282"/>
      <c r="K432" s="25"/>
      <c r="L432" s="633"/>
      <c r="M432" s="25"/>
      <c r="N432" s="33"/>
      <c r="O432" s="33"/>
      <c r="P432" s="634"/>
      <c r="Q432" s="603"/>
      <c r="R432" s="603"/>
    </row>
    <row r="433" hidden="1" customHeight="1" spans="1:18">
      <c r="A433" s="591"/>
      <c r="B433" s="91"/>
      <c r="C433" s="635"/>
      <c r="D433" s="91"/>
      <c r="E433" s="91"/>
      <c r="F433" s="91"/>
      <c r="G433" s="91"/>
      <c r="H433" s="91"/>
      <c r="I433" s="282"/>
      <c r="J433" s="282"/>
      <c r="K433" s="25"/>
      <c r="L433" s="633"/>
      <c r="M433" s="25"/>
      <c r="N433" s="33"/>
      <c r="O433" s="33"/>
      <c r="P433" s="634"/>
      <c r="Q433" s="603"/>
      <c r="R433" s="603"/>
    </row>
    <row r="434" hidden="1" customHeight="1" spans="1:18">
      <c r="A434" s="591"/>
      <c r="B434" s="91"/>
      <c r="C434" s="635"/>
      <c r="D434" s="91"/>
      <c r="E434" s="91"/>
      <c r="F434" s="91"/>
      <c r="G434" s="91"/>
      <c r="H434" s="91"/>
      <c r="I434" s="282"/>
      <c r="J434" s="282"/>
      <c r="K434" s="25"/>
      <c r="L434" s="633"/>
      <c r="M434" s="25"/>
      <c r="N434" s="33"/>
      <c r="O434" s="33"/>
      <c r="P434" s="634"/>
      <c r="Q434" s="603"/>
      <c r="R434" s="603"/>
    </row>
    <row r="435" hidden="1" customHeight="1" spans="1:18">
      <c r="A435" s="591"/>
      <c r="B435" s="91"/>
      <c r="C435" s="635"/>
      <c r="D435" s="91"/>
      <c r="E435" s="91"/>
      <c r="F435" s="91"/>
      <c r="G435" s="91"/>
      <c r="H435" s="91"/>
      <c r="I435" s="282"/>
      <c r="J435" s="282"/>
      <c r="K435" s="25"/>
      <c r="L435" s="633"/>
      <c r="M435" s="25"/>
      <c r="N435" s="33"/>
      <c r="O435" s="33"/>
      <c r="P435" s="634"/>
      <c r="Q435" s="603"/>
      <c r="R435" s="603"/>
    </row>
    <row r="436" hidden="1" customHeight="1" spans="1:18">
      <c r="A436" s="591"/>
      <c r="B436" s="91"/>
      <c r="C436" s="635"/>
      <c r="D436" s="91"/>
      <c r="E436" s="91"/>
      <c r="F436" s="91"/>
      <c r="G436" s="91"/>
      <c r="H436" s="91"/>
      <c r="I436" s="282"/>
      <c r="J436" s="282"/>
      <c r="K436" s="25"/>
      <c r="L436" s="633"/>
      <c r="M436" s="25"/>
      <c r="N436" s="33"/>
      <c r="O436" s="33"/>
      <c r="P436" s="634"/>
      <c r="Q436" s="603"/>
      <c r="R436" s="603"/>
    </row>
    <row r="437" hidden="1" customHeight="1" spans="1:18">
      <c r="A437" s="591"/>
      <c r="B437" s="91"/>
      <c r="C437" s="635"/>
      <c r="D437" s="91"/>
      <c r="E437" s="91"/>
      <c r="F437" s="91"/>
      <c r="G437" s="91"/>
      <c r="H437" s="91"/>
      <c r="I437" s="282"/>
      <c r="J437" s="282"/>
      <c r="K437" s="25"/>
      <c r="L437" s="633"/>
      <c r="M437" s="25"/>
      <c r="N437" s="33"/>
      <c r="O437" s="33"/>
      <c r="P437" s="634"/>
      <c r="Q437" s="603"/>
      <c r="R437" s="603"/>
    </row>
    <row r="438" hidden="1" customHeight="1" spans="1:18">
      <c r="A438" s="591"/>
      <c r="B438" s="91"/>
      <c r="C438" s="635"/>
      <c r="D438" s="91"/>
      <c r="E438" s="91"/>
      <c r="F438" s="91"/>
      <c r="G438" s="91"/>
      <c r="H438" s="91"/>
      <c r="I438" s="282"/>
      <c r="J438" s="282"/>
      <c r="K438" s="25"/>
      <c r="L438" s="633"/>
      <c r="M438" s="25"/>
      <c r="N438" s="33"/>
      <c r="O438" s="33"/>
      <c r="P438" s="634"/>
      <c r="Q438" s="603"/>
      <c r="R438" s="603"/>
    </row>
    <row r="439" hidden="1" customHeight="1" spans="1:18">
      <c r="A439" s="591"/>
      <c r="B439" s="91"/>
      <c r="C439" s="635"/>
      <c r="D439" s="91"/>
      <c r="E439" s="91"/>
      <c r="F439" s="91"/>
      <c r="G439" s="91"/>
      <c r="H439" s="91"/>
      <c r="I439" s="282"/>
      <c r="J439" s="282"/>
      <c r="K439" s="25"/>
      <c r="L439" s="633"/>
      <c r="M439" s="25"/>
      <c r="N439" s="33"/>
      <c r="O439" s="33"/>
      <c r="P439" s="634"/>
      <c r="Q439" s="603"/>
      <c r="R439" s="603"/>
    </row>
    <row r="440" hidden="1" customHeight="1" spans="1:18">
      <c r="A440" s="591"/>
      <c r="B440" s="91"/>
      <c r="C440" s="635"/>
      <c r="D440" s="91"/>
      <c r="E440" s="91"/>
      <c r="F440" s="91"/>
      <c r="G440" s="91"/>
      <c r="H440" s="91"/>
      <c r="I440" s="282"/>
      <c r="J440" s="282"/>
      <c r="K440" s="25"/>
      <c r="L440" s="633"/>
      <c r="M440" s="25"/>
      <c r="N440" s="33"/>
      <c r="O440" s="33"/>
      <c r="P440" s="634"/>
      <c r="Q440" s="603"/>
      <c r="R440" s="603"/>
    </row>
    <row r="441" hidden="1" customHeight="1" spans="1:18">
      <c r="A441" s="591"/>
      <c r="B441" s="91"/>
      <c r="C441" s="635"/>
      <c r="D441" s="91"/>
      <c r="E441" s="91"/>
      <c r="F441" s="91"/>
      <c r="G441" s="91"/>
      <c r="H441" s="91"/>
      <c r="I441" s="282"/>
      <c r="J441" s="282"/>
      <c r="K441" s="25"/>
      <c r="L441" s="633"/>
      <c r="M441" s="25"/>
      <c r="N441" s="33"/>
      <c r="O441" s="33"/>
      <c r="P441" s="634"/>
      <c r="Q441" s="603"/>
      <c r="R441" s="603"/>
    </row>
    <row r="442" hidden="1" customHeight="1" spans="1:18">
      <c r="A442" s="591"/>
      <c r="B442" s="91"/>
      <c r="C442" s="635"/>
      <c r="D442" s="91"/>
      <c r="E442" s="91"/>
      <c r="F442" s="91"/>
      <c r="G442" s="91"/>
      <c r="H442" s="91"/>
      <c r="I442" s="282"/>
      <c r="J442" s="282"/>
      <c r="K442" s="25"/>
      <c r="L442" s="633"/>
      <c r="M442" s="25"/>
      <c r="N442" s="33"/>
      <c r="O442" s="33"/>
      <c r="P442" s="634"/>
      <c r="Q442" s="603"/>
      <c r="R442" s="603"/>
    </row>
    <row r="443" hidden="1" customHeight="1" spans="1:18">
      <c r="A443" s="591"/>
      <c r="B443" s="91"/>
      <c r="C443" s="635"/>
      <c r="D443" s="91"/>
      <c r="E443" s="91"/>
      <c r="F443" s="91"/>
      <c r="G443" s="91"/>
      <c r="H443" s="91"/>
      <c r="I443" s="282"/>
      <c r="J443" s="282"/>
      <c r="K443" s="25"/>
      <c r="L443" s="633"/>
      <c r="M443" s="25"/>
      <c r="N443" s="33"/>
      <c r="O443" s="33"/>
      <c r="P443" s="634"/>
      <c r="Q443" s="603"/>
      <c r="R443" s="603"/>
    </row>
    <row r="444" hidden="1" customHeight="1" spans="1:18">
      <c r="A444" s="591"/>
      <c r="B444" s="91"/>
      <c r="C444" s="635"/>
      <c r="D444" s="91"/>
      <c r="E444" s="91"/>
      <c r="F444" s="91"/>
      <c r="G444" s="91"/>
      <c r="H444" s="91"/>
      <c r="I444" s="282"/>
      <c r="J444" s="282"/>
      <c r="K444" s="25"/>
      <c r="L444" s="633"/>
      <c r="M444" s="25"/>
      <c r="N444" s="33"/>
      <c r="O444" s="33"/>
      <c r="P444" s="634"/>
      <c r="Q444" s="603"/>
      <c r="R444" s="603"/>
    </row>
    <row r="445" hidden="1" customHeight="1" spans="1:18">
      <c r="A445" s="591"/>
      <c r="B445" s="91"/>
      <c r="C445" s="635"/>
      <c r="D445" s="91"/>
      <c r="E445" s="91"/>
      <c r="F445" s="91"/>
      <c r="G445" s="91"/>
      <c r="H445" s="91"/>
      <c r="I445" s="282"/>
      <c r="J445" s="282"/>
      <c r="K445" s="25"/>
      <c r="L445" s="633"/>
      <c r="M445" s="25"/>
      <c r="N445" s="33"/>
      <c r="O445" s="33"/>
      <c r="P445" s="634"/>
      <c r="Q445" s="603"/>
      <c r="R445" s="603"/>
    </row>
    <row r="446" hidden="1" customHeight="1" spans="1:18">
      <c r="A446" s="591"/>
      <c r="B446" s="91"/>
      <c r="C446" s="635"/>
      <c r="D446" s="91"/>
      <c r="E446" s="91"/>
      <c r="F446" s="91"/>
      <c r="G446" s="91"/>
      <c r="H446" s="91"/>
      <c r="I446" s="282"/>
      <c r="J446" s="282"/>
      <c r="K446" s="25"/>
      <c r="L446" s="633"/>
      <c r="M446" s="25"/>
      <c r="N446" s="33"/>
      <c r="O446" s="33"/>
      <c r="P446" s="634"/>
      <c r="Q446" s="603"/>
      <c r="R446" s="603"/>
    </row>
    <row r="447" hidden="1" customHeight="1" spans="1:18">
      <c r="A447" s="591"/>
      <c r="B447" s="91"/>
      <c r="C447" s="635"/>
      <c r="D447" s="91"/>
      <c r="E447" s="91"/>
      <c r="F447" s="91"/>
      <c r="G447" s="91"/>
      <c r="H447" s="91"/>
      <c r="I447" s="282"/>
      <c r="J447" s="282"/>
      <c r="K447" s="25"/>
      <c r="L447" s="633"/>
      <c r="M447" s="25"/>
      <c r="N447" s="33"/>
      <c r="O447" s="33"/>
      <c r="P447" s="634"/>
      <c r="Q447" s="603"/>
      <c r="R447" s="603"/>
    </row>
    <row r="448" hidden="1" customHeight="1" spans="1:18">
      <c r="A448" s="591"/>
      <c r="B448" s="91"/>
      <c r="C448" s="635"/>
      <c r="D448" s="91"/>
      <c r="E448" s="91"/>
      <c r="F448" s="91"/>
      <c r="G448" s="91"/>
      <c r="H448" s="91"/>
      <c r="I448" s="282"/>
      <c r="J448" s="282"/>
      <c r="K448" s="25"/>
      <c r="L448" s="633"/>
      <c r="M448" s="25"/>
      <c r="N448" s="33"/>
      <c r="O448" s="33"/>
      <c r="P448" s="634"/>
      <c r="Q448" s="603"/>
      <c r="R448" s="603"/>
    </row>
    <row r="449" hidden="1" customHeight="1" spans="1:18">
      <c r="A449" s="591"/>
      <c r="B449" s="91"/>
      <c r="C449" s="635"/>
      <c r="D449" s="91"/>
      <c r="E449" s="91"/>
      <c r="F449" s="91"/>
      <c r="G449" s="91"/>
      <c r="H449" s="91"/>
      <c r="I449" s="282"/>
      <c r="J449" s="282"/>
      <c r="K449" s="25"/>
      <c r="L449" s="633"/>
      <c r="M449" s="25"/>
      <c r="N449" s="33"/>
      <c r="O449" s="33"/>
      <c r="P449" s="634"/>
      <c r="Q449" s="603"/>
      <c r="R449" s="603"/>
    </row>
    <row r="450" hidden="1" customHeight="1" spans="1:18">
      <c r="A450" s="591"/>
      <c r="B450" s="91"/>
      <c r="C450" s="635"/>
      <c r="D450" s="91"/>
      <c r="E450" s="91"/>
      <c r="F450" s="91"/>
      <c r="G450" s="91"/>
      <c r="H450" s="91"/>
      <c r="I450" s="282"/>
      <c r="J450" s="282"/>
      <c r="K450" s="25"/>
      <c r="L450" s="633"/>
      <c r="M450" s="25"/>
      <c r="N450" s="33"/>
      <c r="O450" s="33"/>
      <c r="P450" s="634"/>
      <c r="Q450" s="603"/>
      <c r="R450" s="603"/>
    </row>
    <row r="451" hidden="1" customHeight="1" spans="1:18">
      <c r="A451" s="591"/>
      <c r="B451" s="91"/>
      <c r="C451" s="635"/>
      <c r="D451" s="91"/>
      <c r="E451" s="91"/>
      <c r="F451" s="91"/>
      <c r="G451" s="91"/>
      <c r="H451" s="91"/>
      <c r="I451" s="282"/>
      <c r="J451" s="282"/>
      <c r="K451" s="25"/>
      <c r="L451" s="633"/>
      <c r="M451" s="25"/>
      <c r="N451" s="33"/>
      <c r="O451" s="33"/>
      <c r="P451" s="634"/>
      <c r="Q451" s="603"/>
      <c r="R451" s="603"/>
    </row>
    <row r="452" hidden="1" customHeight="1" spans="1:18">
      <c r="A452" s="591"/>
      <c r="B452" s="91"/>
      <c r="C452" s="635"/>
      <c r="D452" s="91"/>
      <c r="E452" s="91"/>
      <c r="F452" s="91"/>
      <c r="G452" s="91"/>
      <c r="H452" s="91"/>
      <c r="I452" s="282"/>
      <c r="J452" s="282"/>
      <c r="K452" s="25"/>
      <c r="L452" s="633"/>
      <c r="M452" s="25"/>
      <c r="N452" s="33"/>
      <c r="O452" s="33"/>
      <c r="P452" s="634"/>
      <c r="Q452" s="603"/>
      <c r="R452" s="603"/>
    </row>
    <row r="453" hidden="1" customHeight="1" spans="1:18">
      <c r="A453" s="591"/>
      <c r="B453" s="91"/>
      <c r="C453" s="635"/>
      <c r="D453" s="91"/>
      <c r="E453" s="91"/>
      <c r="F453" s="91"/>
      <c r="G453" s="91"/>
      <c r="H453" s="91"/>
      <c r="I453" s="282"/>
      <c r="J453" s="282"/>
      <c r="K453" s="25"/>
      <c r="L453" s="633"/>
      <c r="M453" s="25"/>
      <c r="N453" s="33"/>
      <c r="O453" s="33"/>
      <c r="P453" s="634"/>
      <c r="Q453" s="603"/>
      <c r="R453" s="603"/>
    </row>
    <row r="454" hidden="1" customHeight="1" spans="1:18">
      <c r="A454" s="591"/>
      <c r="B454" s="91"/>
      <c r="C454" s="635"/>
      <c r="D454" s="91"/>
      <c r="E454" s="91"/>
      <c r="F454" s="91"/>
      <c r="G454" s="91"/>
      <c r="H454" s="91"/>
      <c r="I454" s="282"/>
      <c r="J454" s="282"/>
      <c r="K454" s="25"/>
      <c r="L454" s="633"/>
      <c r="M454" s="25"/>
      <c r="N454" s="33"/>
      <c r="O454" s="33"/>
      <c r="P454" s="634"/>
      <c r="Q454" s="603"/>
      <c r="R454" s="603"/>
    </row>
    <row r="455" hidden="1" customHeight="1" spans="1:18">
      <c r="A455" s="591"/>
      <c r="B455" s="91"/>
      <c r="C455" s="635"/>
      <c r="D455" s="91"/>
      <c r="E455" s="91"/>
      <c r="F455" s="91"/>
      <c r="G455" s="91"/>
      <c r="H455" s="91"/>
      <c r="I455" s="282"/>
      <c r="J455" s="282"/>
      <c r="K455" s="25"/>
      <c r="L455" s="633"/>
      <c r="M455" s="25"/>
      <c r="N455" s="33"/>
      <c r="O455" s="33"/>
      <c r="P455" s="634"/>
      <c r="Q455" s="603"/>
      <c r="R455" s="603"/>
    </row>
    <row r="456" hidden="1" customHeight="1" spans="1:18">
      <c r="A456" s="591"/>
      <c r="B456" s="91"/>
      <c r="C456" s="635"/>
      <c r="D456" s="91"/>
      <c r="E456" s="91"/>
      <c r="F456" s="91"/>
      <c r="G456" s="91"/>
      <c r="H456" s="91"/>
      <c r="I456" s="282"/>
      <c r="J456" s="282"/>
      <c r="K456" s="25"/>
      <c r="L456" s="633"/>
      <c r="M456" s="25"/>
      <c r="N456" s="33"/>
      <c r="O456" s="33"/>
      <c r="P456" s="634"/>
      <c r="Q456" s="603"/>
      <c r="R456" s="603"/>
    </row>
    <row r="457" hidden="1" customHeight="1" spans="1:18">
      <c r="A457" s="591"/>
      <c r="B457" s="91"/>
      <c r="C457" s="635"/>
      <c r="D457" s="91"/>
      <c r="E457" s="91"/>
      <c r="F457" s="91"/>
      <c r="G457" s="91"/>
      <c r="H457" s="91"/>
      <c r="I457" s="282"/>
      <c r="J457" s="282"/>
      <c r="K457" s="25"/>
      <c r="L457" s="633"/>
      <c r="M457" s="25"/>
      <c r="N457" s="33"/>
      <c r="O457" s="33"/>
      <c r="P457" s="634"/>
      <c r="Q457" s="603"/>
      <c r="R457" s="603"/>
    </row>
    <row r="458" hidden="1" customHeight="1" spans="1:18">
      <c r="A458" s="591"/>
      <c r="B458" s="91"/>
      <c r="C458" s="635"/>
      <c r="D458" s="91"/>
      <c r="E458" s="91"/>
      <c r="F458" s="91"/>
      <c r="G458" s="91"/>
      <c r="H458" s="91"/>
      <c r="I458" s="282"/>
      <c r="J458" s="282"/>
      <c r="K458" s="25"/>
      <c r="L458" s="633"/>
      <c r="M458" s="25"/>
      <c r="N458" s="33"/>
      <c r="O458" s="33"/>
      <c r="P458" s="634"/>
      <c r="Q458" s="603"/>
      <c r="R458" s="603"/>
    </row>
    <row r="459" hidden="1" customHeight="1" spans="1:18">
      <c r="A459" s="591"/>
      <c r="B459" s="91"/>
      <c r="C459" s="635"/>
      <c r="D459" s="91"/>
      <c r="E459" s="91"/>
      <c r="F459" s="91"/>
      <c r="G459" s="91"/>
      <c r="H459" s="91"/>
      <c r="I459" s="282"/>
      <c r="J459" s="282"/>
      <c r="K459" s="25"/>
      <c r="L459" s="633"/>
      <c r="M459" s="25"/>
      <c r="N459" s="33"/>
      <c r="O459" s="33"/>
      <c r="P459" s="634"/>
      <c r="Q459" s="603"/>
      <c r="R459" s="603"/>
    </row>
    <row r="460" hidden="1" customHeight="1" spans="1:18">
      <c r="A460" s="591"/>
      <c r="B460" s="91"/>
      <c r="C460" s="635"/>
      <c r="D460" s="91"/>
      <c r="E460" s="91"/>
      <c r="F460" s="91"/>
      <c r="G460" s="91"/>
      <c r="H460" s="91"/>
      <c r="I460" s="282"/>
      <c r="J460" s="282"/>
      <c r="K460" s="25"/>
      <c r="L460" s="633"/>
      <c r="M460" s="25"/>
      <c r="N460" s="33"/>
      <c r="O460" s="33"/>
      <c r="P460" s="634"/>
      <c r="Q460" s="603"/>
      <c r="R460" s="603"/>
    </row>
    <row r="461" hidden="1" customHeight="1" spans="1:18">
      <c r="A461" s="591"/>
      <c r="B461" s="91"/>
      <c r="C461" s="635"/>
      <c r="D461" s="91"/>
      <c r="E461" s="91"/>
      <c r="F461" s="91"/>
      <c r="G461" s="91"/>
      <c r="H461" s="91"/>
      <c r="I461" s="282"/>
      <c r="J461" s="282"/>
      <c r="K461" s="25"/>
      <c r="L461" s="633"/>
      <c r="M461" s="25"/>
      <c r="N461" s="33"/>
      <c r="O461" s="33"/>
      <c r="P461" s="634"/>
      <c r="Q461" s="603"/>
      <c r="R461" s="603"/>
    </row>
    <row r="462" hidden="1" customHeight="1" spans="1:18">
      <c r="A462" s="591"/>
      <c r="B462" s="91"/>
      <c r="C462" s="635"/>
      <c r="D462" s="91"/>
      <c r="E462" s="91"/>
      <c r="F462" s="91"/>
      <c r="G462" s="91"/>
      <c r="H462" s="91"/>
      <c r="I462" s="282"/>
      <c r="J462" s="282"/>
      <c r="K462" s="25"/>
      <c r="L462" s="633"/>
      <c r="M462" s="25"/>
      <c r="N462" s="33"/>
      <c r="O462" s="33"/>
      <c r="P462" s="634"/>
      <c r="Q462" s="603"/>
      <c r="R462" s="603"/>
    </row>
    <row r="463" hidden="1" customHeight="1" spans="1:18">
      <c r="A463" s="591"/>
      <c r="B463" s="91"/>
      <c r="C463" s="635"/>
      <c r="D463" s="91"/>
      <c r="E463" s="91"/>
      <c r="F463" s="91"/>
      <c r="G463" s="91"/>
      <c r="H463" s="91"/>
      <c r="I463" s="282"/>
      <c r="J463" s="282"/>
      <c r="K463" s="25"/>
      <c r="L463" s="633"/>
      <c r="M463" s="25"/>
      <c r="N463" s="33"/>
      <c r="O463" s="33"/>
      <c r="P463" s="634"/>
      <c r="Q463" s="603"/>
      <c r="R463" s="603"/>
    </row>
    <row r="464" hidden="1" customHeight="1" spans="1:18">
      <c r="A464" s="591"/>
      <c r="B464" s="91"/>
      <c r="C464" s="635"/>
      <c r="D464" s="91"/>
      <c r="E464" s="91"/>
      <c r="F464" s="91"/>
      <c r="G464" s="91"/>
      <c r="H464" s="91"/>
      <c r="I464" s="282"/>
      <c r="J464" s="282"/>
      <c r="K464" s="25"/>
      <c r="L464" s="633"/>
      <c r="M464" s="25"/>
      <c r="N464" s="33"/>
      <c r="O464" s="33"/>
      <c r="P464" s="634"/>
      <c r="Q464" s="603"/>
      <c r="R464" s="603"/>
    </row>
    <row r="465" hidden="1" customHeight="1" spans="1:18">
      <c r="A465" s="591"/>
      <c r="B465" s="91"/>
      <c r="C465" s="635"/>
      <c r="D465" s="91"/>
      <c r="E465" s="91"/>
      <c r="F465" s="91"/>
      <c r="G465" s="91"/>
      <c r="H465" s="91"/>
      <c r="I465" s="282"/>
      <c r="J465" s="282"/>
      <c r="K465" s="25"/>
      <c r="L465" s="633"/>
      <c r="M465" s="25"/>
      <c r="N465" s="33"/>
      <c r="O465" s="33"/>
      <c r="P465" s="634"/>
      <c r="Q465" s="603"/>
      <c r="R465" s="603"/>
    </row>
    <row r="466" hidden="1" customHeight="1" spans="1:18">
      <c r="A466" s="591"/>
      <c r="B466" s="91"/>
      <c r="C466" s="635"/>
      <c r="D466" s="91"/>
      <c r="E466" s="91"/>
      <c r="F466" s="91"/>
      <c r="G466" s="91"/>
      <c r="H466" s="91"/>
      <c r="I466" s="282"/>
      <c r="J466" s="282"/>
      <c r="K466" s="25"/>
      <c r="L466" s="633"/>
      <c r="M466" s="25"/>
      <c r="N466" s="33"/>
      <c r="O466" s="33"/>
      <c r="P466" s="634"/>
      <c r="Q466" s="603"/>
      <c r="R466" s="603"/>
    </row>
    <row r="467" hidden="1" customHeight="1" spans="1:18">
      <c r="A467" s="591"/>
      <c r="B467" s="91"/>
      <c r="C467" s="635"/>
      <c r="D467" s="91"/>
      <c r="E467" s="91"/>
      <c r="F467" s="91"/>
      <c r="G467" s="91"/>
      <c r="H467" s="91"/>
      <c r="I467" s="282"/>
      <c r="J467" s="282"/>
      <c r="K467" s="25"/>
      <c r="L467" s="633"/>
      <c r="M467" s="25"/>
      <c r="N467" s="33"/>
      <c r="O467" s="33"/>
      <c r="P467" s="634"/>
      <c r="Q467" s="603"/>
      <c r="R467" s="603"/>
    </row>
    <row r="468" hidden="1" customHeight="1" spans="1:18">
      <c r="A468" s="591"/>
      <c r="B468" s="91"/>
      <c r="C468" s="635"/>
      <c r="D468" s="91"/>
      <c r="E468" s="91"/>
      <c r="F468" s="91"/>
      <c r="G468" s="91"/>
      <c r="H468" s="91"/>
      <c r="I468" s="282"/>
      <c r="J468" s="282"/>
      <c r="K468" s="25"/>
      <c r="L468" s="633"/>
      <c r="M468" s="25"/>
      <c r="N468" s="33"/>
      <c r="O468" s="33"/>
      <c r="P468" s="634"/>
      <c r="Q468" s="603"/>
      <c r="R468" s="603"/>
    </row>
    <row r="469" hidden="1" customHeight="1" spans="1:18">
      <c r="A469" s="591"/>
      <c r="B469" s="91"/>
      <c r="C469" s="635"/>
      <c r="D469" s="91"/>
      <c r="E469" s="91"/>
      <c r="F469" s="91"/>
      <c r="G469" s="91"/>
      <c r="H469" s="91"/>
      <c r="I469" s="282"/>
      <c r="J469" s="282"/>
      <c r="K469" s="25"/>
      <c r="L469" s="633"/>
      <c r="M469" s="25"/>
      <c r="N469" s="33"/>
      <c r="O469" s="33"/>
      <c r="P469" s="634"/>
      <c r="Q469" s="603"/>
      <c r="R469" s="603"/>
    </row>
    <row r="470" hidden="1" customHeight="1" spans="1:18">
      <c r="A470" s="591"/>
      <c r="B470" s="91"/>
      <c r="C470" s="635"/>
      <c r="D470" s="91"/>
      <c r="E470" s="91"/>
      <c r="F470" s="91"/>
      <c r="G470" s="91"/>
      <c r="H470" s="91"/>
      <c r="I470" s="282"/>
      <c r="J470" s="282"/>
      <c r="K470" s="25"/>
      <c r="L470" s="633"/>
      <c r="M470" s="25"/>
      <c r="N470" s="33"/>
      <c r="O470" s="33"/>
      <c r="P470" s="634"/>
      <c r="Q470" s="603"/>
      <c r="R470" s="603"/>
    </row>
    <row r="471" hidden="1" customHeight="1" spans="1:18">
      <c r="A471" s="591"/>
      <c r="B471" s="91"/>
      <c r="C471" s="635"/>
      <c r="D471" s="91"/>
      <c r="E471" s="91"/>
      <c r="F471" s="91"/>
      <c r="G471" s="91"/>
      <c r="H471" s="91"/>
      <c r="I471" s="282"/>
      <c r="J471" s="282"/>
      <c r="K471" s="25"/>
      <c r="L471" s="633"/>
      <c r="M471" s="25"/>
      <c r="N471" s="33"/>
      <c r="O471" s="33"/>
      <c r="P471" s="634"/>
      <c r="Q471" s="603"/>
      <c r="R471" s="603"/>
    </row>
    <row r="472" hidden="1" customHeight="1" spans="1:18">
      <c r="A472" s="591"/>
      <c r="B472" s="91"/>
      <c r="C472" s="635"/>
      <c r="D472" s="91"/>
      <c r="E472" s="91"/>
      <c r="F472" s="91"/>
      <c r="G472" s="91"/>
      <c r="H472" s="91"/>
      <c r="I472" s="282"/>
      <c r="J472" s="282"/>
      <c r="K472" s="25"/>
      <c r="L472" s="633"/>
      <c r="M472" s="25"/>
      <c r="N472" s="33"/>
      <c r="O472" s="33"/>
      <c r="P472" s="634"/>
      <c r="Q472" s="603"/>
      <c r="R472" s="603"/>
    </row>
    <row r="473" hidden="1" customHeight="1" spans="1:18">
      <c r="A473" s="591"/>
      <c r="B473" s="91"/>
      <c r="C473" s="635"/>
      <c r="D473" s="91"/>
      <c r="E473" s="91"/>
      <c r="F473" s="91"/>
      <c r="G473" s="91"/>
      <c r="H473" s="91"/>
      <c r="I473" s="282"/>
      <c r="J473" s="282"/>
      <c r="K473" s="25"/>
      <c r="L473" s="633"/>
      <c r="M473" s="25"/>
      <c r="N473" s="33"/>
      <c r="O473" s="33"/>
      <c r="P473" s="634"/>
      <c r="Q473" s="603"/>
      <c r="R473" s="603"/>
    </row>
    <row r="474" hidden="1" customHeight="1" spans="1:18">
      <c r="A474" s="591"/>
      <c r="B474" s="91"/>
      <c r="C474" s="635"/>
      <c r="D474" s="91"/>
      <c r="E474" s="91"/>
      <c r="F474" s="91"/>
      <c r="G474" s="91"/>
      <c r="H474" s="91"/>
      <c r="I474" s="282"/>
      <c r="J474" s="282"/>
      <c r="K474" s="25"/>
      <c r="L474" s="633"/>
      <c r="M474" s="25"/>
      <c r="N474" s="33"/>
      <c r="O474" s="33"/>
      <c r="P474" s="634"/>
      <c r="Q474" s="603"/>
      <c r="R474" s="603"/>
    </row>
    <row r="475" hidden="1" customHeight="1" spans="1:18">
      <c r="A475" s="591"/>
      <c r="B475" s="91"/>
      <c r="C475" s="635"/>
      <c r="D475" s="91"/>
      <c r="E475" s="91"/>
      <c r="F475" s="91"/>
      <c r="G475" s="91"/>
      <c r="H475" s="91"/>
      <c r="I475" s="282"/>
      <c r="J475" s="282"/>
      <c r="K475" s="25"/>
      <c r="L475" s="633"/>
      <c r="M475" s="25"/>
      <c r="N475" s="33"/>
      <c r="O475" s="33"/>
      <c r="P475" s="634"/>
      <c r="Q475" s="603"/>
      <c r="R475" s="603"/>
    </row>
    <row r="476" hidden="1" customHeight="1" spans="1:18">
      <c r="A476" s="591"/>
      <c r="B476" s="91"/>
      <c r="C476" s="635"/>
      <c r="D476" s="91"/>
      <c r="E476" s="91"/>
      <c r="F476" s="91"/>
      <c r="G476" s="91"/>
      <c r="H476" s="91"/>
      <c r="I476" s="282"/>
      <c r="J476" s="282"/>
      <c r="K476" s="25"/>
      <c r="L476" s="633"/>
      <c r="M476" s="25"/>
      <c r="N476" s="33"/>
      <c r="O476" s="33"/>
      <c r="P476" s="634"/>
      <c r="Q476" s="603"/>
      <c r="R476" s="603"/>
    </row>
    <row r="477" hidden="1" customHeight="1" spans="1:18">
      <c r="A477" s="591"/>
      <c r="B477" s="91"/>
      <c r="C477" s="635"/>
      <c r="D477" s="91"/>
      <c r="E477" s="91"/>
      <c r="F477" s="91"/>
      <c r="G477" s="91"/>
      <c r="H477" s="91"/>
      <c r="I477" s="282"/>
      <c r="J477" s="282"/>
      <c r="K477" s="25"/>
      <c r="L477" s="633"/>
      <c r="M477" s="25"/>
      <c r="N477" s="33"/>
      <c r="O477" s="33"/>
      <c r="P477" s="634"/>
      <c r="Q477" s="603"/>
      <c r="R477" s="603"/>
    </row>
    <row r="478" hidden="1" customHeight="1" spans="1:18">
      <c r="A478" s="591"/>
      <c r="B478" s="91"/>
      <c r="C478" s="635"/>
      <c r="D478" s="91"/>
      <c r="E478" s="91"/>
      <c r="F478" s="91"/>
      <c r="G478" s="91"/>
      <c r="H478" s="91"/>
      <c r="I478" s="282"/>
      <c r="J478" s="282"/>
      <c r="K478" s="25"/>
      <c r="L478" s="633"/>
      <c r="M478" s="25"/>
      <c r="N478" s="33"/>
      <c r="O478" s="33"/>
      <c r="P478" s="634"/>
      <c r="Q478" s="603"/>
      <c r="R478" s="603"/>
    </row>
    <row r="479" hidden="1" customHeight="1" spans="1:18">
      <c r="A479" s="591"/>
      <c r="B479" s="91"/>
      <c r="C479" s="635"/>
      <c r="D479" s="91"/>
      <c r="E479" s="91"/>
      <c r="F479" s="91"/>
      <c r="G479" s="91"/>
      <c r="H479" s="91"/>
      <c r="I479" s="282"/>
      <c r="J479" s="282"/>
      <c r="K479" s="25"/>
      <c r="L479" s="633"/>
      <c r="M479" s="25"/>
      <c r="N479" s="33"/>
      <c r="O479" s="33"/>
      <c r="P479" s="634"/>
      <c r="Q479" s="603"/>
      <c r="R479" s="603"/>
    </row>
    <row r="480" hidden="1" customHeight="1" spans="1:18">
      <c r="A480" s="591"/>
      <c r="B480" s="91"/>
      <c r="C480" s="635"/>
      <c r="D480" s="91"/>
      <c r="E480" s="91"/>
      <c r="F480" s="91"/>
      <c r="G480" s="91"/>
      <c r="H480" s="91"/>
      <c r="I480" s="282"/>
      <c r="J480" s="282"/>
      <c r="K480" s="25"/>
      <c r="L480" s="633"/>
      <c r="M480" s="25"/>
      <c r="N480" s="33"/>
      <c r="O480" s="33"/>
      <c r="P480" s="634"/>
      <c r="Q480" s="603"/>
      <c r="R480" s="603"/>
    </row>
    <row r="481" hidden="1" customHeight="1" spans="1:18">
      <c r="A481" s="591"/>
      <c r="B481" s="91"/>
      <c r="C481" s="635"/>
      <c r="D481" s="91"/>
      <c r="E481" s="91"/>
      <c r="F481" s="91"/>
      <c r="G481" s="91"/>
      <c r="H481" s="91"/>
      <c r="I481" s="282"/>
      <c r="J481" s="282"/>
      <c r="K481" s="25"/>
      <c r="L481" s="633"/>
      <c r="M481" s="25"/>
      <c r="N481" s="33"/>
      <c r="O481" s="33"/>
      <c r="P481" s="634"/>
      <c r="Q481" s="603"/>
      <c r="R481" s="603"/>
    </row>
    <row r="482" hidden="1" customHeight="1" spans="1:18">
      <c r="A482" s="591"/>
      <c r="B482" s="91"/>
      <c r="C482" s="635"/>
      <c r="D482" s="91"/>
      <c r="E482" s="91"/>
      <c r="F482" s="91"/>
      <c r="G482" s="91"/>
      <c r="H482" s="91"/>
      <c r="I482" s="282"/>
      <c r="J482" s="282"/>
      <c r="K482" s="25"/>
      <c r="L482" s="633"/>
      <c r="M482" s="25"/>
      <c r="N482" s="33"/>
      <c r="O482" s="33"/>
      <c r="P482" s="634"/>
      <c r="Q482" s="603"/>
      <c r="R482" s="603"/>
    </row>
    <row r="483" hidden="1" customHeight="1" spans="1:18">
      <c r="A483" s="591"/>
      <c r="B483" s="91"/>
      <c r="C483" s="635"/>
      <c r="D483" s="91"/>
      <c r="E483" s="91"/>
      <c r="F483" s="91"/>
      <c r="G483" s="91"/>
      <c r="H483" s="91"/>
      <c r="I483" s="282"/>
      <c r="J483" s="282"/>
      <c r="K483" s="25"/>
      <c r="L483" s="633"/>
      <c r="M483" s="25"/>
      <c r="N483" s="33"/>
      <c r="O483" s="33"/>
      <c r="P483" s="634"/>
      <c r="Q483" s="603"/>
      <c r="R483" s="603"/>
    </row>
    <row r="484" hidden="1" customHeight="1" spans="1:18">
      <c r="A484" s="591"/>
      <c r="B484" s="91"/>
      <c r="C484" s="635"/>
      <c r="D484" s="91"/>
      <c r="E484" s="91"/>
      <c r="F484" s="91"/>
      <c r="G484" s="91"/>
      <c r="H484" s="91"/>
      <c r="I484" s="282"/>
      <c r="J484" s="282"/>
      <c r="K484" s="25"/>
      <c r="L484" s="633"/>
      <c r="M484" s="25"/>
      <c r="N484" s="33"/>
      <c r="O484" s="33"/>
      <c r="P484" s="634"/>
      <c r="Q484" s="603"/>
      <c r="R484" s="603"/>
    </row>
    <row r="485" hidden="1" customHeight="1" spans="1:18">
      <c r="A485" s="591"/>
      <c r="B485" s="91"/>
      <c r="C485" s="635"/>
      <c r="D485" s="91"/>
      <c r="E485" s="91"/>
      <c r="F485" s="91"/>
      <c r="G485" s="91"/>
      <c r="H485" s="91"/>
      <c r="I485" s="282"/>
      <c r="J485" s="282"/>
      <c r="K485" s="25"/>
      <c r="L485" s="633"/>
      <c r="M485" s="25"/>
      <c r="N485" s="33"/>
      <c r="O485" s="33"/>
      <c r="P485" s="634"/>
      <c r="Q485" s="603"/>
      <c r="R485" s="603"/>
    </row>
    <row r="486" hidden="1" customHeight="1" spans="1:18">
      <c r="A486" s="591"/>
      <c r="B486" s="91"/>
      <c r="C486" s="635"/>
      <c r="D486" s="91"/>
      <c r="E486" s="91"/>
      <c r="F486" s="91"/>
      <c r="G486" s="91"/>
      <c r="H486" s="91"/>
      <c r="I486" s="282"/>
      <c r="J486" s="282"/>
      <c r="K486" s="25"/>
      <c r="L486" s="633"/>
      <c r="M486" s="25"/>
      <c r="N486" s="33"/>
      <c r="O486" s="33"/>
      <c r="P486" s="634"/>
      <c r="Q486" s="603"/>
      <c r="R486" s="603"/>
    </row>
    <row r="487" hidden="1" customHeight="1" spans="1:18">
      <c r="A487" s="591"/>
      <c r="B487" s="91"/>
      <c r="C487" s="635"/>
      <c r="D487" s="91"/>
      <c r="E487" s="91"/>
      <c r="F487" s="91"/>
      <c r="G487" s="91"/>
      <c r="H487" s="91"/>
      <c r="I487" s="282"/>
      <c r="J487" s="282"/>
      <c r="K487" s="25"/>
      <c r="L487" s="633"/>
      <c r="M487" s="25"/>
      <c r="N487" s="33"/>
      <c r="O487" s="33"/>
      <c r="P487" s="634"/>
      <c r="Q487" s="603"/>
      <c r="R487" s="603"/>
    </row>
    <row r="488" hidden="1" customHeight="1" spans="1:18">
      <c r="A488" s="591"/>
      <c r="B488" s="91"/>
      <c r="C488" s="635"/>
      <c r="D488" s="91"/>
      <c r="E488" s="91"/>
      <c r="F488" s="91"/>
      <c r="G488" s="91"/>
      <c r="H488" s="91"/>
      <c r="I488" s="282"/>
      <c r="J488" s="282"/>
      <c r="K488" s="25"/>
      <c r="L488" s="633"/>
      <c r="M488" s="25"/>
      <c r="N488" s="33"/>
      <c r="O488" s="33"/>
      <c r="P488" s="634"/>
      <c r="Q488" s="603"/>
      <c r="R488" s="603"/>
    </row>
    <row r="489" hidden="1" customHeight="1" spans="1:18">
      <c r="A489" s="591"/>
      <c r="B489" s="91"/>
      <c r="C489" s="635"/>
      <c r="D489" s="91"/>
      <c r="E489" s="91"/>
      <c r="F489" s="91"/>
      <c r="G489" s="91"/>
      <c r="H489" s="91"/>
      <c r="I489" s="282"/>
      <c r="J489" s="282"/>
      <c r="K489" s="25"/>
      <c r="L489" s="633"/>
      <c r="M489" s="25"/>
      <c r="N489" s="33"/>
      <c r="O489" s="33"/>
      <c r="P489" s="634"/>
      <c r="Q489" s="603"/>
      <c r="R489" s="603"/>
    </row>
    <row r="490" hidden="1" customHeight="1" spans="1:18">
      <c r="A490" s="591"/>
      <c r="B490" s="91"/>
      <c r="C490" s="635"/>
      <c r="D490" s="91"/>
      <c r="E490" s="91"/>
      <c r="F490" s="91"/>
      <c r="G490" s="91"/>
      <c r="H490" s="91"/>
      <c r="I490" s="282"/>
      <c r="J490" s="282"/>
      <c r="K490" s="25"/>
      <c r="L490" s="633"/>
      <c r="M490" s="25"/>
      <c r="N490" s="33"/>
      <c r="O490" s="33"/>
      <c r="P490" s="634"/>
      <c r="Q490" s="603"/>
      <c r="R490" s="603"/>
    </row>
    <row r="491" hidden="1" customHeight="1" spans="1:18">
      <c r="A491" s="591"/>
      <c r="B491" s="91"/>
      <c r="C491" s="635"/>
      <c r="D491" s="91"/>
      <c r="E491" s="91"/>
      <c r="F491" s="91"/>
      <c r="G491" s="91"/>
      <c r="H491" s="91"/>
      <c r="I491" s="282"/>
      <c r="J491" s="282"/>
      <c r="K491" s="25"/>
      <c r="L491" s="633"/>
      <c r="M491" s="25"/>
      <c r="N491" s="33"/>
      <c r="O491" s="33"/>
      <c r="P491" s="634"/>
      <c r="Q491" s="603"/>
      <c r="R491" s="603"/>
    </row>
    <row r="492" hidden="1" customHeight="1" spans="1:18">
      <c r="A492" s="591"/>
      <c r="B492" s="91"/>
      <c r="C492" s="635"/>
      <c r="D492" s="91"/>
      <c r="E492" s="91"/>
      <c r="F492" s="91"/>
      <c r="G492" s="91"/>
      <c r="H492" s="91"/>
      <c r="I492" s="282"/>
      <c r="J492" s="282"/>
      <c r="K492" s="25"/>
      <c r="L492" s="633"/>
      <c r="M492" s="25"/>
      <c r="N492" s="33"/>
      <c r="O492" s="33"/>
      <c r="P492" s="634"/>
      <c r="Q492" s="603"/>
      <c r="R492" s="603"/>
    </row>
    <row r="493" hidden="1" customHeight="1" spans="1:18">
      <c r="A493" s="591"/>
      <c r="B493" s="91"/>
      <c r="C493" s="635"/>
      <c r="D493" s="91"/>
      <c r="E493" s="91"/>
      <c r="F493" s="91"/>
      <c r="G493" s="91"/>
      <c r="H493" s="91"/>
      <c r="I493" s="282"/>
      <c r="J493" s="282"/>
      <c r="K493" s="25"/>
      <c r="L493" s="633"/>
      <c r="M493" s="25"/>
      <c r="N493" s="33"/>
      <c r="O493" s="33"/>
      <c r="P493" s="634"/>
      <c r="Q493" s="603"/>
      <c r="R493" s="603"/>
    </row>
    <row r="494" hidden="1" customHeight="1" spans="1:18">
      <c r="A494" s="591"/>
      <c r="B494" s="91"/>
      <c r="C494" s="635"/>
      <c r="D494" s="91"/>
      <c r="E494" s="91"/>
      <c r="F494" s="91"/>
      <c r="G494" s="91"/>
      <c r="H494" s="91"/>
      <c r="I494" s="282"/>
      <c r="J494" s="282"/>
      <c r="K494" s="25"/>
      <c r="L494" s="633"/>
      <c r="M494" s="25"/>
      <c r="N494" s="33"/>
      <c r="O494" s="33"/>
      <c r="P494" s="634"/>
      <c r="Q494" s="603"/>
      <c r="R494" s="603"/>
    </row>
    <row r="495" hidden="1" customHeight="1" spans="1:18">
      <c r="A495" s="591"/>
      <c r="B495" s="91"/>
      <c r="C495" s="635"/>
      <c r="D495" s="91"/>
      <c r="E495" s="91"/>
      <c r="F495" s="91"/>
      <c r="G495" s="91"/>
      <c r="H495" s="91"/>
      <c r="I495" s="282"/>
      <c r="J495" s="282"/>
      <c r="K495" s="25"/>
      <c r="L495" s="633"/>
      <c r="M495" s="25"/>
      <c r="N495" s="33"/>
      <c r="O495" s="33"/>
      <c r="P495" s="634"/>
      <c r="Q495" s="603"/>
      <c r="R495" s="603"/>
    </row>
    <row r="496" hidden="1" customHeight="1" spans="1:18">
      <c r="A496" s="591"/>
      <c r="B496" s="91"/>
      <c r="C496" s="635"/>
      <c r="D496" s="91"/>
      <c r="E496" s="91"/>
      <c r="F496" s="91"/>
      <c r="G496" s="91"/>
      <c r="H496" s="91"/>
      <c r="I496" s="282"/>
      <c r="J496" s="282"/>
      <c r="K496" s="25"/>
      <c r="L496" s="633"/>
      <c r="M496" s="25"/>
      <c r="N496" s="33"/>
      <c r="O496" s="33"/>
      <c r="P496" s="634"/>
      <c r="Q496" s="603"/>
      <c r="R496" s="603"/>
    </row>
    <row r="497" hidden="1" customHeight="1" spans="1:18">
      <c r="A497" s="591"/>
      <c r="B497" s="91"/>
      <c r="C497" s="635"/>
      <c r="D497" s="91"/>
      <c r="E497" s="91"/>
      <c r="F497" s="91"/>
      <c r="G497" s="91"/>
      <c r="H497" s="91"/>
      <c r="I497" s="282"/>
      <c r="J497" s="282"/>
      <c r="K497" s="25"/>
      <c r="L497" s="633"/>
      <c r="M497" s="25"/>
      <c r="N497" s="33"/>
      <c r="O497" s="33"/>
      <c r="P497" s="634"/>
      <c r="Q497" s="603"/>
      <c r="R497" s="603"/>
    </row>
    <row r="498" hidden="1" customHeight="1" spans="1:18">
      <c r="A498" s="591"/>
      <c r="B498" s="91"/>
      <c r="C498" s="635"/>
      <c r="D498" s="91"/>
      <c r="E498" s="91"/>
      <c r="F498" s="91"/>
      <c r="G498" s="91"/>
      <c r="H498" s="91"/>
      <c r="I498" s="282"/>
      <c r="J498" s="282"/>
      <c r="K498" s="25"/>
      <c r="L498" s="633"/>
      <c r="M498" s="25"/>
      <c r="N498" s="33"/>
      <c r="O498" s="33"/>
      <c r="P498" s="634"/>
      <c r="Q498" s="603"/>
      <c r="R498" s="603"/>
    </row>
    <row r="499" hidden="1" customHeight="1" spans="1:18">
      <c r="A499" s="591"/>
      <c r="B499" s="91"/>
      <c r="C499" s="635"/>
      <c r="D499" s="91"/>
      <c r="E499" s="91"/>
      <c r="F499" s="91"/>
      <c r="G499" s="91"/>
      <c r="H499" s="91"/>
      <c r="I499" s="282"/>
      <c r="J499" s="282"/>
      <c r="K499" s="25"/>
      <c r="L499" s="633"/>
      <c r="M499" s="25"/>
      <c r="N499" s="33"/>
      <c r="O499" s="33"/>
      <c r="P499" s="634"/>
      <c r="Q499" s="603"/>
      <c r="R499" s="603"/>
    </row>
    <row r="500" hidden="1" customHeight="1" spans="1:18">
      <c r="A500" s="591"/>
      <c r="B500" s="91"/>
      <c r="C500" s="635"/>
      <c r="D500" s="91"/>
      <c r="E500" s="91"/>
      <c r="F500" s="91"/>
      <c r="G500" s="91"/>
      <c r="H500" s="91"/>
      <c r="I500" s="282"/>
      <c r="J500" s="282"/>
      <c r="K500" s="25"/>
      <c r="L500" s="633"/>
      <c r="M500" s="25"/>
      <c r="N500" s="33"/>
      <c r="O500" s="33"/>
      <c r="P500" s="634"/>
      <c r="Q500" s="603"/>
      <c r="R500" s="603"/>
    </row>
    <row r="501" hidden="1" customHeight="1" spans="1:18">
      <c r="A501" s="591"/>
      <c r="B501" s="91"/>
      <c r="C501" s="635"/>
      <c r="D501" s="91"/>
      <c r="E501" s="91"/>
      <c r="F501" s="91"/>
      <c r="G501" s="91"/>
      <c r="H501" s="91"/>
      <c r="I501" s="282"/>
      <c r="J501" s="282"/>
      <c r="K501" s="25"/>
      <c r="L501" s="633"/>
      <c r="M501" s="25"/>
      <c r="N501" s="33"/>
      <c r="O501" s="33"/>
      <c r="P501" s="634"/>
      <c r="Q501" s="603"/>
      <c r="R501" s="603"/>
    </row>
    <row r="502" hidden="1" customHeight="1" spans="1:18">
      <c r="A502" s="591"/>
      <c r="B502" s="91"/>
      <c r="C502" s="635"/>
      <c r="D502" s="91"/>
      <c r="E502" s="91"/>
      <c r="F502" s="91"/>
      <c r="G502" s="91"/>
      <c r="H502" s="91"/>
      <c r="I502" s="282"/>
      <c r="J502" s="282"/>
      <c r="K502" s="25"/>
      <c r="L502" s="633"/>
      <c r="M502" s="25"/>
      <c r="N502" s="33"/>
      <c r="O502" s="33"/>
      <c r="P502" s="634"/>
      <c r="Q502" s="603"/>
      <c r="R502" s="603"/>
    </row>
    <row r="503" hidden="1" customHeight="1" spans="1:18">
      <c r="A503" s="591"/>
      <c r="B503" s="91"/>
      <c r="C503" s="635"/>
      <c r="D503" s="91"/>
      <c r="E503" s="91"/>
      <c r="F503" s="91"/>
      <c r="G503" s="91"/>
      <c r="H503" s="91"/>
      <c r="I503" s="282"/>
      <c r="J503" s="282"/>
      <c r="K503" s="25"/>
      <c r="L503" s="633"/>
      <c r="M503" s="25"/>
      <c r="N503" s="33"/>
      <c r="O503" s="33"/>
      <c r="P503" s="634"/>
      <c r="Q503" s="603"/>
      <c r="R503" s="603"/>
    </row>
    <row r="504" hidden="1" customHeight="1" spans="1:18">
      <c r="A504" s="591"/>
      <c r="B504" s="91"/>
      <c r="C504" s="635"/>
      <c r="D504" s="91"/>
      <c r="E504" s="91"/>
      <c r="F504" s="91"/>
      <c r="G504" s="91"/>
      <c r="H504" s="91"/>
      <c r="I504" s="282"/>
      <c r="J504" s="282"/>
      <c r="K504" s="25"/>
      <c r="L504" s="633"/>
      <c r="M504" s="25"/>
      <c r="N504" s="33"/>
      <c r="O504" s="33"/>
      <c r="P504" s="634"/>
      <c r="Q504" s="603"/>
      <c r="R504" s="603"/>
    </row>
    <row r="505" hidden="1" customHeight="1" spans="1:18">
      <c r="A505" s="591"/>
      <c r="B505" s="91"/>
      <c r="C505" s="635"/>
      <c r="D505" s="91"/>
      <c r="E505" s="91"/>
      <c r="F505" s="91"/>
      <c r="G505" s="91"/>
      <c r="H505" s="91"/>
      <c r="I505" s="282"/>
      <c r="J505" s="282"/>
      <c r="K505" s="25"/>
      <c r="L505" s="633"/>
      <c r="M505" s="25"/>
      <c r="N505" s="33"/>
      <c r="O505" s="33"/>
      <c r="P505" s="634"/>
      <c r="Q505" s="603"/>
      <c r="R505" s="603"/>
    </row>
    <row r="506" hidden="1" customHeight="1" spans="1:18">
      <c r="A506" s="591"/>
      <c r="B506" s="91"/>
      <c r="C506" s="635"/>
      <c r="D506" s="91"/>
      <c r="E506" s="91"/>
      <c r="F506" s="91"/>
      <c r="G506" s="91"/>
      <c r="H506" s="91"/>
      <c r="I506" s="282"/>
      <c r="J506" s="282"/>
      <c r="K506" s="25"/>
      <c r="L506" s="633"/>
      <c r="M506" s="25"/>
      <c r="N506" s="33"/>
      <c r="O506" s="33"/>
      <c r="P506" s="634"/>
      <c r="Q506" s="603"/>
      <c r="R506" s="603"/>
    </row>
    <row r="507" hidden="1" customHeight="1" spans="1:18">
      <c r="A507" s="591"/>
      <c r="B507" s="91"/>
      <c r="C507" s="635"/>
      <c r="D507" s="91"/>
      <c r="E507" s="91"/>
      <c r="F507" s="91"/>
      <c r="G507" s="91"/>
      <c r="H507" s="91"/>
      <c r="I507" s="282"/>
      <c r="J507" s="282"/>
      <c r="K507" s="25"/>
      <c r="L507" s="633"/>
      <c r="M507" s="25"/>
      <c r="N507" s="33"/>
      <c r="O507" s="33"/>
      <c r="P507" s="634"/>
      <c r="Q507" s="603"/>
      <c r="R507" s="603"/>
    </row>
    <row r="508" hidden="1" customHeight="1" spans="1:18">
      <c r="A508" s="591"/>
      <c r="B508" s="91"/>
      <c r="C508" s="635"/>
      <c r="D508" s="91"/>
      <c r="E508" s="91"/>
      <c r="F508" s="91"/>
      <c r="G508" s="91"/>
      <c r="H508" s="91"/>
      <c r="I508" s="282"/>
      <c r="J508" s="282"/>
      <c r="K508" s="25"/>
      <c r="L508" s="633"/>
      <c r="M508" s="25"/>
      <c r="N508" s="33"/>
      <c r="O508" s="33"/>
      <c r="P508" s="634"/>
      <c r="Q508" s="603"/>
      <c r="R508" s="603"/>
    </row>
    <row r="509" hidden="1" customHeight="1" spans="1:18">
      <c r="A509" s="591"/>
      <c r="B509" s="91"/>
      <c r="C509" s="635"/>
      <c r="D509" s="91"/>
      <c r="E509" s="91"/>
      <c r="F509" s="91"/>
      <c r="G509" s="91"/>
      <c r="H509" s="91"/>
      <c r="I509" s="282"/>
      <c r="J509" s="282"/>
      <c r="K509" s="25"/>
      <c r="L509" s="633"/>
      <c r="M509" s="25"/>
      <c r="N509" s="33"/>
      <c r="O509" s="33"/>
      <c r="P509" s="634"/>
      <c r="Q509" s="603"/>
      <c r="R509" s="603"/>
    </row>
    <row r="510" hidden="1" customHeight="1" spans="1:18">
      <c r="A510" s="591"/>
      <c r="B510" s="91"/>
      <c r="C510" s="635"/>
      <c r="D510" s="91"/>
      <c r="E510" s="91"/>
      <c r="F510" s="91"/>
      <c r="G510" s="91"/>
      <c r="H510" s="91"/>
      <c r="I510" s="282"/>
      <c r="J510" s="282"/>
      <c r="K510" s="25"/>
      <c r="L510" s="633"/>
      <c r="M510" s="25"/>
      <c r="N510" s="33"/>
      <c r="O510" s="33"/>
      <c r="P510" s="634"/>
      <c r="Q510" s="603"/>
      <c r="R510" s="603"/>
    </row>
    <row r="511" hidden="1" customHeight="1" spans="1:18">
      <c r="A511" s="591"/>
      <c r="B511" s="91"/>
      <c r="C511" s="635"/>
      <c r="D511" s="91"/>
      <c r="E511" s="91"/>
      <c r="F511" s="91"/>
      <c r="G511" s="91"/>
      <c r="H511" s="91"/>
      <c r="I511" s="282"/>
      <c r="J511" s="282"/>
      <c r="K511" s="25"/>
      <c r="L511" s="633"/>
      <c r="M511" s="25"/>
      <c r="N511" s="33"/>
      <c r="O511" s="33"/>
      <c r="P511" s="634"/>
      <c r="Q511" s="603"/>
      <c r="R511" s="603"/>
    </row>
    <row r="512" hidden="1" customHeight="1" spans="1:18">
      <c r="A512" s="591"/>
      <c r="B512" s="91"/>
      <c r="C512" s="635"/>
      <c r="D512" s="91"/>
      <c r="E512" s="91"/>
      <c r="F512" s="91"/>
      <c r="G512" s="91"/>
      <c r="H512" s="91"/>
      <c r="I512" s="282"/>
      <c r="J512" s="282"/>
      <c r="K512" s="25"/>
      <c r="L512" s="633"/>
      <c r="M512" s="25"/>
      <c r="N512" s="33"/>
      <c r="O512" s="33"/>
      <c r="P512" s="634"/>
      <c r="Q512" s="603"/>
      <c r="R512" s="603"/>
    </row>
    <row r="513" hidden="1" customHeight="1" spans="1:18">
      <c r="A513" s="591"/>
      <c r="B513" s="91"/>
      <c r="C513" s="635"/>
      <c r="D513" s="91"/>
      <c r="E513" s="91"/>
      <c r="F513" s="91"/>
      <c r="G513" s="91"/>
      <c r="H513" s="91"/>
      <c r="I513" s="282"/>
      <c r="J513" s="282"/>
      <c r="K513" s="25"/>
      <c r="L513" s="633"/>
      <c r="M513" s="25"/>
      <c r="N513" s="33"/>
      <c r="O513" s="33"/>
      <c r="P513" s="634"/>
      <c r="Q513" s="603"/>
      <c r="R513" s="603"/>
    </row>
    <row r="514" hidden="1" customHeight="1" spans="1:18">
      <c r="A514" s="591"/>
      <c r="B514" s="91"/>
      <c r="C514" s="635"/>
      <c r="D514" s="91"/>
      <c r="E514" s="91"/>
      <c r="F514" s="91"/>
      <c r="G514" s="91"/>
      <c r="H514" s="91"/>
      <c r="I514" s="282"/>
      <c r="J514" s="282"/>
      <c r="K514" s="25"/>
      <c r="L514" s="633"/>
      <c r="M514" s="25"/>
      <c r="N514" s="33"/>
      <c r="O514" s="33"/>
      <c r="P514" s="634"/>
      <c r="Q514" s="603"/>
      <c r="R514" s="603"/>
    </row>
    <row r="515" hidden="1" customHeight="1" spans="1:18">
      <c r="A515" s="591"/>
      <c r="B515" s="91"/>
      <c r="C515" s="635"/>
      <c r="D515" s="91"/>
      <c r="E515" s="91"/>
      <c r="F515" s="91"/>
      <c r="G515" s="91"/>
      <c r="H515" s="91"/>
      <c r="I515" s="282"/>
      <c r="J515" s="282"/>
      <c r="K515" s="25"/>
      <c r="L515" s="633"/>
      <c r="M515" s="25"/>
      <c r="N515" s="33"/>
      <c r="O515" s="33"/>
      <c r="P515" s="634"/>
      <c r="Q515" s="603"/>
      <c r="R515" s="603"/>
    </row>
    <row r="516" hidden="1" customHeight="1" spans="1:18">
      <c r="A516" s="591"/>
      <c r="B516" s="91"/>
      <c r="C516" s="635"/>
      <c r="D516" s="91"/>
      <c r="E516" s="91"/>
      <c r="F516" s="91"/>
      <c r="G516" s="91"/>
      <c r="H516" s="91"/>
      <c r="I516" s="282"/>
      <c r="J516" s="282"/>
      <c r="K516" s="25"/>
      <c r="L516" s="633"/>
      <c r="M516" s="25"/>
      <c r="N516" s="33"/>
      <c r="O516" s="33"/>
      <c r="P516" s="634"/>
      <c r="Q516" s="603"/>
      <c r="R516" s="603"/>
    </row>
    <row r="517" hidden="1" customHeight="1" spans="1:18">
      <c r="A517" s="591"/>
      <c r="B517" s="91"/>
      <c r="C517" s="635"/>
      <c r="D517" s="91"/>
      <c r="E517" s="91"/>
      <c r="F517" s="91"/>
      <c r="G517" s="91"/>
      <c r="H517" s="91"/>
      <c r="I517" s="282"/>
      <c r="J517" s="282"/>
      <c r="K517" s="25"/>
      <c r="L517" s="633"/>
      <c r="M517" s="25"/>
      <c r="N517" s="33"/>
      <c r="O517" s="33"/>
      <c r="P517" s="634"/>
      <c r="Q517" s="603"/>
      <c r="R517" s="603"/>
    </row>
    <row r="518" hidden="1" customHeight="1" spans="1:18">
      <c r="A518" s="591"/>
      <c r="B518" s="91"/>
      <c r="C518" s="635"/>
      <c r="D518" s="91"/>
      <c r="E518" s="91"/>
      <c r="F518" s="91"/>
      <c r="G518" s="91"/>
      <c r="H518" s="91"/>
      <c r="I518" s="282"/>
      <c r="J518" s="282"/>
      <c r="K518" s="25"/>
      <c r="L518" s="633"/>
      <c r="M518" s="25"/>
      <c r="N518" s="33"/>
      <c r="O518" s="33"/>
      <c r="P518" s="634"/>
      <c r="Q518" s="603"/>
      <c r="R518" s="603"/>
    </row>
    <row r="519" hidden="1" customHeight="1" spans="1:18">
      <c r="A519" s="591"/>
      <c r="B519" s="91"/>
      <c r="C519" s="635"/>
      <c r="D519" s="91"/>
      <c r="E519" s="91"/>
      <c r="F519" s="91"/>
      <c r="G519" s="91"/>
      <c r="H519" s="91"/>
      <c r="I519" s="282"/>
      <c r="J519" s="282"/>
      <c r="K519" s="25"/>
      <c r="L519" s="633"/>
      <c r="M519" s="25"/>
      <c r="N519" s="33"/>
      <c r="O519" s="33"/>
      <c r="P519" s="634"/>
      <c r="Q519" s="603"/>
      <c r="R519" s="603"/>
    </row>
    <row r="520" hidden="1" customHeight="1" spans="1:18">
      <c r="A520" s="591"/>
      <c r="B520" s="91"/>
      <c r="C520" s="635"/>
      <c r="D520" s="91"/>
      <c r="E520" s="91"/>
      <c r="F520" s="91"/>
      <c r="G520" s="91"/>
      <c r="H520" s="91"/>
      <c r="I520" s="282"/>
      <c r="J520" s="282"/>
      <c r="K520" s="25"/>
      <c r="L520" s="633"/>
      <c r="M520" s="25"/>
      <c r="N520" s="33"/>
      <c r="O520" s="33"/>
      <c r="P520" s="634"/>
      <c r="Q520" s="603"/>
      <c r="R520" s="603"/>
    </row>
    <row r="521" hidden="1" customHeight="1" spans="1:18">
      <c r="A521" s="591"/>
      <c r="B521" s="91"/>
      <c r="C521" s="635"/>
      <c r="D521" s="91"/>
      <c r="E521" s="91"/>
      <c r="F521" s="91"/>
      <c r="G521" s="91"/>
      <c r="H521" s="91"/>
      <c r="I521" s="282"/>
      <c r="J521" s="282"/>
      <c r="K521" s="25"/>
      <c r="L521" s="633"/>
      <c r="M521" s="25"/>
      <c r="N521" s="33"/>
      <c r="O521" s="33"/>
      <c r="P521" s="634"/>
      <c r="Q521" s="603"/>
      <c r="R521" s="603"/>
    </row>
    <row r="522" hidden="1" customHeight="1" spans="1:18">
      <c r="A522" s="591"/>
      <c r="B522" s="91"/>
      <c r="C522" s="635"/>
      <c r="D522" s="91"/>
      <c r="E522" s="91"/>
      <c r="F522" s="91"/>
      <c r="G522" s="91"/>
      <c r="H522" s="91"/>
      <c r="I522" s="282"/>
      <c r="J522" s="282"/>
      <c r="K522" s="25"/>
      <c r="L522" s="633"/>
      <c r="M522" s="25"/>
      <c r="N522" s="33"/>
      <c r="O522" s="33"/>
      <c r="P522" s="634"/>
      <c r="Q522" s="603"/>
      <c r="R522" s="603"/>
    </row>
    <row r="523" hidden="1" customHeight="1" spans="1:18">
      <c r="A523" s="591"/>
      <c r="B523" s="91"/>
      <c r="C523" s="635"/>
      <c r="D523" s="91"/>
      <c r="E523" s="91"/>
      <c r="F523" s="91"/>
      <c r="G523" s="91"/>
      <c r="H523" s="91"/>
      <c r="I523" s="282"/>
      <c r="J523" s="282"/>
      <c r="K523" s="25"/>
      <c r="L523" s="633"/>
      <c r="M523" s="25"/>
      <c r="N523" s="33"/>
      <c r="O523" s="33"/>
      <c r="P523" s="634"/>
      <c r="Q523" s="603"/>
      <c r="R523" s="603"/>
    </row>
    <row r="524" hidden="1" customHeight="1" spans="1:18">
      <c r="A524" s="591"/>
      <c r="B524" s="91"/>
      <c r="C524" s="635"/>
      <c r="D524" s="91"/>
      <c r="E524" s="91"/>
      <c r="F524" s="91"/>
      <c r="G524" s="91"/>
      <c r="H524" s="91"/>
      <c r="I524" s="282"/>
      <c r="J524" s="282"/>
      <c r="K524" s="25"/>
      <c r="L524" s="633"/>
      <c r="M524" s="25"/>
      <c r="N524" s="33"/>
      <c r="O524" s="33"/>
      <c r="P524" s="634"/>
      <c r="Q524" s="603"/>
      <c r="R524" s="603"/>
    </row>
    <row r="525" hidden="1" customHeight="1" spans="1:18">
      <c r="A525" s="591"/>
      <c r="B525" s="91"/>
      <c r="C525" s="635"/>
      <c r="D525" s="91"/>
      <c r="E525" s="91"/>
      <c r="F525" s="91"/>
      <c r="G525" s="91"/>
      <c r="H525" s="91"/>
      <c r="I525" s="282"/>
      <c r="J525" s="282"/>
      <c r="K525" s="25"/>
      <c r="L525" s="633"/>
      <c r="M525" s="25"/>
      <c r="N525" s="33"/>
      <c r="O525" s="33"/>
      <c r="P525" s="634"/>
      <c r="Q525" s="603"/>
      <c r="R525" s="603"/>
    </row>
    <row r="526" hidden="1" customHeight="1" spans="1:18">
      <c r="A526" s="591"/>
      <c r="B526" s="91"/>
      <c r="C526" s="635"/>
      <c r="D526" s="91"/>
      <c r="E526" s="91"/>
      <c r="F526" s="91"/>
      <c r="G526" s="91"/>
      <c r="H526" s="91"/>
      <c r="I526" s="282"/>
      <c r="J526" s="282"/>
      <c r="K526" s="25"/>
      <c r="L526" s="633"/>
      <c r="M526" s="25"/>
      <c r="N526" s="33"/>
      <c r="O526" s="33"/>
      <c r="P526" s="634"/>
      <c r="Q526" s="603"/>
      <c r="R526" s="603"/>
    </row>
    <row r="527" hidden="1" customHeight="1" spans="1:18">
      <c r="A527" s="591"/>
      <c r="B527" s="91"/>
      <c r="C527" s="635"/>
      <c r="D527" s="91"/>
      <c r="E527" s="91"/>
      <c r="F527" s="91"/>
      <c r="G527" s="91"/>
      <c r="H527" s="91"/>
      <c r="I527" s="282"/>
      <c r="J527" s="282"/>
      <c r="K527" s="25"/>
      <c r="L527" s="633"/>
      <c r="M527" s="25"/>
      <c r="N527" s="33"/>
      <c r="O527" s="33"/>
      <c r="P527" s="634"/>
      <c r="Q527" s="603"/>
      <c r="R527" s="603"/>
    </row>
    <row r="528" hidden="1" customHeight="1" spans="1:18">
      <c r="A528" s="591"/>
      <c r="B528" s="91"/>
      <c r="C528" s="635"/>
      <c r="D528" s="91"/>
      <c r="E528" s="91"/>
      <c r="F528" s="91"/>
      <c r="G528" s="91"/>
      <c r="H528" s="91"/>
      <c r="I528" s="282"/>
      <c r="J528" s="282"/>
      <c r="K528" s="25"/>
      <c r="L528" s="633"/>
      <c r="M528" s="25"/>
      <c r="N528" s="33"/>
      <c r="O528" s="33"/>
      <c r="P528" s="634"/>
      <c r="Q528" s="603"/>
      <c r="R528" s="603"/>
    </row>
    <row r="529" hidden="1" customHeight="1" spans="1:18">
      <c r="A529" s="591"/>
      <c r="B529" s="91"/>
      <c r="C529" s="635"/>
      <c r="D529" s="91"/>
      <c r="E529" s="91"/>
      <c r="F529" s="91"/>
      <c r="G529" s="91"/>
      <c r="H529" s="91"/>
      <c r="I529" s="282"/>
      <c r="J529" s="282"/>
      <c r="K529" s="25"/>
      <c r="L529" s="633"/>
      <c r="M529" s="25"/>
      <c r="N529" s="33"/>
      <c r="O529" s="33"/>
      <c r="P529" s="634"/>
      <c r="Q529" s="603"/>
      <c r="R529" s="603"/>
    </row>
    <row r="530" hidden="1" customHeight="1" spans="1:18">
      <c r="A530" s="591"/>
      <c r="B530" s="91"/>
      <c r="C530" s="635"/>
      <c r="D530" s="91"/>
      <c r="E530" s="91"/>
      <c r="F530" s="91"/>
      <c r="G530" s="91"/>
      <c r="H530" s="91"/>
      <c r="I530" s="282"/>
      <c r="J530" s="282"/>
      <c r="K530" s="25"/>
      <c r="L530" s="633"/>
      <c r="M530" s="25"/>
      <c r="N530" s="33"/>
      <c r="O530" s="33"/>
      <c r="P530" s="634"/>
      <c r="Q530" s="603"/>
      <c r="R530" s="603"/>
    </row>
    <row r="531" hidden="1" customHeight="1" spans="1:18">
      <c r="A531" s="591"/>
      <c r="B531" s="91"/>
      <c r="C531" s="635"/>
      <c r="D531" s="91"/>
      <c r="E531" s="91"/>
      <c r="F531" s="91"/>
      <c r="G531" s="91"/>
      <c r="H531" s="91"/>
      <c r="I531" s="282"/>
      <c r="J531" s="282"/>
      <c r="K531" s="25"/>
      <c r="L531" s="633"/>
      <c r="M531" s="25"/>
      <c r="N531" s="33"/>
      <c r="O531" s="33"/>
      <c r="P531" s="634"/>
      <c r="Q531" s="603"/>
      <c r="R531" s="603"/>
    </row>
    <row r="532" hidden="1" customHeight="1" spans="1:18">
      <c r="A532" s="591"/>
      <c r="B532" s="91"/>
      <c r="C532" s="635"/>
      <c r="D532" s="91"/>
      <c r="E532" s="91"/>
      <c r="F532" s="91"/>
      <c r="G532" s="91"/>
      <c r="H532" s="91"/>
      <c r="I532" s="282"/>
      <c r="J532" s="282"/>
      <c r="K532" s="25"/>
      <c r="L532" s="633"/>
      <c r="M532" s="25"/>
      <c r="N532" s="33"/>
      <c r="O532" s="33"/>
      <c r="P532" s="634"/>
      <c r="Q532" s="603"/>
      <c r="R532" s="603"/>
    </row>
    <row r="533" hidden="1" customHeight="1" spans="1:18">
      <c r="A533" s="591"/>
      <c r="B533" s="91"/>
      <c r="C533" s="635"/>
      <c r="D533" s="91"/>
      <c r="E533" s="91"/>
      <c r="F533" s="91"/>
      <c r="G533" s="91"/>
      <c r="H533" s="91"/>
      <c r="I533" s="282"/>
      <c r="J533" s="282"/>
      <c r="K533" s="25"/>
      <c r="L533" s="633"/>
      <c r="M533" s="25"/>
      <c r="N533" s="33"/>
      <c r="O533" s="33"/>
      <c r="P533" s="634"/>
      <c r="Q533" s="603"/>
      <c r="R533" s="603"/>
    </row>
    <row r="534" hidden="1" customHeight="1" spans="1:18">
      <c r="A534" s="591"/>
      <c r="B534" s="91"/>
      <c r="C534" s="635"/>
      <c r="D534" s="91"/>
      <c r="E534" s="91"/>
      <c r="F534" s="91"/>
      <c r="G534" s="91"/>
      <c r="H534" s="91"/>
      <c r="I534" s="282"/>
      <c r="J534" s="282"/>
      <c r="K534" s="25"/>
      <c r="L534" s="633"/>
      <c r="M534" s="25"/>
      <c r="N534" s="33"/>
      <c r="O534" s="33"/>
      <c r="P534" s="634"/>
      <c r="Q534" s="603"/>
      <c r="R534" s="603"/>
    </row>
    <row r="535" hidden="1" customHeight="1" spans="1:18">
      <c r="A535" s="591"/>
      <c r="B535" s="91"/>
      <c r="C535" s="635"/>
      <c r="D535" s="91"/>
      <c r="E535" s="91"/>
      <c r="F535" s="91"/>
      <c r="G535" s="91"/>
      <c r="H535" s="91"/>
      <c r="I535" s="282"/>
      <c r="J535" s="282"/>
      <c r="K535" s="25"/>
      <c r="L535" s="633"/>
      <c r="M535" s="25"/>
      <c r="N535" s="33"/>
      <c r="O535" s="33"/>
      <c r="P535" s="634"/>
      <c r="Q535" s="603"/>
      <c r="R535" s="603"/>
    </row>
    <row r="536" hidden="1" customHeight="1" spans="1:18">
      <c r="A536" s="591"/>
      <c r="B536" s="91"/>
      <c r="C536" s="635"/>
      <c r="D536" s="91"/>
      <c r="E536" s="91"/>
      <c r="F536" s="91"/>
      <c r="G536" s="91"/>
      <c r="H536" s="91"/>
      <c r="I536" s="282"/>
      <c r="J536" s="282"/>
      <c r="K536" s="25"/>
      <c r="L536" s="633"/>
      <c r="M536" s="25"/>
      <c r="N536" s="33"/>
      <c r="O536" s="33"/>
      <c r="P536" s="634"/>
      <c r="Q536" s="603"/>
      <c r="R536" s="603"/>
    </row>
    <row r="537" hidden="1" customHeight="1" spans="1:18">
      <c r="A537" s="591"/>
      <c r="B537" s="91"/>
      <c r="C537" s="635"/>
      <c r="D537" s="91"/>
      <c r="E537" s="91"/>
      <c r="F537" s="91"/>
      <c r="G537" s="91"/>
      <c r="H537" s="91"/>
      <c r="I537" s="282"/>
      <c r="J537" s="282"/>
      <c r="K537" s="25"/>
      <c r="L537" s="633"/>
      <c r="M537" s="25"/>
      <c r="N537" s="33"/>
      <c r="O537" s="33"/>
      <c r="P537" s="634"/>
      <c r="Q537" s="603"/>
      <c r="R537" s="603"/>
    </row>
    <row r="538" hidden="1" customHeight="1" spans="1:18">
      <c r="A538" s="591"/>
      <c r="B538" s="91"/>
      <c r="C538" s="635"/>
      <c r="D538" s="91"/>
      <c r="E538" s="91"/>
      <c r="F538" s="91"/>
      <c r="G538" s="91"/>
      <c r="H538" s="91"/>
      <c r="I538" s="282"/>
      <c r="J538" s="282"/>
      <c r="K538" s="25"/>
      <c r="L538" s="633"/>
      <c r="M538" s="25"/>
      <c r="N538" s="33"/>
      <c r="O538" s="33"/>
      <c r="P538" s="634"/>
      <c r="Q538" s="603"/>
      <c r="R538" s="603"/>
    </row>
    <row r="539" hidden="1" customHeight="1" spans="1:18">
      <c r="A539" s="591"/>
      <c r="B539" s="91"/>
      <c r="C539" s="635"/>
      <c r="D539" s="91"/>
      <c r="E539" s="91"/>
      <c r="F539" s="91"/>
      <c r="G539" s="91"/>
      <c r="H539" s="91"/>
      <c r="I539" s="282"/>
      <c r="J539" s="282"/>
      <c r="K539" s="25"/>
      <c r="L539" s="633"/>
      <c r="M539" s="25"/>
      <c r="N539" s="33"/>
      <c r="O539" s="33"/>
      <c r="P539" s="634"/>
      <c r="Q539" s="603"/>
      <c r="R539" s="603"/>
    </row>
    <row r="540" hidden="1" customHeight="1" spans="1:18">
      <c r="A540" s="591"/>
      <c r="B540" s="91"/>
      <c r="C540" s="635"/>
      <c r="D540" s="91"/>
      <c r="E540" s="91"/>
      <c r="F540" s="91"/>
      <c r="G540" s="91"/>
      <c r="H540" s="91"/>
      <c r="I540" s="282"/>
      <c r="J540" s="282"/>
      <c r="K540" s="25"/>
      <c r="L540" s="633"/>
      <c r="M540" s="25"/>
      <c r="N540" s="33"/>
      <c r="O540" s="33"/>
      <c r="P540" s="634"/>
      <c r="Q540" s="603"/>
      <c r="R540" s="603"/>
    </row>
    <row r="541" hidden="1" customHeight="1" spans="1:18">
      <c r="A541" s="591"/>
      <c r="B541" s="91"/>
      <c r="C541" s="635"/>
      <c r="D541" s="91"/>
      <c r="E541" s="91"/>
      <c r="F541" s="91"/>
      <c r="G541" s="91"/>
      <c r="H541" s="91"/>
      <c r="I541" s="282"/>
      <c r="J541" s="282"/>
      <c r="K541" s="25"/>
      <c r="L541" s="633"/>
      <c r="M541" s="25"/>
      <c r="N541" s="33"/>
      <c r="O541" s="33"/>
      <c r="P541" s="634"/>
      <c r="Q541" s="603"/>
      <c r="R541" s="603"/>
    </row>
    <row r="542" hidden="1" customHeight="1" spans="1:18">
      <c r="A542" s="591"/>
      <c r="B542" s="91"/>
      <c r="C542" s="635"/>
      <c r="D542" s="91"/>
      <c r="E542" s="91"/>
      <c r="F542" s="91"/>
      <c r="G542" s="91"/>
      <c r="H542" s="91"/>
      <c r="I542" s="282"/>
      <c r="J542" s="282"/>
      <c r="K542" s="25"/>
      <c r="L542" s="633"/>
      <c r="M542" s="25"/>
      <c r="N542" s="33"/>
      <c r="O542" s="33"/>
      <c r="P542" s="634"/>
      <c r="Q542" s="603"/>
      <c r="R542" s="603"/>
    </row>
    <row r="543" hidden="1" customHeight="1" spans="1:18">
      <c r="A543" s="591"/>
      <c r="B543" s="91"/>
      <c r="C543" s="635"/>
      <c r="D543" s="91"/>
      <c r="E543" s="91"/>
      <c r="F543" s="91"/>
      <c r="G543" s="91"/>
      <c r="H543" s="91"/>
      <c r="I543" s="282"/>
      <c r="J543" s="282"/>
      <c r="K543" s="25"/>
      <c r="L543" s="633"/>
      <c r="M543" s="25"/>
      <c r="N543" s="33"/>
      <c r="O543" s="33"/>
      <c r="P543" s="634"/>
      <c r="Q543" s="603"/>
      <c r="R543" s="603"/>
    </row>
    <row r="544" hidden="1" customHeight="1" spans="1:18">
      <c r="A544" s="591"/>
      <c r="B544" s="91"/>
      <c r="C544" s="635"/>
      <c r="D544" s="91"/>
      <c r="E544" s="91"/>
      <c r="F544" s="91"/>
      <c r="G544" s="91"/>
      <c r="H544" s="91"/>
      <c r="I544" s="282"/>
      <c r="J544" s="282"/>
      <c r="K544" s="25"/>
      <c r="L544" s="633"/>
      <c r="M544" s="25"/>
      <c r="N544" s="33"/>
      <c r="O544" s="33"/>
      <c r="P544" s="634"/>
      <c r="Q544" s="603"/>
      <c r="R544" s="603"/>
    </row>
    <row r="545" hidden="1" customHeight="1" spans="1:18">
      <c r="A545" s="591"/>
      <c r="B545" s="91"/>
      <c r="C545" s="635"/>
      <c r="D545" s="91"/>
      <c r="E545" s="91"/>
      <c r="F545" s="91"/>
      <c r="G545" s="91"/>
      <c r="H545" s="91"/>
      <c r="I545" s="282"/>
      <c r="J545" s="282"/>
      <c r="K545" s="25"/>
      <c r="L545" s="633"/>
      <c r="M545" s="25"/>
      <c r="N545" s="33"/>
      <c r="O545" s="33"/>
      <c r="P545" s="634"/>
      <c r="Q545" s="603"/>
      <c r="R545" s="603"/>
    </row>
    <row r="546" hidden="1" customHeight="1" spans="1:18">
      <c r="A546" s="591"/>
      <c r="B546" s="91"/>
      <c r="C546" s="635"/>
      <c r="D546" s="91"/>
      <c r="E546" s="91"/>
      <c r="F546" s="91"/>
      <c r="G546" s="91"/>
      <c r="H546" s="91"/>
      <c r="I546" s="282"/>
      <c r="J546" s="282"/>
      <c r="K546" s="25"/>
      <c r="L546" s="633"/>
      <c r="M546" s="25"/>
      <c r="N546" s="33"/>
      <c r="O546" s="33"/>
      <c r="P546" s="634"/>
      <c r="Q546" s="603"/>
      <c r="R546" s="603"/>
    </row>
    <row r="547" hidden="1" customHeight="1" spans="1:18">
      <c r="A547" s="591"/>
      <c r="B547" s="91"/>
      <c r="C547" s="635"/>
      <c r="D547" s="91"/>
      <c r="E547" s="91"/>
      <c r="F547" s="91"/>
      <c r="G547" s="91"/>
      <c r="H547" s="91"/>
      <c r="I547" s="282"/>
      <c r="J547" s="282"/>
      <c r="K547" s="25"/>
      <c r="L547" s="633"/>
      <c r="M547" s="25"/>
      <c r="N547" s="33"/>
      <c r="O547" s="33"/>
      <c r="P547" s="634"/>
      <c r="Q547" s="603"/>
      <c r="R547" s="603"/>
    </row>
    <row r="548" hidden="1" customHeight="1" spans="1:18">
      <c r="A548" s="591"/>
      <c r="B548" s="91"/>
      <c r="C548" s="635"/>
      <c r="D548" s="91"/>
      <c r="E548" s="91"/>
      <c r="F548" s="91"/>
      <c r="G548" s="91"/>
      <c r="H548" s="91"/>
      <c r="I548" s="282"/>
      <c r="J548" s="282"/>
      <c r="K548" s="25"/>
      <c r="L548" s="633"/>
      <c r="M548" s="25"/>
      <c r="N548" s="33"/>
      <c r="O548" s="33"/>
      <c r="P548" s="634"/>
      <c r="Q548" s="603"/>
      <c r="R548" s="603"/>
    </row>
    <row r="549" hidden="1" customHeight="1" spans="1:18">
      <c r="A549" s="591"/>
      <c r="B549" s="91"/>
      <c r="C549" s="635"/>
      <c r="D549" s="91"/>
      <c r="E549" s="91"/>
      <c r="F549" s="91"/>
      <c r="G549" s="91"/>
      <c r="H549" s="91"/>
      <c r="I549" s="282"/>
      <c r="J549" s="282"/>
      <c r="K549" s="25"/>
      <c r="L549" s="633"/>
      <c r="M549" s="25"/>
      <c r="N549" s="33"/>
      <c r="O549" s="33"/>
      <c r="P549" s="634"/>
      <c r="Q549" s="603"/>
      <c r="R549" s="603"/>
    </row>
    <row r="550" hidden="1" customHeight="1" spans="1:18">
      <c r="A550" s="591"/>
      <c r="B550" s="91"/>
      <c r="C550" s="635"/>
      <c r="D550" s="91"/>
      <c r="E550" s="91"/>
      <c r="F550" s="91"/>
      <c r="G550" s="91"/>
      <c r="H550" s="91"/>
      <c r="I550" s="282"/>
      <c r="J550" s="282"/>
      <c r="K550" s="25"/>
      <c r="L550" s="633"/>
      <c r="M550" s="25"/>
      <c r="N550" s="33"/>
      <c r="O550" s="33"/>
      <c r="P550" s="634"/>
      <c r="Q550" s="603"/>
      <c r="R550" s="603"/>
    </row>
    <row r="551" hidden="1" customHeight="1" spans="1:18">
      <c r="A551" s="591"/>
      <c r="B551" s="91"/>
      <c r="C551" s="635"/>
      <c r="D551" s="91"/>
      <c r="E551" s="91"/>
      <c r="F551" s="91"/>
      <c r="G551" s="91"/>
      <c r="H551" s="91"/>
      <c r="I551" s="282"/>
      <c r="J551" s="282"/>
      <c r="K551" s="25"/>
      <c r="L551" s="633"/>
      <c r="M551" s="25"/>
      <c r="N551" s="33"/>
      <c r="O551" s="33"/>
      <c r="P551" s="634"/>
      <c r="Q551" s="603"/>
      <c r="R551" s="603"/>
    </row>
    <row r="552" hidden="1" customHeight="1" spans="1:18">
      <c r="A552" s="591"/>
      <c r="B552" s="91"/>
      <c r="C552" s="635"/>
      <c r="D552" s="91"/>
      <c r="E552" s="91"/>
      <c r="F552" s="91"/>
      <c r="G552" s="91"/>
      <c r="H552" s="91"/>
      <c r="I552" s="282"/>
      <c r="J552" s="282"/>
      <c r="K552" s="25"/>
      <c r="L552" s="633"/>
      <c r="M552" s="25"/>
      <c r="N552" s="33"/>
      <c r="O552" s="33"/>
      <c r="P552" s="634"/>
      <c r="Q552" s="603"/>
      <c r="R552" s="603"/>
    </row>
    <row r="553" hidden="1" customHeight="1" spans="1:18">
      <c r="A553" s="591"/>
      <c r="B553" s="91"/>
      <c r="C553" s="635"/>
      <c r="D553" s="91"/>
      <c r="E553" s="91"/>
      <c r="F553" s="91"/>
      <c r="G553" s="91"/>
      <c r="H553" s="91"/>
      <c r="I553" s="282"/>
      <c r="J553" s="282"/>
      <c r="K553" s="25"/>
      <c r="L553" s="633"/>
      <c r="M553" s="25"/>
      <c r="N553" s="33"/>
      <c r="O553" s="33"/>
      <c r="P553" s="634"/>
      <c r="Q553" s="603"/>
      <c r="R553" s="603"/>
    </row>
    <row r="554" hidden="1" customHeight="1" spans="1:18">
      <c r="A554" s="591"/>
      <c r="B554" s="91"/>
      <c r="C554" s="635"/>
      <c r="D554" s="91"/>
      <c r="E554" s="91"/>
      <c r="F554" s="91"/>
      <c r="G554" s="91"/>
      <c r="H554" s="91"/>
      <c r="I554" s="282"/>
      <c r="J554" s="282"/>
      <c r="K554" s="25"/>
      <c r="L554" s="633"/>
      <c r="M554" s="25"/>
      <c r="N554" s="33"/>
      <c r="O554" s="33"/>
      <c r="P554" s="634"/>
      <c r="Q554" s="603"/>
      <c r="R554" s="603"/>
    </row>
    <row r="555" hidden="1" customHeight="1" spans="1:18">
      <c r="A555" s="591"/>
      <c r="B555" s="91"/>
      <c r="C555" s="635"/>
      <c r="D555" s="91"/>
      <c r="E555" s="91"/>
      <c r="F555" s="91"/>
      <c r="G555" s="91"/>
      <c r="H555" s="91"/>
      <c r="I555" s="282"/>
      <c r="J555" s="282"/>
      <c r="K555" s="25"/>
      <c r="L555" s="633"/>
      <c r="M555" s="25"/>
      <c r="N555" s="33"/>
      <c r="O555" s="33"/>
      <c r="P555" s="634"/>
      <c r="Q555" s="603"/>
      <c r="R555" s="603"/>
    </row>
    <row r="556" hidden="1" customHeight="1" spans="1:18">
      <c r="A556" s="591"/>
      <c r="B556" s="91"/>
      <c r="C556" s="635"/>
      <c r="D556" s="91"/>
      <c r="E556" s="91"/>
      <c r="F556" s="91"/>
      <c r="G556" s="91"/>
      <c r="H556" s="91"/>
      <c r="I556" s="282"/>
      <c r="J556" s="282"/>
      <c r="K556" s="25"/>
      <c r="L556" s="633"/>
      <c r="M556" s="25"/>
      <c r="N556" s="33"/>
      <c r="O556" s="33"/>
      <c r="P556" s="634"/>
      <c r="Q556" s="603"/>
      <c r="R556" s="603"/>
    </row>
    <row r="557" hidden="1" customHeight="1" spans="1:18">
      <c r="A557" s="591"/>
      <c r="B557" s="91"/>
      <c r="C557" s="635"/>
      <c r="D557" s="91"/>
      <c r="E557" s="91"/>
      <c r="F557" s="91"/>
      <c r="G557" s="91"/>
      <c r="H557" s="91"/>
      <c r="I557" s="282"/>
      <c r="J557" s="282"/>
      <c r="K557" s="25"/>
      <c r="L557" s="633"/>
      <c r="M557" s="25"/>
      <c r="N557" s="33"/>
      <c r="O557" s="33"/>
      <c r="P557" s="634"/>
      <c r="Q557" s="603"/>
      <c r="R557" s="603"/>
    </row>
    <row r="558" hidden="1" customHeight="1" spans="1:18">
      <c r="A558" s="591"/>
      <c r="B558" s="91"/>
      <c r="C558" s="635"/>
      <c r="D558" s="91"/>
      <c r="E558" s="91"/>
      <c r="F558" s="91"/>
      <c r="G558" s="91"/>
      <c r="H558" s="91"/>
      <c r="I558" s="282"/>
      <c r="J558" s="282"/>
      <c r="K558" s="25"/>
      <c r="L558" s="633"/>
      <c r="M558" s="25"/>
      <c r="N558" s="33"/>
      <c r="O558" s="33"/>
      <c r="P558" s="634"/>
      <c r="Q558" s="603"/>
      <c r="R558" s="603"/>
    </row>
    <row r="559" hidden="1" customHeight="1" spans="1:18">
      <c r="A559" s="591"/>
      <c r="B559" s="91"/>
      <c r="C559" s="635"/>
      <c r="D559" s="91"/>
      <c r="E559" s="91"/>
      <c r="F559" s="91"/>
      <c r="G559" s="91"/>
      <c r="H559" s="91"/>
      <c r="I559" s="282"/>
      <c r="J559" s="282"/>
      <c r="K559" s="25"/>
      <c r="L559" s="633"/>
      <c r="M559" s="25"/>
      <c r="N559" s="33"/>
      <c r="O559" s="33"/>
      <c r="P559" s="634"/>
      <c r="Q559" s="603"/>
      <c r="R559" s="603"/>
    </row>
    <row r="560" hidden="1" customHeight="1" spans="1:18">
      <c r="A560" s="591"/>
      <c r="B560" s="91"/>
      <c r="C560" s="635"/>
      <c r="D560" s="91"/>
      <c r="E560" s="91"/>
      <c r="F560" s="91"/>
      <c r="G560" s="91"/>
      <c r="H560" s="91"/>
      <c r="I560" s="282"/>
      <c r="J560" s="282"/>
      <c r="K560" s="25"/>
      <c r="L560" s="633"/>
      <c r="M560" s="25"/>
      <c r="N560" s="33"/>
      <c r="O560" s="33"/>
      <c r="P560" s="634"/>
      <c r="Q560" s="603"/>
      <c r="R560" s="603"/>
    </row>
    <row r="561" hidden="1" customHeight="1" spans="1:18">
      <c r="A561" s="591"/>
      <c r="B561" s="91"/>
      <c r="C561" s="635"/>
      <c r="D561" s="91"/>
      <c r="E561" s="91"/>
      <c r="F561" s="91"/>
      <c r="G561" s="91"/>
      <c r="H561" s="91"/>
      <c r="I561" s="282"/>
      <c r="J561" s="282"/>
      <c r="K561" s="25"/>
      <c r="L561" s="633"/>
      <c r="M561" s="25"/>
      <c r="N561" s="33"/>
      <c r="O561" s="33"/>
      <c r="P561" s="634"/>
      <c r="Q561" s="603"/>
      <c r="R561" s="603"/>
    </row>
    <row r="562" hidden="1" customHeight="1" spans="1:18">
      <c r="A562" s="591"/>
      <c r="B562" s="91"/>
      <c r="C562" s="635"/>
      <c r="D562" s="91"/>
      <c r="E562" s="91"/>
      <c r="F562" s="91"/>
      <c r="G562" s="91"/>
      <c r="H562" s="91"/>
      <c r="I562" s="282"/>
      <c r="J562" s="282"/>
      <c r="K562" s="25"/>
      <c r="L562" s="633"/>
      <c r="M562" s="25"/>
      <c r="N562" s="33"/>
      <c r="O562" s="33"/>
      <c r="P562" s="634"/>
      <c r="Q562" s="603"/>
      <c r="R562" s="603"/>
    </row>
    <row r="563" hidden="1" customHeight="1" spans="1:18">
      <c r="A563" s="591"/>
      <c r="B563" s="91"/>
      <c r="C563" s="635"/>
      <c r="D563" s="91"/>
      <c r="E563" s="91"/>
      <c r="F563" s="91"/>
      <c r="G563" s="91"/>
      <c r="H563" s="91"/>
      <c r="I563" s="282"/>
      <c r="J563" s="282"/>
      <c r="K563" s="25"/>
      <c r="L563" s="633"/>
      <c r="M563" s="25"/>
      <c r="N563" s="33"/>
      <c r="O563" s="33"/>
      <c r="P563" s="634"/>
      <c r="Q563" s="603"/>
      <c r="R563" s="603"/>
    </row>
    <row r="564" hidden="1" customHeight="1" spans="1:18">
      <c r="A564" s="591"/>
      <c r="B564" s="91"/>
      <c r="C564" s="635"/>
      <c r="D564" s="91"/>
      <c r="E564" s="91"/>
      <c r="F564" s="91"/>
      <c r="G564" s="91"/>
      <c r="H564" s="91"/>
      <c r="I564" s="282"/>
      <c r="J564" s="282"/>
      <c r="K564" s="25"/>
      <c r="L564" s="633"/>
      <c r="M564" s="25"/>
      <c r="N564" s="33"/>
      <c r="O564" s="33"/>
      <c r="P564" s="634"/>
      <c r="Q564" s="603"/>
      <c r="R564" s="603"/>
    </row>
    <row r="565" hidden="1" customHeight="1" spans="1:18">
      <c r="A565" s="591"/>
      <c r="B565" s="91"/>
      <c r="C565" s="635"/>
      <c r="D565" s="91"/>
      <c r="E565" s="91"/>
      <c r="F565" s="91"/>
      <c r="G565" s="91"/>
      <c r="H565" s="91"/>
      <c r="I565" s="282"/>
      <c r="J565" s="282"/>
      <c r="K565" s="25"/>
      <c r="L565" s="633"/>
      <c r="M565" s="25"/>
      <c r="N565" s="33"/>
      <c r="O565" s="33"/>
      <c r="P565" s="634"/>
      <c r="Q565" s="603"/>
      <c r="R565" s="603"/>
    </row>
    <row r="566" hidden="1" customHeight="1" spans="1:18">
      <c r="A566" s="591"/>
      <c r="B566" s="91"/>
      <c r="C566" s="635"/>
      <c r="D566" s="91"/>
      <c r="E566" s="91"/>
      <c r="F566" s="91"/>
      <c r="G566" s="91"/>
      <c r="H566" s="91"/>
      <c r="I566" s="282"/>
      <c r="J566" s="282"/>
      <c r="K566" s="25"/>
      <c r="L566" s="633"/>
      <c r="M566" s="25"/>
      <c r="N566" s="33"/>
      <c r="O566" s="33"/>
      <c r="P566" s="634"/>
      <c r="Q566" s="603"/>
      <c r="R566" s="603"/>
    </row>
    <row r="567" hidden="1" customHeight="1" spans="1:18">
      <c r="A567" s="591"/>
      <c r="B567" s="91"/>
      <c r="C567" s="635"/>
      <c r="D567" s="91"/>
      <c r="E567" s="91"/>
      <c r="F567" s="91"/>
      <c r="G567" s="91"/>
      <c r="H567" s="91"/>
      <c r="I567" s="282"/>
      <c r="J567" s="282"/>
      <c r="K567" s="25"/>
      <c r="L567" s="633"/>
      <c r="M567" s="25"/>
      <c r="N567" s="33"/>
      <c r="O567" s="33"/>
      <c r="P567" s="634"/>
      <c r="Q567" s="603"/>
      <c r="R567" s="603"/>
    </row>
    <row r="568" hidden="1" customHeight="1" spans="1:18">
      <c r="A568" s="591"/>
      <c r="B568" s="91"/>
      <c r="C568" s="635"/>
      <c r="D568" s="91"/>
      <c r="E568" s="91"/>
      <c r="F568" s="91"/>
      <c r="G568" s="91"/>
      <c r="H568" s="91"/>
      <c r="I568" s="282"/>
      <c r="J568" s="282"/>
      <c r="K568" s="25"/>
      <c r="L568" s="633"/>
      <c r="M568" s="25"/>
      <c r="N568" s="33"/>
      <c r="O568" s="33"/>
      <c r="P568" s="634"/>
      <c r="Q568" s="603"/>
      <c r="R568" s="603"/>
    </row>
    <row r="569" hidden="1" customHeight="1" spans="1:18">
      <c r="A569" s="591"/>
      <c r="B569" s="91"/>
      <c r="C569" s="635"/>
      <c r="D569" s="91"/>
      <c r="E569" s="91"/>
      <c r="F569" s="91"/>
      <c r="G569" s="91"/>
      <c r="H569" s="91"/>
      <c r="I569" s="282"/>
      <c r="J569" s="282"/>
      <c r="K569" s="25"/>
      <c r="L569" s="633"/>
      <c r="M569" s="25"/>
      <c r="N569" s="33"/>
      <c r="O569" s="33"/>
      <c r="P569" s="634"/>
      <c r="Q569" s="603"/>
      <c r="R569" s="603"/>
    </row>
    <row r="570" hidden="1" customHeight="1" spans="1:18">
      <c r="A570" s="591"/>
      <c r="B570" s="91"/>
      <c r="C570" s="635"/>
      <c r="D570" s="91"/>
      <c r="E570" s="91"/>
      <c r="F570" s="91"/>
      <c r="G570" s="91"/>
      <c r="H570" s="91"/>
      <c r="I570" s="282"/>
      <c r="J570" s="282"/>
      <c r="K570" s="25"/>
      <c r="L570" s="633"/>
      <c r="M570" s="25"/>
      <c r="N570" s="33"/>
      <c r="O570" s="33"/>
      <c r="P570" s="634"/>
      <c r="Q570" s="603"/>
      <c r="R570" s="603"/>
    </row>
    <row r="571" hidden="1" customHeight="1" spans="1:18">
      <c r="A571" s="591"/>
      <c r="B571" s="91"/>
      <c r="C571" s="635"/>
      <c r="D571" s="91"/>
      <c r="E571" s="91"/>
      <c r="F571" s="91"/>
      <c r="G571" s="91"/>
      <c r="H571" s="91"/>
      <c r="I571" s="282"/>
      <c r="J571" s="282"/>
      <c r="K571" s="25"/>
      <c r="L571" s="633"/>
      <c r="M571" s="25"/>
      <c r="N571" s="33"/>
      <c r="O571" s="33"/>
      <c r="P571" s="634"/>
      <c r="Q571" s="603"/>
      <c r="R571" s="603"/>
    </row>
    <row r="572" hidden="1" customHeight="1" spans="1:18">
      <c r="A572" s="591"/>
      <c r="B572" s="91"/>
      <c r="C572" s="635"/>
      <c r="D572" s="91"/>
      <c r="E572" s="91"/>
      <c r="F572" s="91"/>
      <c r="G572" s="91"/>
      <c r="H572" s="91"/>
      <c r="I572" s="282"/>
      <c r="J572" s="282"/>
      <c r="K572" s="25"/>
      <c r="L572" s="633"/>
      <c r="M572" s="25"/>
      <c r="N572" s="33"/>
      <c r="O572" s="33"/>
      <c r="P572" s="634"/>
      <c r="Q572" s="603"/>
      <c r="R572" s="603"/>
    </row>
    <row r="573" hidden="1" customHeight="1" spans="1:18">
      <c r="A573" s="591"/>
      <c r="B573" s="91"/>
      <c r="C573" s="635"/>
      <c r="D573" s="91"/>
      <c r="E573" s="91"/>
      <c r="F573" s="91"/>
      <c r="G573" s="91"/>
      <c r="H573" s="91"/>
      <c r="I573" s="282"/>
      <c r="J573" s="282"/>
      <c r="K573" s="25"/>
      <c r="L573" s="633"/>
      <c r="M573" s="25"/>
      <c r="N573" s="33"/>
      <c r="O573" s="33"/>
      <c r="P573" s="634"/>
      <c r="Q573" s="603"/>
      <c r="R573" s="603"/>
    </row>
    <row r="574" hidden="1" customHeight="1" spans="1:18">
      <c r="A574" s="591"/>
      <c r="B574" s="91"/>
      <c r="C574" s="635"/>
      <c r="D574" s="91"/>
      <c r="E574" s="91"/>
      <c r="F574" s="91"/>
      <c r="G574" s="91"/>
      <c r="H574" s="91"/>
      <c r="I574" s="282"/>
      <c r="J574" s="282"/>
      <c r="K574" s="25"/>
      <c r="L574" s="633"/>
      <c r="M574" s="25"/>
      <c r="N574" s="33"/>
      <c r="O574" s="33"/>
      <c r="P574" s="634"/>
      <c r="Q574" s="603"/>
      <c r="R574" s="603"/>
    </row>
    <row r="575" hidden="1" customHeight="1" spans="1:18">
      <c r="A575" s="591"/>
      <c r="B575" s="91"/>
      <c r="C575" s="635"/>
      <c r="D575" s="91"/>
      <c r="E575" s="91"/>
      <c r="F575" s="91"/>
      <c r="G575" s="91"/>
      <c r="H575" s="91"/>
      <c r="I575" s="282"/>
      <c r="J575" s="282"/>
      <c r="K575" s="25"/>
      <c r="L575" s="633"/>
      <c r="M575" s="25"/>
      <c r="N575" s="33"/>
      <c r="O575" s="33"/>
      <c r="P575" s="634"/>
      <c r="Q575" s="603"/>
      <c r="R575" s="603"/>
    </row>
    <row r="576" hidden="1" customHeight="1" spans="1:18">
      <c r="A576" s="591"/>
      <c r="B576" s="91"/>
      <c r="C576" s="635"/>
      <c r="D576" s="91"/>
      <c r="E576" s="91"/>
      <c r="F576" s="91"/>
      <c r="G576" s="91"/>
      <c r="H576" s="91"/>
      <c r="I576" s="282"/>
      <c r="J576" s="282"/>
      <c r="K576" s="25"/>
      <c r="L576" s="633"/>
      <c r="M576" s="25"/>
      <c r="N576" s="33"/>
      <c r="O576" s="33"/>
      <c r="P576" s="634"/>
      <c r="Q576" s="603"/>
      <c r="R576" s="603"/>
    </row>
    <row r="577" hidden="1" customHeight="1" spans="1:18">
      <c r="A577" s="591"/>
      <c r="B577" s="91"/>
      <c r="C577" s="635"/>
      <c r="D577" s="91"/>
      <c r="E577" s="91"/>
      <c r="F577" s="91"/>
      <c r="G577" s="91"/>
      <c r="H577" s="91"/>
      <c r="I577" s="282"/>
      <c r="J577" s="282"/>
      <c r="K577" s="25"/>
      <c r="L577" s="633"/>
      <c r="M577" s="25"/>
      <c r="N577" s="33"/>
      <c r="O577" s="33"/>
      <c r="P577" s="634"/>
      <c r="Q577" s="603"/>
      <c r="R577" s="603"/>
    </row>
    <row r="578" hidden="1" customHeight="1" spans="1:18">
      <c r="A578" s="591"/>
      <c r="B578" s="91"/>
      <c r="C578" s="635"/>
      <c r="D578" s="91"/>
      <c r="E578" s="91"/>
      <c r="F578" s="91"/>
      <c r="G578" s="91"/>
      <c r="H578" s="91"/>
      <c r="I578" s="282"/>
      <c r="J578" s="282"/>
      <c r="K578" s="25"/>
      <c r="L578" s="633"/>
      <c r="M578" s="25"/>
      <c r="N578" s="33"/>
      <c r="O578" s="33"/>
      <c r="P578" s="634"/>
      <c r="Q578" s="603"/>
      <c r="R578" s="603"/>
    </row>
    <row r="579" hidden="1" customHeight="1" spans="1:18">
      <c r="A579" s="591"/>
      <c r="B579" s="91"/>
      <c r="C579" s="635"/>
      <c r="D579" s="91"/>
      <c r="E579" s="91"/>
      <c r="F579" s="91"/>
      <c r="G579" s="91"/>
      <c r="H579" s="91"/>
      <c r="I579" s="282"/>
      <c r="J579" s="282"/>
      <c r="K579" s="25"/>
      <c r="L579" s="633"/>
      <c r="M579" s="25"/>
      <c r="N579" s="33"/>
      <c r="O579" s="33"/>
      <c r="P579" s="634"/>
      <c r="Q579" s="603"/>
      <c r="R579" s="603"/>
    </row>
    <row r="580" hidden="1" customHeight="1" spans="1:18">
      <c r="A580" s="591"/>
      <c r="B580" s="91"/>
      <c r="C580" s="635"/>
      <c r="D580" s="91"/>
      <c r="E580" s="91"/>
      <c r="F580" s="91"/>
      <c r="G580" s="91"/>
      <c r="H580" s="91"/>
      <c r="I580" s="282"/>
      <c r="J580" s="282"/>
      <c r="K580" s="25"/>
      <c r="L580" s="633"/>
      <c r="M580" s="25"/>
      <c r="N580" s="33"/>
      <c r="O580" s="33"/>
      <c r="P580" s="634"/>
      <c r="Q580" s="603"/>
      <c r="R580" s="603"/>
    </row>
    <row r="581" hidden="1" customHeight="1" spans="1:18">
      <c r="A581" s="591"/>
      <c r="B581" s="91"/>
      <c r="C581" s="635"/>
      <c r="D581" s="91"/>
      <c r="E581" s="91"/>
      <c r="F581" s="91"/>
      <c r="G581" s="91"/>
      <c r="H581" s="91"/>
      <c r="I581" s="282"/>
      <c r="J581" s="282"/>
      <c r="K581" s="25"/>
      <c r="L581" s="633"/>
      <c r="M581" s="25"/>
      <c r="N581" s="33"/>
      <c r="O581" s="33"/>
      <c r="P581" s="634"/>
      <c r="Q581" s="603"/>
      <c r="R581" s="603"/>
    </row>
    <row r="582" hidden="1" customHeight="1" spans="1:18">
      <c r="A582" s="591"/>
      <c r="B582" s="91"/>
      <c r="C582" s="635"/>
      <c r="D582" s="91"/>
      <c r="E582" s="91"/>
      <c r="F582" s="91"/>
      <c r="G582" s="91"/>
      <c r="H582" s="91"/>
      <c r="I582" s="282"/>
      <c r="J582" s="282"/>
      <c r="K582" s="25"/>
      <c r="L582" s="633"/>
      <c r="M582" s="25"/>
      <c r="N582" s="33"/>
      <c r="O582" s="33"/>
      <c r="P582" s="634"/>
      <c r="Q582" s="603"/>
      <c r="R582" s="603"/>
    </row>
    <row r="583" hidden="1" customHeight="1" spans="1:18">
      <c r="A583" s="591"/>
      <c r="B583" s="91"/>
      <c r="C583" s="635"/>
      <c r="D583" s="91"/>
      <c r="E583" s="91"/>
      <c r="F583" s="91"/>
      <c r="G583" s="91"/>
      <c r="H583" s="91"/>
      <c r="I583" s="282"/>
      <c r="J583" s="282"/>
      <c r="K583" s="25"/>
      <c r="L583" s="633"/>
      <c r="M583" s="25"/>
      <c r="N583" s="33"/>
      <c r="O583" s="33"/>
      <c r="P583" s="634"/>
      <c r="Q583" s="603"/>
      <c r="R583" s="603"/>
    </row>
    <row r="584" hidden="1" customHeight="1" spans="1:18">
      <c r="A584" s="591"/>
      <c r="B584" s="91"/>
      <c r="C584" s="635"/>
      <c r="D584" s="91"/>
      <c r="E584" s="91"/>
      <c r="F584" s="91"/>
      <c r="G584" s="91"/>
      <c r="H584" s="91"/>
      <c r="I584" s="282"/>
      <c r="J584" s="282"/>
      <c r="K584" s="25"/>
      <c r="L584" s="633"/>
      <c r="M584" s="25"/>
      <c r="N584" s="33"/>
      <c r="O584" s="33"/>
      <c r="P584" s="634"/>
      <c r="Q584" s="603"/>
      <c r="R584" s="603"/>
    </row>
    <row r="585" hidden="1" customHeight="1" spans="1:18">
      <c r="A585" s="591"/>
      <c r="B585" s="91"/>
      <c r="C585" s="635"/>
      <c r="D585" s="91"/>
      <c r="E585" s="91"/>
      <c r="F585" s="91"/>
      <c r="G585" s="91"/>
      <c r="H585" s="91"/>
      <c r="I585" s="282"/>
      <c r="J585" s="282"/>
      <c r="K585" s="25"/>
      <c r="L585" s="633"/>
      <c r="M585" s="25"/>
      <c r="N585" s="33"/>
      <c r="O585" s="33"/>
      <c r="P585" s="634"/>
      <c r="Q585" s="603"/>
      <c r="R585" s="603"/>
    </row>
    <row r="586" hidden="1" customHeight="1" spans="1:18">
      <c r="A586" s="591"/>
      <c r="B586" s="91"/>
      <c r="C586" s="635"/>
      <c r="D586" s="91"/>
      <c r="E586" s="91"/>
      <c r="F586" s="91"/>
      <c r="G586" s="91"/>
      <c r="H586" s="91"/>
      <c r="I586" s="282"/>
      <c r="J586" s="282"/>
      <c r="K586" s="25"/>
      <c r="L586" s="633"/>
      <c r="M586" s="25"/>
      <c r="N586" s="33"/>
      <c r="O586" s="33"/>
      <c r="P586" s="634"/>
      <c r="Q586" s="603"/>
      <c r="R586" s="603"/>
    </row>
    <row r="587" hidden="1" customHeight="1" spans="1:18">
      <c r="A587" s="591"/>
      <c r="B587" s="91"/>
      <c r="C587" s="635"/>
      <c r="D587" s="91"/>
      <c r="E587" s="91"/>
      <c r="F587" s="91"/>
      <c r="G587" s="91"/>
      <c r="H587" s="91"/>
      <c r="I587" s="282"/>
      <c r="J587" s="282"/>
      <c r="K587" s="25"/>
      <c r="L587" s="633"/>
      <c r="M587" s="25"/>
      <c r="N587" s="33"/>
      <c r="O587" s="33"/>
      <c r="P587" s="634"/>
      <c r="Q587" s="603"/>
      <c r="R587" s="603"/>
    </row>
    <row r="588" hidden="1" customHeight="1" spans="1:18">
      <c r="A588" s="591"/>
      <c r="B588" s="91"/>
      <c r="C588" s="635"/>
      <c r="D588" s="91"/>
      <c r="E588" s="91"/>
      <c r="F588" s="91"/>
      <c r="G588" s="91"/>
      <c r="H588" s="91"/>
      <c r="I588" s="282"/>
      <c r="J588" s="282"/>
      <c r="K588" s="25"/>
      <c r="L588" s="633"/>
      <c r="M588" s="25"/>
      <c r="N588" s="33"/>
      <c r="O588" s="33"/>
      <c r="P588" s="634"/>
      <c r="Q588" s="603"/>
      <c r="R588" s="603"/>
    </row>
    <row r="589" hidden="1" customHeight="1" spans="1:18">
      <c r="A589" s="591"/>
      <c r="B589" s="91"/>
      <c r="C589" s="635"/>
      <c r="D589" s="91"/>
      <c r="E589" s="91"/>
      <c r="F589" s="91"/>
      <c r="G589" s="91"/>
      <c r="H589" s="91"/>
      <c r="I589" s="282"/>
      <c r="J589" s="282"/>
      <c r="K589" s="25"/>
      <c r="L589" s="633"/>
      <c r="M589" s="25"/>
      <c r="N589" s="33"/>
      <c r="O589" s="33"/>
      <c r="P589" s="634"/>
      <c r="Q589" s="603"/>
      <c r="R589" s="603"/>
    </row>
    <row r="590" hidden="1" customHeight="1" spans="1:18">
      <c r="A590" s="591"/>
      <c r="B590" s="91"/>
      <c r="C590" s="635"/>
      <c r="D590" s="91"/>
      <c r="E590" s="91"/>
      <c r="F590" s="91"/>
      <c r="G590" s="91"/>
      <c r="H590" s="91"/>
      <c r="I590" s="282"/>
      <c r="J590" s="282"/>
      <c r="K590" s="25"/>
      <c r="L590" s="633"/>
      <c r="M590" s="25"/>
      <c r="N590" s="33"/>
      <c r="O590" s="33"/>
      <c r="P590" s="634"/>
      <c r="Q590" s="603"/>
      <c r="R590" s="603"/>
    </row>
    <row r="591" hidden="1" customHeight="1" spans="1:18">
      <c r="A591" s="591"/>
      <c r="B591" s="91"/>
      <c r="C591" s="635"/>
      <c r="D591" s="91"/>
      <c r="E591" s="91"/>
      <c r="F591" s="91"/>
      <c r="G591" s="91"/>
      <c r="H591" s="91"/>
      <c r="I591" s="282"/>
      <c r="J591" s="282"/>
      <c r="K591" s="25"/>
      <c r="L591" s="633"/>
      <c r="M591" s="25"/>
      <c r="N591" s="33"/>
      <c r="O591" s="33"/>
      <c r="P591" s="634"/>
      <c r="Q591" s="603"/>
      <c r="R591" s="603"/>
    </row>
    <row r="592" hidden="1" customHeight="1" spans="1:18">
      <c r="A592" s="591"/>
      <c r="B592" s="91"/>
      <c r="C592" s="635"/>
      <c r="D592" s="91"/>
      <c r="E592" s="91"/>
      <c r="F592" s="91"/>
      <c r="G592" s="91"/>
      <c r="H592" s="91"/>
      <c r="I592" s="282"/>
      <c r="J592" s="282"/>
      <c r="K592" s="25"/>
      <c r="L592" s="633"/>
      <c r="M592" s="25"/>
      <c r="N592" s="33"/>
      <c r="O592" s="33"/>
      <c r="P592" s="634"/>
      <c r="Q592" s="603"/>
      <c r="R592" s="603"/>
    </row>
    <row r="593" hidden="1" customHeight="1" spans="1:18">
      <c r="A593" s="591"/>
      <c r="B593" s="91"/>
      <c r="C593" s="635"/>
      <c r="D593" s="91"/>
      <c r="E593" s="91"/>
      <c r="F593" s="91"/>
      <c r="G593" s="91"/>
      <c r="H593" s="91"/>
      <c r="I593" s="282"/>
      <c r="J593" s="282"/>
      <c r="K593" s="25"/>
      <c r="L593" s="633"/>
      <c r="M593" s="25"/>
      <c r="N593" s="33"/>
      <c r="O593" s="33"/>
      <c r="P593" s="634"/>
      <c r="Q593" s="603"/>
      <c r="R593" s="603"/>
    </row>
    <row r="594" hidden="1" customHeight="1" spans="1:18">
      <c r="A594" s="591"/>
      <c r="B594" s="91"/>
      <c r="C594" s="635"/>
      <c r="D594" s="91"/>
      <c r="E594" s="91"/>
      <c r="F594" s="91"/>
      <c r="G594" s="91"/>
      <c r="H594" s="91"/>
      <c r="I594" s="282"/>
      <c r="J594" s="282"/>
      <c r="K594" s="25"/>
      <c r="L594" s="633"/>
      <c r="M594" s="25"/>
      <c r="N594" s="33"/>
      <c r="O594" s="33"/>
      <c r="P594" s="634"/>
      <c r="Q594" s="603"/>
      <c r="R594" s="603"/>
    </row>
    <row r="595" hidden="1" customHeight="1" spans="1:18">
      <c r="A595" s="591"/>
      <c r="B595" s="91"/>
      <c r="C595" s="635"/>
      <c r="D595" s="91"/>
      <c r="E595" s="91"/>
      <c r="F595" s="91"/>
      <c r="G595" s="91"/>
      <c r="H595" s="91"/>
      <c r="I595" s="282"/>
      <c r="J595" s="282"/>
      <c r="K595" s="25"/>
      <c r="L595" s="633"/>
      <c r="M595" s="25"/>
      <c r="N595" s="33"/>
      <c r="O595" s="33"/>
      <c r="P595" s="634"/>
      <c r="Q595" s="603"/>
      <c r="R595" s="603"/>
    </row>
    <row r="596" hidden="1" customHeight="1" spans="1:18">
      <c r="A596" s="591"/>
      <c r="B596" s="91"/>
      <c r="C596" s="635"/>
      <c r="D596" s="91"/>
      <c r="E596" s="91"/>
      <c r="F596" s="91"/>
      <c r="G596" s="91"/>
      <c r="H596" s="91"/>
      <c r="I596" s="282"/>
      <c r="J596" s="282"/>
      <c r="K596" s="25"/>
      <c r="L596" s="633"/>
      <c r="M596" s="25"/>
      <c r="N596" s="33"/>
      <c r="O596" s="33"/>
      <c r="P596" s="634"/>
      <c r="Q596" s="603"/>
      <c r="R596" s="603"/>
    </row>
    <row r="597" hidden="1" customHeight="1" spans="1:18">
      <c r="A597" s="591"/>
      <c r="B597" s="91"/>
      <c r="C597" s="635"/>
      <c r="D597" s="91"/>
      <c r="E597" s="91"/>
      <c r="F597" s="91"/>
      <c r="G597" s="91"/>
      <c r="H597" s="91"/>
      <c r="I597" s="282"/>
      <c r="J597" s="282"/>
      <c r="K597" s="25"/>
      <c r="L597" s="633"/>
      <c r="M597" s="25"/>
      <c r="N597" s="33"/>
      <c r="O597" s="33"/>
      <c r="P597" s="634"/>
      <c r="Q597" s="603"/>
      <c r="R597" s="603"/>
    </row>
    <row r="598" hidden="1" customHeight="1" spans="1:18">
      <c r="A598" s="591"/>
      <c r="B598" s="91"/>
      <c r="C598" s="635"/>
      <c r="D598" s="91"/>
      <c r="E598" s="91"/>
      <c r="F598" s="91"/>
      <c r="G598" s="91"/>
      <c r="H598" s="91"/>
      <c r="I598" s="282"/>
      <c r="J598" s="282"/>
      <c r="K598" s="25"/>
      <c r="L598" s="633"/>
      <c r="M598" s="25"/>
      <c r="N598" s="33"/>
      <c r="O598" s="33"/>
      <c r="P598" s="634"/>
      <c r="Q598" s="603"/>
      <c r="R598" s="603"/>
    </row>
    <row r="599" hidden="1" customHeight="1" spans="1:18">
      <c r="A599" s="591"/>
      <c r="B599" s="91"/>
      <c r="C599" s="635"/>
      <c r="D599" s="91"/>
      <c r="E599" s="91"/>
      <c r="F599" s="91"/>
      <c r="G599" s="91"/>
      <c r="H599" s="91"/>
      <c r="I599" s="282"/>
      <c r="J599" s="282"/>
      <c r="K599" s="25"/>
      <c r="L599" s="633"/>
      <c r="M599" s="25"/>
      <c r="N599" s="33"/>
      <c r="O599" s="33"/>
      <c r="P599" s="634"/>
      <c r="Q599" s="603"/>
      <c r="R599" s="603"/>
    </row>
    <row r="600" hidden="1" customHeight="1" spans="1:18">
      <c r="A600" s="591"/>
      <c r="B600" s="91"/>
      <c r="C600" s="635"/>
      <c r="D600" s="91"/>
      <c r="E600" s="91"/>
      <c r="F600" s="91"/>
      <c r="G600" s="91"/>
      <c r="H600" s="91"/>
      <c r="I600" s="282"/>
      <c r="J600" s="282"/>
      <c r="K600" s="25"/>
      <c r="L600" s="633"/>
      <c r="M600" s="25"/>
      <c r="N600" s="33"/>
      <c r="O600" s="33"/>
      <c r="P600" s="634"/>
      <c r="Q600" s="603"/>
      <c r="R600" s="603"/>
    </row>
    <row r="601" hidden="1" customHeight="1" spans="1:18">
      <c r="A601" s="591"/>
      <c r="B601" s="91"/>
      <c r="C601" s="635"/>
      <c r="D601" s="91"/>
      <c r="E601" s="91"/>
      <c r="F601" s="91"/>
      <c r="G601" s="91"/>
      <c r="H601" s="91"/>
      <c r="I601" s="282"/>
      <c r="J601" s="282"/>
      <c r="K601" s="25"/>
      <c r="L601" s="633"/>
      <c r="M601" s="25"/>
      <c r="N601" s="33"/>
      <c r="O601" s="33"/>
      <c r="P601" s="634"/>
      <c r="Q601" s="603"/>
      <c r="R601" s="603"/>
    </row>
    <row r="602" hidden="1" customHeight="1" spans="1:18">
      <c r="A602" s="591"/>
      <c r="B602" s="91"/>
      <c r="C602" s="635"/>
      <c r="D602" s="91"/>
      <c r="E602" s="91"/>
      <c r="F602" s="91"/>
      <c r="G602" s="91"/>
      <c r="H602" s="91"/>
      <c r="I602" s="282"/>
      <c r="J602" s="282"/>
      <c r="K602" s="25"/>
      <c r="L602" s="633"/>
      <c r="M602" s="25"/>
      <c r="N602" s="33"/>
      <c r="O602" s="33"/>
      <c r="P602" s="634"/>
      <c r="Q602" s="603"/>
      <c r="R602" s="603"/>
    </row>
    <row r="603" hidden="1" customHeight="1" spans="1:18">
      <c r="A603" s="591"/>
      <c r="B603" s="91"/>
      <c r="C603" s="635"/>
      <c r="D603" s="91"/>
      <c r="E603" s="91"/>
      <c r="F603" s="91"/>
      <c r="G603" s="91"/>
      <c r="H603" s="91"/>
      <c r="I603" s="282"/>
      <c r="J603" s="282"/>
      <c r="K603" s="25"/>
      <c r="L603" s="633"/>
      <c r="M603" s="25"/>
      <c r="N603" s="33"/>
      <c r="O603" s="33"/>
      <c r="P603" s="634"/>
      <c r="Q603" s="603"/>
      <c r="R603" s="603"/>
    </row>
    <row r="604" hidden="1" customHeight="1" spans="1:18">
      <c r="A604" s="591"/>
      <c r="B604" s="91"/>
      <c r="C604" s="635"/>
      <c r="D604" s="91"/>
      <c r="E604" s="91"/>
      <c r="F604" s="91"/>
      <c r="G604" s="91"/>
      <c r="H604" s="91"/>
      <c r="I604" s="282"/>
      <c r="J604" s="282"/>
      <c r="K604" s="25"/>
      <c r="L604" s="633"/>
      <c r="M604" s="25"/>
      <c r="N604" s="33"/>
      <c r="O604" s="33"/>
      <c r="P604" s="634"/>
      <c r="Q604" s="603"/>
      <c r="R604" s="603"/>
    </row>
    <row r="605" hidden="1" customHeight="1" spans="1:18">
      <c r="A605" s="591"/>
      <c r="B605" s="91"/>
      <c r="C605" s="635"/>
      <c r="D605" s="91"/>
      <c r="E605" s="91"/>
      <c r="F605" s="91"/>
      <c r="G605" s="91"/>
      <c r="H605" s="91"/>
      <c r="I605" s="282"/>
      <c r="J605" s="282"/>
      <c r="K605" s="25"/>
      <c r="L605" s="633"/>
      <c r="M605" s="25"/>
      <c r="N605" s="33"/>
      <c r="O605" s="33"/>
      <c r="P605" s="634"/>
      <c r="Q605" s="603"/>
      <c r="R605" s="603"/>
    </row>
    <row r="606" hidden="1" customHeight="1" spans="1:18">
      <c r="A606" s="591"/>
      <c r="B606" s="91"/>
      <c r="C606" s="635"/>
      <c r="D606" s="91"/>
      <c r="E606" s="91"/>
      <c r="F606" s="91"/>
      <c r="G606" s="91"/>
      <c r="H606" s="91"/>
      <c r="I606" s="282"/>
      <c r="J606" s="282"/>
      <c r="K606" s="25"/>
      <c r="L606" s="633"/>
      <c r="M606" s="25"/>
      <c r="N606" s="33"/>
      <c r="O606" s="33"/>
      <c r="P606" s="634"/>
      <c r="Q606" s="603"/>
      <c r="R606" s="603"/>
    </row>
    <row r="607" hidden="1" customHeight="1" spans="1:18">
      <c r="A607" s="591"/>
      <c r="B607" s="91"/>
      <c r="C607" s="635"/>
      <c r="D607" s="91"/>
      <c r="E607" s="91"/>
      <c r="F607" s="91"/>
      <c r="G607" s="91"/>
      <c r="H607" s="91"/>
      <c r="I607" s="282"/>
      <c r="J607" s="282"/>
      <c r="K607" s="25"/>
      <c r="L607" s="633"/>
      <c r="M607" s="25"/>
      <c r="N607" s="33"/>
      <c r="O607" s="33"/>
      <c r="P607" s="634"/>
      <c r="Q607" s="603"/>
      <c r="R607" s="603"/>
    </row>
    <row r="608" hidden="1" customHeight="1" spans="1:18">
      <c r="A608" s="591"/>
      <c r="B608" s="91"/>
      <c r="C608" s="635"/>
      <c r="D608" s="91"/>
      <c r="E608" s="91"/>
      <c r="F608" s="91"/>
      <c r="G608" s="91"/>
      <c r="H608" s="91"/>
      <c r="I608" s="282"/>
      <c r="J608" s="282"/>
      <c r="K608" s="25"/>
      <c r="L608" s="633"/>
      <c r="M608" s="25"/>
      <c r="N608" s="33"/>
      <c r="O608" s="33"/>
      <c r="P608" s="634"/>
      <c r="Q608" s="603"/>
      <c r="R608" s="603"/>
    </row>
    <row r="609" hidden="1" customHeight="1" spans="1:18">
      <c r="A609" s="591"/>
      <c r="B609" s="91"/>
      <c r="C609" s="635"/>
      <c r="D609" s="91"/>
      <c r="E609" s="91"/>
      <c r="F609" s="91"/>
      <c r="G609" s="91"/>
      <c r="H609" s="91"/>
      <c r="I609" s="282"/>
      <c r="J609" s="282"/>
      <c r="K609" s="25"/>
      <c r="L609" s="633"/>
      <c r="M609" s="25"/>
      <c r="N609" s="33"/>
      <c r="O609" s="33"/>
      <c r="P609" s="634"/>
      <c r="Q609" s="603"/>
      <c r="R609" s="603"/>
    </row>
    <row r="610" hidden="1" customHeight="1" spans="1:18">
      <c r="A610" s="591"/>
      <c r="B610" s="91"/>
      <c r="C610" s="635"/>
      <c r="D610" s="91"/>
      <c r="E610" s="91"/>
      <c r="F610" s="91"/>
      <c r="G610" s="91"/>
      <c r="H610" s="91"/>
      <c r="I610" s="282"/>
      <c r="J610" s="282"/>
      <c r="K610" s="25"/>
      <c r="L610" s="633"/>
      <c r="M610" s="25"/>
      <c r="N610" s="33"/>
      <c r="O610" s="33"/>
      <c r="P610" s="634"/>
      <c r="Q610" s="603"/>
      <c r="R610" s="603"/>
    </row>
    <row r="611" hidden="1" customHeight="1" spans="1:18">
      <c r="A611" s="591"/>
      <c r="B611" s="91"/>
      <c r="C611" s="635"/>
      <c r="D611" s="91"/>
      <c r="E611" s="91"/>
      <c r="F611" s="91"/>
      <c r="G611" s="91"/>
      <c r="H611" s="91"/>
      <c r="I611" s="282"/>
      <c r="J611" s="282"/>
      <c r="K611" s="25"/>
      <c r="L611" s="633"/>
      <c r="M611" s="25"/>
      <c r="N611" s="33"/>
      <c r="O611" s="33"/>
      <c r="P611" s="634"/>
      <c r="Q611" s="603"/>
      <c r="R611" s="603"/>
    </row>
    <row r="612" hidden="1" customHeight="1" spans="1:18">
      <c r="A612" s="591"/>
      <c r="B612" s="91"/>
      <c r="C612" s="635"/>
      <c r="D612" s="91"/>
      <c r="E612" s="91"/>
      <c r="F612" s="91"/>
      <c r="G612" s="91"/>
      <c r="H612" s="91"/>
      <c r="I612" s="282"/>
      <c r="J612" s="282"/>
      <c r="K612" s="25"/>
      <c r="L612" s="633"/>
      <c r="M612" s="25"/>
      <c r="N612" s="33"/>
      <c r="O612" s="33"/>
      <c r="P612" s="634"/>
      <c r="Q612" s="603"/>
      <c r="R612" s="603"/>
    </row>
    <row r="613" hidden="1" customHeight="1" spans="1:18">
      <c r="A613" s="591"/>
      <c r="B613" s="91"/>
      <c r="C613" s="635"/>
      <c r="D613" s="91"/>
      <c r="E613" s="91"/>
      <c r="F613" s="91"/>
      <c r="G613" s="91"/>
      <c r="H613" s="91"/>
      <c r="I613" s="282"/>
      <c r="J613" s="282"/>
      <c r="K613" s="25"/>
      <c r="L613" s="633"/>
      <c r="M613" s="25"/>
      <c r="N613" s="33"/>
      <c r="O613" s="33"/>
      <c r="P613" s="634"/>
      <c r="Q613" s="603"/>
      <c r="R613" s="603"/>
    </row>
    <row r="614" hidden="1" customHeight="1" spans="1:18">
      <c r="A614" s="591"/>
      <c r="B614" s="91"/>
      <c r="C614" s="635"/>
      <c r="D614" s="91"/>
      <c r="E614" s="91"/>
      <c r="F614" s="91"/>
      <c r="G614" s="91"/>
      <c r="H614" s="91"/>
      <c r="I614" s="282"/>
      <c r="J614" s="282"/>
      <c r="K614" s="25"/>
      <c r="L614" s="633"/>
      <c r="M614" s="25"/>
      <c r="N614" s="33"/>
      <c r="O614" s="33"/>
      <c r="P614" s="634"/>
      <c r="Q614" s="603"/>
      <c r="R614" s="603"/>
    </row>
    <row r="615" hidden="1" customHeight="1" spans="1:18">
      <c r="A615" s="591"/>
      <c r="B615" s="91"/>
      <c r="C615" s="635"/>
      <c r="D615" s="91"/>
      <c r="E615" s="91"/>
      <c r="F615" s="91"/>
      <c r="G615" s="91"/>
      <c r="H615" s="91"/>
      <c r="I615" s="282"/>
      <c r="J615" s="282"/>
      <c r="K615" s="25"/>
      <c r="L615" s="633"/>
      <c r="M615" s="25"/>
      <c r="N615" s="33"/>
      <c r="O615" s="33"/>
      <c r="P615" s="634"/>
      <c r="Q615" s="603"/>
      <c r="R615" s="603"/>
    </row>
    <row r="616" hidden="1" customHeight="1" spans="1:18">
      <c r="A616" s="591"/>
      <c r="B616" s="91"/>
      <c r="C616" s="635"/>
      <c r="D616" s="91"/>
      <c r="E616" s="91"/>
      <c r="F616" s="91"/>
      <c r="G616" s="91"/>
      <c r="H616" s="91"/>
      <c r="I616" s="282"/>
      <c r="J616" s="282"/>
      <c r="K616" s="25"/>
      <c r="L616" s="633"/>
      <c r="M616" s="25"/>
      <c r="N616" s="33"/>
      <c r="O616" s="33"/>
      <c r="P616" s="634"/>
      <c r="Q616" s="603"/>
      <c r="R616" s="603"/>
    </row>
    <row r="617" hidden="1" customHeight="1" spans="1:18">
      <c r="A617" s="591"/>
      <c r="B617" s="91"/>
      <c r="C617" s="635"/>
      <c r="D617" s="91"/>
      <c r="E617" s="91"/>
      <c r="F617" s="91"/>
      <c r="G617" s="91"/>
      <c r="H617" s="91"/>
      <c r="I617" s="282"/>
      <c r="J617" s="282"/>
      <c r="K617" s="25"/>
      <c r="L617" s="633"/>
      <c r="M617" s="25"/>
      <c r="N617" s="33"/>
      <c r="O617" s="33"/>
      <c r="P617" s="634"/>
      <c r="Q617" s="603"/>
      <c r="R617" s="603"/>
    </row>
    <row r="618" hidden="1" customHeight="1" spans="1:18">
      <c r="A618" s="591"/>
      <c r="B618" s="91"/>
      <c r="C618" s="635"/>
      <c r="D618" s="91"/>
      <c r="E618" s="91"/>
      <c r="F618" s="91"/>
      <c r="G618" s="91"/>
      <c r="H618" s="91"/>
      <c r="I618" s="282"/>
      <c r="J618" s="282"/>
      <c r="K618" s="25"/>
      <c r="L618" s="633"/>
      <c r="M618" s="25"/>
      <c r="N618" s="33"/>
      <c r="O618" s="33"/>
      <c r="P618" s="634"/>
      <c r="Q618" s="603"/>
      <c r="R618" s="603"/>
    </row>
    <row r="619" hidden="1" customHeight="1" spans="1:18">
      <c r="A619" s="591"/>
      <c r="B619" s="91"/>
      <c r="C619" s="635"/>
      <c r="D619" s="91"/>
      <c r="E619" s="91"/>
      <c r="F619" s="91"/>
      <c r="G619" s="91"/>
      <c r="H619" s="91"/>
      <c r="I619" s="282"/>
      <c r="J619" s="282"/>
      <c r="K619" s="25"/>
      <c r="L619" s="633"/>
      <c r="M619" s="25"/>
      <c r="N619" s="33"/>
      <c r="O619" s="33"/>
      <c r="P619" s="634"/>
      <c r="Q619" s="603"/>
      <c r="R619" s="603"/>
    </row>
    <row r="620" hidden="1" customHeight="1" spans="1:18">
      <c r="A620" s="591"/>
      <c r="B620" s="91"/>
      <c r="C620" s="635"/>
      <c r="D620" s="91"/>
      <c r="E620" s="91"/>
      <c r="F620" s="91"/>
      <c r="G620" s="91"/>
      <c r="H620" s="91"/>
      <c r="I620" s="282"/>
      <c r="J620" s="282"/>
      <c r="K620" s="25"/>
      <c r="L620" s="633"/>
      <c r="M620" s="25"/>
      <c r="N620" s="33"/>
      <c r="O620" s="33"/>
      <c r="P620" s="634"/>
      <c r="Q620" s="603"/>
      <c r="R620" s="603"/>
    </row>
    <row r="621" hidden="1" customHeight="1" spans="1:18">
      <c r="A621" s="591"/>
      <c r="B621" s="91"/>
      <c r="C621" s="635"/>
      <c r="D621" s="91"/>
      <c r="E621" s="91"/>
      <c r="F621" s="91"/>
      <c r="G621" s="91"/>
      <c r="H621" s="91"/>
      <c r="I621" s="282"/>
      <c r="J621" s="282"/>
      <c r="K621" s="25"/>
      <c r="L621" s="633"/>
      <c r="M621" s="25"/>
      <c r="N621" s="33"/>
      <c r="O621" s="33"/>
      <c r="P621" s="634"/>
      <c r="Q621" s="603"/>
      <c r="R621" s="603"/>
    </row>
    <row r="622" hidden="1" customHeight="1" spans="1:18">
      <c r="A622" s="591"/>
      <c r="B622" s="91"/>
      <c r="C622" s="635"/>
      <c r="D622" s="91"/>
      <c r="E622" s="91"/>
      <c r="F622" s="91"/>
      <c r="G622" s="91"/>
      <c r="H622" s="91"/>
      <c r="I622" s="282"/>
      <c r="J622" s="282"/>
      <c r="K622" s="25"/>
      <c r="L622" s="633"/>
      <c r="M622" s="25"/>
      <c r="N622" s="33"/>
      <c r="O622" s="33"/>
      <c r="P622" s="634"/>
      <c r="Q622" s="603"/>
      <c r="R622" s="603"/>
    </row>
    <row r="623" hidden="1" customHeight="1" spans="1:18">
      <c r="A623" s="591"/>
      <c r="B623" s="91"/>
      <c r="C623" s="635"/>
      <c r="D623" s="91"/>
      <c r="E623" s="91"/>
      <c r="F623" s="91"/>
      <c r="G623" s="91"/>
      <c r="H623" s="91"/>
      <c r="I623" s="282"/>
      <c r="J623" s="282"/>
      <c r="K623" s="25"/>
      <c r="L623" s="633"/>
      <c r="M623" s="25"/>
      <c r="N623" s="33"/>
      <c r="O623" s="33"/>
      <c r="P623" s="634"/>
      <c r="Q623" s="603"/>
      <c r="R623" s="603"/>
    </row>
    <row r="624" hidden="1" customHeight="1" spans="1:18">
      <c r="A624" s="591"/>
      <c r="B624" s="91"/>
      <c r="C624" s="635"/>
      <c r="D624" s="91"/>
      <c r="E624" s="91"/>
      <c r="F624" s="91"/>
      <c r="G624" s="91"/>
      <c r="H624" s="91"/>
      <c r="I624" s="282"/>
      <c r="J624" s="282"/>
      <c r="K624" s="25"/>
      <c r="L624" s="633"/>
      <c r="M624" s="25"/>
      <c r="N624" s="33"/>
      <c r="O624" s="33"/>
      <c r="P624" s="634"/>
      <c r="Q624" s="603"/>
      <c r="R624" s="603"/>
    </row>
    <row r="625" hidden="1" customHeight="1" spans="1:18">
      <c r="A625" s="591"/>
      <c r="B625" s="91"/>
      <c r="C625" s="635"/>
      <c r="D625" s="91"/>
      <c r="E625" s="91"/>
      <c r="F625" s="91"/>
      <c r="G625" s="91"/>
      <c r="H625" s="91"/>
      <c r="I625" s="282"/>
      <c r="J625" s="282"/>
      <c r="K625" s="25"/>
      <c r="L625" s="633"/>
      <c r="M625" s="25"/>
      <c r="N625" s="33"/>
      <c r="O625" s="33"/>
      <c r="P625" s="634"/>
      <c r="Q625" s="603"/>
      <c r="R625" s="603"/>
    </row>
    <row r="626" hidden="1" customHeight="1" spans="1:18">
      <c r="A626" s="591"/>
      <c r="B626" s="91"/>
      <c r="C626" s="635"/>
      <c r="D626" s="91"/>
      <c r="E626" s="91"/>
      <c r="F626" s="91"/>
      <c r="G626" s="91"/>
      <c r="H626" s="91"/>
      <c r="I626" s="282"/>
      <c r="J626" s="282"/>
      <c r="K626" s="25"/>
      <c r="L626" s="633"/>
      <c r="M626" s="25"/>
      <c r="N626" s="33"/>
      <c r="O626" s="33"/>
      <c r="P626" s="634"/>
      <c r="Q626" s="603"/>
      <c r="R626" s="603"/>
    </row>
    <row r="627" hidden="1" customHeight="1" spans="1:18">
      <c r="A627" s="591"/>
      <c r="B627" s="91"/>
      <c r="C627" s="635"/>
      <c r="D627" s="91"/>
      <c r="E627" s="91"/>
      <c r="F627" s="91"/>
      <c r="G627" s="91"/>
      <c r="H627" s="91"/>
      <c r="I627" s="282"/>
      <c r="J627" s="282"/>
      <c r="K627" s="25"/>
      <c r="L627" s="633"/>
      <c r="M627" s="25"/>
      <c r="N627" s="33"/>
      <c r="O627" s="33"/>
      <c r="P627" s="634"/>
      <c r="Q627" s="603"/>
      <c r="R627" s="603"/>
    </row>
    <row r="628" hidden="1" customHeight="1" spans="1:18">
      <c r="A628" s="591"/>
      <c r="B628" s="91"/>
      <c r="C628" s="635"/>
      <c r="D628" s="91"/>
      <c r="E628" s="91"/>
      <c r="F628" s="91"/>
      <c r="G628" s="91"/>
      <c r="H628" s="91"/>
      <c r="I628" s="282"/>
      <c r="J628" s="282"/>
      <c r="K628" s="25"/>
      <c r="L628" s="633"/>
      <c r="M628" s="25"/>
      <c r="N628" s="33"/>
      <c r="O628" s="33"/>
      <c r="P628" s="634"/>
      <c r="Q628" s="603"/>
      <c r="R628" s="603"/>
    </row>
    <row r="629" hidden="1" customHeight="1" spans="1:18">
      <c r="A629" s="591"/>
      <c r="B629" s="91"/>
      <c r="C629" s="635"/>
      <c r="D629" s="91"/>
      <c r="E629" s="91"/>
      <c r="F629" s="91"/>
      <c r="G629" s="91"/>
      <c r="H629" s="91"/>
      <c r="I629" s="282"/>
      <c r="J629" s="282"/>
      <c r="K629" s="25"/>
      <c r="L629" s="633"/>
      <c r="M629" s="25"/>
      <c r="N629" s="33"/>
      <c r="O629" s="33"/>
      <c r="P629" s="634"/>
      <c r="Q629" s="603"/>
      <c r="R629" s="603"/>
    </row>
    <row r="630" hidden="1" customHeight="1" spans="1:18">
      <c r="A630" s="591"/>
      <c r="B630" s="91"/>
      <c r="C630" s="635"/>
      <c r="D630" s="91"/>
      <c r="E630" s="91"/>
      <c r="F630" s="91"/>
      <c r="G630" s="91"/>
      <c r="H630" s="91"/>
      <c r="I630" s="282"/>
      <c r="J630" s="282"/>
      <c r="K630" s="25"/>
      <c r="L630" s="633"/>
      <c r="M630" s="25"/>
      <c r="N630" s="33"/>
      <c r="O630" s="33"/>
      <c r="P630" s="634"/>
      <c r="Q630" s="603"/>
      <c r="R630" s="603"/>
    </row>
    <row r="631" hidden="1" customHeight="1" spans="1:18">
      <c r="A631" s="591"/>
      <c r="B631" s="91"/>
      <c r="C631" s="635"/>
      <c r="D631" s="91"/>
      <c r="E631" s="91"/>
      <c r="F631" s="91"/>
      <c r="G631" s="91"/>
      <c r="H631" s="91"/>
      <c r="I631" s="282"/>
      <c r="J631" s="282"/>
      <c r="K631" s="25"/>
      <c r="L631" s="633"/>
      <c r="M631" s="25"/>
      <c r="N631" s="33"/>
      <c r="O631" s="33"/>
      <c r="P631" s="634"/>
      <c r="Q631" s="603"/>
      <c r="R631" s="603"/>
    </row>
    <row r="632" hidden="1" customHeight="1" spans="1:18">
      <c r="A632" s="591"/>
      <c r="B632" s="91"/>
      <c r="C632" s="635"/>
      <c r="D632" s="91"/>
      <c r="E632" s="91"/>
      <c r="F632" s="91"/>
      <c r="G632" s="91"/>
      <c r="H632" s="91"/>
      <c r="I632" s="282"/>
      <c r="J632" s="282"/>
      <c r="K632" s="25"/>
      <c r="L632" s="633"/>
      <c r="M632" s="25"/>
      <c r="N632" s="33"/>
      <c r="O632" s="33"/>
      <c r="P632" s="634"/>
      <c r="Q632" s="603"/>
      <c r="R632" s="603"/>
    </row>
    <row r="633" hidden="1" customHeight="1" spans="1:18">
      <c r="A633" s="591"/>
      <c r="B633" s="91"/>
      <c r="C633" s="635"/>
      <c r="D633" s="91"/>
      <c r="E633" s="91"/>
      <c r="F633" s="91"/>
      <c r="G633" s="91"/>
      <c r="H633" s="91"/>
      <c r="I633" s="282"/>
      <c r="J633" s="282"/>
      <c r="K633" s="25"/>
      <c r="L633" s="633"/>
      <c r="M633" s="25"/>
      <c r="N633" s="33"/>
      <c r="O633" s="33"/>
      <c r="P633" s="634"/>
      <c r="Q633" s="603"/>
      <c r="R633" s="603"/>
    </row>
    <row r="634" hidden="1" customHeight="1" spans="1:18">
      <c r="A634" s="591"/>
      <c r="B634" s="91"/>
      <c r="C634" s="635"/>
      <c r="D634" s="91"/>
      <c r="E634" s="91"/>
      <c r="F634" s="91"/>
      <c r="G634" s="91"/>
      <c r="H634" s="91"/>
      <c r="I634" s="282"/>
      <c r="J634" s="282"/>
      <c r="K634" s="25"/>
      <c r="L634" s="633"/>
      <c r="M634" s="25"/>
      <c r="N634" s="33"/>
      <c r="O634" s="33"/>
      <c r="P634" s="634"/>
      <c r="Q634" s="603"/>
      <c r="R634" s="603"/>
    </row>
    <row r="635" hidden="1" customHeight="1" spans="1:18">
      <c r="A635" s="591"/>
      <c r="B635" s="91"/>
      <c r="C635" s="635"/>
      <c r="D635" s="91"/>
      <c r="E635" s="91"/>
      <c r="F635" s="91"/>
      <c r="G635" s="91"/>
      <c r="H635" s="91"/>
      <c r="I635" s="282"/>
      <c r="J635" s="282"/>
      <c r="K635" s="25"/>
      <c r="L635" s="633"/>
      <c r="M635" s="25"/>
      <c r="N635" s="33"/>
      <c r="O635" s="33"/>
      <c r="P635" s="634"/>
      <c r="Q635" s="603"/>
      <c r="R635" s="603"/>
    </row>
    <row r="636" hidden="1" customHeight="1" spans="1:18">
      <c r="A636" s="591"/>
      <c r="B636" s="91"/>
      <c r="C636" s="635"/>
      <c r="D636" s="91"/>
      <c r="E636" s="91"/>
      <c r="F636" s="91"/>
      <c r="G636" s="91"/>
      <c r="H636" s="91"/>
      <c r="I636" s="282"/>
      <c r="J636" s="282"/>
      <c r="K636" s="25"/>
      <c r="L636" s="633"/>
      <c r="M636" s="25"/>
      <c r="N636" s="33"/>
      <c r="O636" s="33"/>
      <c r="P636" s="634"/>
      <c r="Q636" s="603"/>
      <c r="R636" s="603"/>
    </row>
    <row r="637" hidden="1" customHeight="1" spans="1:18">
      <c r="A637" s="591"/>
      <c r="B637" s="91"/>
      <c r="C637" s="635"/>
      <c r="D637" s="91"/>
      <c r="E637" s="91"/>
      <c r="F637" s="91"/>
      <c r="G637" s="91"/>
      <c r="H637" s="91"/>
      <c r="I637" s="282"/>
      <c r="J637" s="282"/>
      <c r="K637" s="25"/>
      <c r="L637" s="633"/>
      <c r="M637" s="25"/>
      <c r="N637" s="33"/>
      <c r="O637" s="33"/>
      <c r="P637" s="634"/>
      <c r="Q637" s="603"/>
      <c r="R637" s="603"/>
    </row>
    <row r="638" hidden="1" customHeight="1" spans="1:18">
      <c r="A638" s="591"/>
      <c r="B638" s="91"/>
      <c r="C638" s="635"/>
      <c r="D638" s="91"/>
      <c r="E638" s="91"/>
      <c r="F638" s="91"/>
      <c r="G638" s="91"/>
      <c r="H638" s="91"/>
      <c r="I638" s="282"/>
      <c r="J638" s="282"/>
      <c r="K638" s="25"/>
      <c r="L638" s="633"/>
      <c r="M638" s="25"/>
      <c r="N638" s="33"/>
      <c r="O638" s="33"/>
      <c r="P638" s="634"/>
      <c r="Q638" s="603"/>
      <c r="R638" s="603"/>
    </row>
    <row r="639" hidden="1" customHeight="1" spans="1:18">
      <c r="A639" s="591"/>
      <c r="B639" s="91"/>
      <c r="C639" s="635"/>
      <c r="D639" s="91"/>
      <c r="E639" s="91"/>
      <c r="F639" s="91"/>
      <c r="G639" s="91"/>
      <c r="H639" s="91"/>
      <c r="I639" s="282"/>
      <c r="J639" s="282"/>
      <c r="K639" s="25"/>
      <c r="L639" s="633"/>
      <c r="M639" s="25"/>
      <c r="N639" s="33"/>
      <c r="O639" s="33"/>
      <c r="P639" s="634"/>
      <c r="Q639" s="603"/>
      <c r="R639" s="603"/>
    </row>
    <row r="640" hidden="1" customHeight="1" spans="1:18">
      <c r="A640" s="591"/>
      <c r="B640" s="91"/>
      <c r="C640" s="635"/>
      <c r="D640" s="91"/>
      <c r="E640" s="91"/>
      <c r="F640" s="91"/>
      <c r="G640" s="91"/>
      <c r="H640" s="91"/>
      <c r="I640" s="282"/>
      <c r="J640" s="282"/>
      <c r="K640" s="25"/>
      <c r="L640" s="633"/>
      <c r="M640" s="25"/>
      <c r="N640" s="33"/>
      <c r="O640" s="33"/>
      <c r="P640" s="634"/>
      <c r="Q640" s="603"/>
      <c r="R640" s="603"/>
    </row>
    <row r="641" hidden="1" customHeight="1" spans="1:18">
      <c r="A641" s="591"/>
      <c r="B641" s="91"/>
      <c r="C641" s="635"/>
      <c r="D641" s="91"/>
      <c r="E641" s="91"/>
      <c r="F641" s="91"/>
      <c r="G641" s="91"/>
      <c r="H641" s="91"/>
      <c r="I641" s="282"/>
      <c r="J641" s="282"/>
      <c r="K641" s="25"/>
      <c r="L641" s="633"/>
      <c r="M641" s="25"/>
      <c r="N641" s="33"/>
      <c r="O641" s="33"/>
      <c r="P641" s="634"/>
      <c r="Q641" s="603"/>
      <c r="R641" s="603"/>
    </row>
    <row r="642" hidden="1" customHeight="1" spans="1:18">
      <c r="A642" s="591"/>
      <c r="B642" s="91"/>
      <c r="C642" s="635"/>
      <c r="D642" s="91"/>
      <c r="E642" s="91"/>
      <c r="F642" s="91"/>
      <c r="G642" s="91"/>
      <c r="H642" s="91"/>
      <c r="I642" s="282"/>
      <c r="J642" s="282"/>
      <c r="K642" s="25"/>
      <c r="L642" s="633"/>
      <c r="M642" s="25"/>
      <c r="N642" s="33"/>
      <c r="O642" s="33"/>
      <c r="P642" s="634"/>
      <c r="Q642" s="603"/>
      <c r="R642" s="603"/>
    </row>
    <row r="643" hidden="1" customHeight="1" spans="1:18">
      <c r="A643" s="591"/>
      <c r="B643" s="91"/>
      <c r="C643" s="635"/>
      <c r="D643" s="91"/>
      <c r="E643" s="91"/>
      <c r="F643" s="91"/>
      <c r="G643" s="91"/>
      <c r="H643" s="91"/>
      <c r="I643" s="282"/>
      <c r="J643" s="282"/>
      <c r="K643" s="25"/>
      <c r="L643" s="633"/>
      <c r="M643" s="25"/>
      <c r="N643" s="33"/>
      <c r="O643" s="33"/>
      <c r="P643" s="634"/>
      <c r="Q643" s="603"/>
      <c r="R643" s="603"/>
    </row>
    <row r="644" hidden="1" customHeight="1" spans="1:18">
      <c r="A644" s="591"/>
      <c r="B644" s="91"/>
      <c r="C644" s="635"/>
      <c r="D644" s="91"/>
      <c r="E644" s="91"/>
      <c r="F644" s="91"/>
      <c r="G644" s="91"/>
      <c r="H644" s="91"/>
      <c r="I644" s="282"/>
      <c r="J644" s="282"/>
      <c r="K644" s="25"/>
      <c r="L644" s="633"/>
      <c r="M644" s="25"/>
      <c r="N644" s="33"/>
      <c r="O644" s="33"/>
      <c r="P644" s="634"/>
      <c r="Q644" s="603"/>
      <c r="R644" s="603"/>
    </row>
    <row r="645" hidden="1" customHeight="1" spans="1:18">
      <c r="A645" s="591"/>
      <c r="B645" s="91"/>
      <c r="C645" s="635"/>
      <c r="D645" s="91"/>
      <c r="E645" s="91"/>
      <c r="F645" s="91"/>
      <c r="G645" s="91"/>
      <c r="H645" s="91"/>
      <c r="I645" s="282"/>
      <c r="J645" s="282"/>
      <c r="K645" s="25"/>
      <c r="L645" s="633"/>
      <c r="M645" s="25"/>
      <c r="N645" s="33"/>
      <c r="O645" s="33"/>
      <c r="P645" s="634"/>
      <c r="Q645" s="603"/>
      <c r="R645" s="603"/>
    </row>
    <row r="646" hidden="1" customHeight="1" spans="1:18">
      <c r="A646" s="591"/>
      <c r="B646" s="91"/>
      <c r="C646" s="635"/>
      <c r="D646" s="91"/>
      <c r="E646" s="91"/>
      <c r="F646" s="91"/>
      <c r="G646" s="91"/>
      <c r="H646" s="91"/>
      <c r="I646" s="282"/>
      <c r="J646" s="282"/>
      <c r="K646" s="25"/>
      <c r="L646" s="633"/>
      <c r="M646" s="25"/>
      <c r="N646" s="33"/>
      <c r="O646" s="33"/>
      <c r="P646" s="634"/>
      <c r="Q646" s="603"/>
      <c r="R646" s="603"/>
    </row>
    <row r="647" hidden="1" customHeight="1" spans="1:18">
      <c r="A647" s="591"/>
      <c r="B647" s="91"/>
      <c r="C647" s="635"/>
      <c r="D647" s="91"/>
      <c r="E647" s="91"/>
      <c r="F647" s="91"/>
      <c r="G647" s="91"/>
      <c r="H647" s="91"/>
      <c r="I647" s="282"/>
      <c r="J647" s="282"/>
      <c r="K647" s="25"/>
      <c r="L647" s="633"/>
      <c r="M647" s="25"/>
      <c r="N647" s="33"/>
      <c r="O647" s="33"/>
      <c r="P647" s="634"/>
      <c r="Q647" s="603"/>
      <c r="R647" s="603"/>
    </row>
    <row r="648" hidden="1" customHeight="1" spans="1:18">
      <c r="A648" s="591"/>
      <c r="B648" s="91"/>
      <c r="C648" s="635"/>
      <c r="D648" s="91"/>
      <c r="E648" s="91"/>
      <c r="F648" s="91"/>
      <c r="G648" s="91"/>
      <c r="H648" s="91"/>
      <c r="I648" s="282"/>
      <c r="J648" s="282"/>
      <c r="K648" s="25"/>
      <c r="L648" s="633"/>
      <c r="M648" s="25"/>
      <c r="N648" s="33"/>
      <c r="O648" s="33"/>
      <c r="P648" s="634"/>
      <c r="Q648" s="603"/>
      <c r="R648" s="603"/>
    </row>
    <row r="649" hidden="1" customHeight="1" spans="1:18">
      <c r="A649" s="591"/>
      <c r="B649" s="91"/>
      <c r="C649" s="635"/>
      <c r="D649" s="91"/>
      <c r="E649" s="91"/>
      <c r="F649" s="91"/>
      <c r="G649" s="91"/>
      <c r="H649" s="91"/>
      <c r="I649" s="282"/>
      <c r="J649" s="282"/>
      <c r="K649" s="25"/>
      <c r="L649" s="633"/>
      <c r="M649" s="25"/>
      <c r="N649" s="33"/>
      <c r="O649" s="33"/>
      <c r="P649" s="634"/>
      <c r="Q649" s="603"/>
      <c r="R649" s="603"/>
    </row>
    <row r="650" hidden="1" customHeight="1" spans="1:18">
      <c r="A650" s="591"/>
      <c r="B650" s="91"/>
      <c r="C650" s="635"/>
      <c r="D650" s="91"/>
      <c r="E650" s="91"/>
      <c r="F650" s="91"/>
      <c r="G650" s="91"/>
      <c r="H650" s="91"/>
      <c r="I650" s="282"/>
      <c r="J650" s="282"/>
      <c r="K650" s="25"/>
      <c r="L650" s="633"/>
      <c r="M650" s="25"/>
      <c r="N650" s="33"/>
      <c r="O650" s="33"/>
      <c r="P650" s="634"/>
      <c r="Q650" s="603"/>
      <c r="R650" s="603"/>
    </row>
    <row r="651" hidden="1" customHeight="1" spans="1:18">
      <c r="A651" s="591"/>
      <c r="B651" s="91"/>
      <c r="C651" s="635"/>
      <c r="D651" s="91"/>
      <c r="E651" s="91"/>
      <c r="F651" s="91"/>
      <c r="G651" s="91"/>
      <c r="H651" s="91"/>
      <c r="I651" s="282"/>
      <c r="J651" s="282"/>
      <c r="K651" s="25"/>
      <c r="L651" s="633"/>
      <c r="M651" s="25"/>
      <c r="N651" s="33"/>
      <c r="O651" s="33"/>
      <c r="P651" s="634"/>
      <c r="Q651" s="603"/>
      <c r="R651" s="603"/>
    </row>
    <row r="652" hidden="1" customHeight="1" spans="1:18">
      <c r="A652" s="591"/>
      <c r="B652" s="91"/>
      <c r="C652" s="635"/>
      <c r="D652" s="91"/>
      <c r="E652" s="91"/>
      <c r="F652" s="91"/>
      <c r="G652" s="91"/>
      <c r="H652" s="91"/>
      <c r="I652" s="282"/>
      <c r="J652" s="282"/>
      <c r="K652" s="25"/>
      <c r="L652" s="633"/>
      <c r="M652" s="25"/>
      <c r="N652" s="33"/>
      <c r="O652" s="33"/>
      <c r="P652" s="634"/>
      <c r="Q652" s="603"/>
      <c r="R652" s="603"/>
    </row>
    <row r="653" hidden="1" customHeight="1" spans="1:18">
      <c r="A653" s="591"/>
      <c r="B653" s="91"/>
      <c r="C653" s="635"/>
      <c r="D653" s="91"/>
      <c r="E653" s="91"/>
      <c r="F653" s="91"/>
      <c r="G653" s="91"/>
      <c r="H653" s="91"/>
      <c r="I653" s="282"/>
      <c r="J653" s="282"/>
      <c r="K653" s="25"/>
      <c r="L653" s="633"/>
      <c r="M653" s="25"/>
      <c r="N653" s="33"/>
      <c r="O653" s="33"/>
      <c r="P653" s="634"/>
      <c r="Q653" s="603"/>
      <c r="R653" s="603"/>
    </row>
    <row r="654" hidden="1" customHeight="1" spans="1:18">
      <c r="A654" s="591"/>
      <c r="B654" s="91"/>
      <c r="C654" s="635"/>
      <c r="D654" s="91"/>
      <c r="E654" s="91"/>
      <c r="F654" s="91"/>
      <c r="G654" s="91"/>
      <c r="H654" s="91"/>
      <c r="I654" s="282"/>
      <c r="J654" s="282"/>
      <c r="K654" s="25"/>
      <c r="L654" s="633"/>
      <c r="M654" s="25"/>
      <c r="N654" s="33"/>
      <c r="O654" s="33"/>
      <c r="P654" s="634"/>
      <c r="Q654" s="603"/>
      <c r="R654" s="603"/>
    </row>
    <row r="655" hidden="1" customHeight="1" spans="1:18">
      <c r="A655" s="591"/>
      <c r="B655" s="91"/>
      <c r="C655" s="635"/>
      <c r="D655" s="91"/>
      <c r="E655" s="91"/>
      <c r="F655" s="91"/>
      <c r="G655" s="91"/>
      <c r="H655" s="91"/>
      <c r="I655" s="282"/>
      <c r="J655" s="282"/>
      <c r="K655" s="25"/>
      <c r="L655" s="633"/>
      <c r="M655" s="25"/>
      <c r="N655" s="33"/>
      <c r="O655" s="33"/>
      <c r="P655" s="634"/>
      <c r="Q655" s="603"/>
      <c r="R655" s="603"/>
    </row>
    <row r="656" hidden="1" customHeight="1" spans="1:18">
      <c r="A656" s="591"/>
      <c r="B656" s="91"/>
      <c r="C656" s="635"/>
      <c r="D656" s="91"/>
      <c r="E656" s="91"/>
      <c r="F656" s="91"/>
      <c r="G656" s="91"/>
      <c r="H656" s="91"/>
      <c r="I656" s="282"/>
      <c r="J656" s="282"/>
      <c r="K656" s="25"/>
      <c r="L656" s="633"/>
      <c r="M656" s="25"/>
      <c r="N656" s="33"/>
      <c r="O656" s="33"/>
      <c r="P656" s="634"/>
      <c r="Q656" s="603"/>
      <c r="R656" s="603"/>
    </row>
    <row r="657" hidden="1" customHeight="1" spans="1:18">
      <c r="A657" s="591"/>
      <c r="B657" s="91"/>
      <c r="C657" s="635"/>
      <c r="D657" s="91"/>
      <c r="E657" s="91"/>
      <c r="F657" s="91"/>
      <c r="G657" s="91"/>
      <c r="H657" s="91"/>
      <c r="I657" s="282"/>
      <c r="J657" s="282"/>
      <c r="K657" s="25"/>
      <c r="L657" s="633"/>
      <c r="M657" s="25"/>
      <c r="N657" s="33"/>
      <c r="O657" s="33"/>
      <c r="P657" s="634"/>
      <c r="Q657" s="603"/>
      <c r="R657" s="603"/>
    </row>
    <row r="658" hidden="1" customHeight="1" spans="1:18">
      <c r="A658" s="591"/>
      <c r="B658" s="91"/>
      <c r="C658" s="635"/>
      <c r="D658" s="91"/>
      <c r="E658" s="91"/>
      <c r="F658" s="91"/>
      <c r="G658" s="91"/>
      <c r="H658" s="91"/>
      <c r="I658" s="282"/>
      <c r="J658" s="282"/>
      <c r="K658" s="25"/>
      <c r="L658" s="633"/>
      <c r="M658" s="25"/>
      <c r="N658" s="33"/>
      <c r="O658" s="33"/>
      <c r="P658" s="634"/>
      <c r="Q658" s="603"/>
      <c r="R658" s="603"/>
    </row>
    <row r="659" hidden="1" customHeight="1" spans="1:18">
      <c r="A659" s="591"/>
      <c r="B659" s="91"/>
      <c r="C659" s="635"/>
      <c r="D659" s="91"/>
      <c r="E659" s="91"/>
      <c r="F659" s="91"/>
      <c r="G659" s="91"/>
      <c r="H659" s="91"/>
      <c r="I659" s="282"/>
      <c r="J659" s="282"/>
      <c r="K659" s="25"/>
      <c r="L659" s="633"/>
      <c r="M659" s="25"/>
      <c r="N659" s="33"/>
      <c r="O659" s="33"/>
      <c r="P659" s="634"/>
      <c r="Q659" s="603"/>
      <c r="R659" s="603"/>
    </row>
    <row r="660" hidden="1" customHeight="1" spans="1:18">
      <c r="A660" s="591"/>
      <c r="B660" s="91"/>
      <c r="C660" s="635"/>
      <c r="D660" s="91"/>
      <c r="E660" s="91"/>
      <c r="F660" s="91"/>
      <c r="G660" s="91"/>
      <c r="H660" s="91"/>
      <c r="I660" s="282"/>
      <c r="J660" s="282"/>
      <c r="K660" s="25"/>
      <c r="L660" s="633"/>
      <c r="M660" s="25"/>
      <c r="N660" s="33"/>
      <c r="O660" s="33"/>
      <c r="P660" s="634"/>
      <c r="Q660" s="603"/>
      <c r="R660" s="603"/>
    </row>
    <row r="661" hidden="1" customHeight="1" spans="1:18">
      <c r="A661" s="591"/>
      <c r="B661" s="91"/>
      <c r="C661" s="635"/>
      <c r="D661" s="91"/>
      <c r="E661" s="91"/>
      <c r="F661" s="91"/>
      <c r="G661" s="91"/>
      <c r="H661" s="91"/>
      <c r="I661" s="282"/>
      <c r="J661" s="282"/>
      <c r="K661" s="25"/>
      <c r="L661" s="633"/>
      <c r="M661" s="25"/>
      <c r="N661" s="33"/>
      <c r="O661" s="33"/>
      <c r="P661" s="634"/>
      <c r="Q661" s="603"/>
      <c r="R661" s="603"/>
    </row>
    <row r="662" hidden="1" customHeight="1" spans="1:18">
      <c r="A662" s="591"/>
      <c r="B662" s="91"/>
      <c r="C662" s="635"/>
      <c r="D662" s="91"/>
      <c r="E662" s="91"/>
      <c r="F662" s="91"/>
      <c r="G662" s="91"/>
      <c r="H662" s="91"/>
      <c r="I662" s="282"/>
      <c r="J662" s="282"/>
      <c r="K662" s="25"/>
      <c r="L662" s="633"/>
      <c r="M662" s="25"/>
      <c r="N662" s="33"/>
      <c r="O662" s="33"/>
      <c r="P662" s="634"/>
      <c r="Q662" s="603"/>
      <c r="R662" s="603"/>
    </row>
    <row r="663" hidden="1" customHeight="1" spans="1:18">
      <c r="A663" s="591"/>
      <c r="B663" s="91"/>
      <c r="C663" s="635"/>
      <c r="D663" s="91"/>
      <c r="E663" s="91"/>
      <c r="F663" s="91"/>
      <c r="G663" s="91"/>
      <c r="H663" s="91"/>
      <c r="I663" s="282"/>
      <c r="J663" s="282"/>
      <c r="K663" s="25"/>
      <c r="L663" s="633"/>
      <c r="M663" s="25"/>
      <c r="N663" s="33"/>
      <c r="O663" s="33"/>
      <c r="P663" s="634"/>
      <c r="Q663" s="603"/>
      <c r="R663" s="603"/>
    </row>
    <row r="664" hidden="1" customHeight="1" spans="1:18">
      <c r="A664" s="591"/>
      <c r="B664" s="91"/>
      <c r="C664" s="635"/>
      <c r="D664" s="91"/>
      <c r="E664" s="91"/>
      <c r="F664" s="91"/>
      <c r="G664" s="91"/>
      <c r="H664" s="91"/>
      <c r="I664" s="282"/>
      <c r="J664" s="282"/>
      <c r="K664" s="25"/>
      <c r="L664" s="633"/>
      <c r="M664" s="25"/>
      <c r="N664" s="33"/>
      <c r="O664" s="33"/>
      <c r="P664" s="634"/>
      <c r="Q664" s="603"/>
      <c r="R664" s="603"/>
    </row>
    <row r="665" hidden="1" customHeight="1" spans="1:18">
      <c r="A665" s="591"/>
      <c r="B665" s="91"/>
      <c r="C665" s="635"/>
      <c r="D665" s="91"/>
      <c r="E665" s="91"/>
      <c r="F665" s="91"/>
      <c r="G665" s="91"/>
      <c r="H665" s="91"/>
      <c r="I665" s="282"/>
      <c r="J665" s="282"/>
      <c r="K665" s="25"/>
      <c r="L665" s="633"/>
      <c r="M665" s="25"/>
      <c r="N665" s="33"/>
      <c r="O665" s="33"/>
      <c r="P665" s="634"/>
      <c r="Q665" s="603"/>
      <c r="R665" s="603"/>
    </row>
    <row r="666" hidden="1" customHeight="1" spans="1:18">
      <c r="A666" s="591"/>
      <c r="B666" s="91"/>
      <c r="C666" s="635"/>
      <c r="D666" s="91"/>
      <c r="E666" s="91"/>
      <c r="F666" s="91"/>
      <c r="G666" s="91"/>
      <c r="H666" s="91"/>
      <c r="I666" s="282"/>
      <c r="J666" s="282"/>
      <c r="K666" s="25"/>
      <c r="L666" s="633"/>
      <c r="M666" s="25"/>
      <c r="N666" s="33"/>
      <c r="O666" s="33"/>
      <c r="P666" s="634"/>
      <c r="Q666" s="603"/>
      <c r="R666" s="603"/>
    </row>
    <row r="667" hidden="1" customHeight="1" spans="1:18">
      <c r="A667" s="591"/>
      <c r="B667" s="91"/>
      <c r="C667" s="635"/>
      <c r="D667" s="91"/>
      <c r="E667" s="91"/>
      <c r="F667" s="91"/>
      <c r="G667" s="91"/>
      <c r="H667" s="91"/>
      <c r="I667" s="282"/>
      <c r="J667" s="282"/>
      <c r="K667" s="25"/>
      <c r="L667" s="633"/>
      <c r="M667" s="25"/>
      <c r="N667" s="33"/>
      <c r="O667" s="33"/>
      <c r="P667" s="634"/>
      <c r="Q667" s="603"/>
      <c r="R667" s="603"/>
    </row>
    <row r="668" hidden="1" customHeight="1" spans="1:18">
      <c r="A668" s="591"/>
      <c r="B668" s="91"/>
      <c r="C668" s="635"/>
      <c r="D668" s="91"/>
      <c r="E668" s="91"/>
      <c r="F668" s="91"/>
      <c r="G668" s="91"/>
      <c r="H668" s="91"/>
      <c r="I668" s="282"/>
      <c r="J668" s="282"/>
      <c r="K668" s="25"/>
      <c r="L668" s="633"/>
      <c r="M668" s="25"/>
      <c r="N668" s="33"/>
      <c r="O668" s="33"/>
      <c r="P668" s="634"/>
      <c r="Q668" s="603"/>
      <c r="R668" s="603"/>
    </row>
    <row r="669" hidden="1" customHeight="1" spans="1:18">
      <c r="A669" s="591"/>
      <c r="B669" s="91"/>
      <c r="C669" s="635"/>
      <c r="D669" s="91"/>
      <c r="E669" s="91"/>
      <c r="F669" s="91"/>
      <c r="G669" s="91"/>
      <c r="H669" s="91"/>
      <c r="I669" s="282"/>
      <c r="J669" s="282"/>
      <c r="K669" s="25"/>
      <c r="L669" s="633"/>
      <c r="M669" s="25"/>
      <c r="N669" s="33"/>
      <c r="O669" s="33"/>
      <c r="P669" s="634"/>
      <c r="Q669" s="603"/>
      <c r="R669" s="603"/>
    </row>
    <row r="670" hidden="1" customHeight="1" spans="1:18">
      <c r="A670" s="591"/>
      <c r="B670" s="91"/>
      <c r="C670" s="635"/>
      <c r="D670" s="91"/>
      <c r="E670" s="91"/>
      <c r="F670" s="91"/>
      <c r="G670" s="91"/>
      <c r="H670" s="91"/>
      <c r="I670" s="282"/>
      <c r="J670" s="282"/>
      <c r="K670" s="25"/>
      <c r="L670" s="633"/>
      <c r="M670" s="25"/>
      <c r="N670" s="33"/>
      <c r="O670" s="33"/>
      <c r="P670" s="634"/>
      <c r="Q670" s="603"/>
      <c r="R670" s="603"/>
    </row>
    <row r="671" hidden="1" customHeight="1" spans="1:18">
      <c r="A671" s="591"/>
      <c r="B671" s="91"/>
      <c r="C671" s="635"/>
      <c r="D671" s="91"/>
      <c r="E671" s="91"/>
      <c r="F671" s="91"/>
      <c r="G671" s="91"/>
      <c r="H671" s="91"/>
      <c r="I671" s="282"/>
      <c r="J671" s="282"/>
      <c r="K671" s="25"/>
      <c r="L671" s="633"/>
      <c r="M671" s="25"/>
      <c r="N671" s="33"/>
      <c r="O671" s="33"/>
      <c r="P671" s="634"/>
      <c r="Q671" s="603"/>
      <c r="R671" s="603"/>
    </row>
    <row r="672" hidden="1" customHeight="1" spans="1:18">
      <c r="A672" s="591"/>
      <c r="B672" s="91"/>
      <c r="C672" s="635"/>
      <c r="D672" s="91"/>
      <c r="E672" s="91"/>
      <c r="F672" s="91"/>
      <c r="G672" s="91"/>
      <c r="H672" s="91"/>
      <c r="I672" s="282"/>
      <c r="J672" s="282"/>
      <c r="K672" s="25"/>
      <c r="L672" s="633"/>
      <c r="M672" s="25"/>
      <c r="N672" s="33"/>
      <c r="O672" s="33"/>
      <c r="P672" s="634"/>
      <c r="Q672" s="603"/>
      <c r="R672" s="603"/>
    </row>
    <row r="673" hidden="1" customHeight="1" spans="1:18">
      <c r="A673" s="591"/>
      <c r="B673" s="91"/>
      <c r="C673" s="635"/>
      <c r="D673" s="91"/>
      <c r="E673" s="91"/>
      <c r="F673" s="91"/>
      <c r="G673" s="91"/>
      <c r="H673" s="91"/>
      <c r="I673" s="282"/>
      <c r="J673" s="282"/>
      <c r="K673" s="25"/>
      <c r="L673" s="633"/>
      <c r="M673" s="25"/>
      <c r="N673" s="33"/>
      <c r="O673" s="33"/>
      <c r="P673" s="634"/>
      <c r="Q673" s="603"/>
      <c r="R673" s="603"/>
    </row>
    <row r="674" hidden="1" customHeight="1" spans="1:18">
      <c r="A674" s="591"/>
      <c r="B674" s="91"/>
      <c r="C674" s="635"/>
      <c r="D674" s="91"/>
      <c r="E674" s="91"/>
      <c r="F674" s="91"/>
      <c r="G674" s="91"/>
      <c r="H674" s="91"/>
      <c r="I674" s="282"/>
      <c r="J674" s="282"/>
      <c r="K674" s="25"/>
      <c r="L674" s="633"/>
      <c r="M674" s="25"/>
      <c r="N674" s="33"/>
      <c r="O674" s="33"/>
      <c r="P674" s="634"/>
      <c r="Q674" s="603"/>
      <c r="R674" s="603"/>
    </row>
    <row r="675" hidden="1" customHeight="1" spans="1:18">
      <c r="A675" s="591"/>
      <c r="B675" s="91"/>
      <c r="C675" s="635"/>
      <c r="D675" s="91"/>
      <c r="E675" s="91"/>
      <c r="F675" s="91"/>
      <c r="G675" s="91"/>
      <c r="H675" s="91"/>
      <c r="I675" s="282"/>
      <c r="J675" s="282"/>
      <c r="K675" s="25"/>
      <c r="L675" s="633"/>
      <c r="M675" s="25"/>
      <c r="N675" s="33"/>
      <c r="O675" s="33"/>
      <c r="P675" s="634"/>
      <c r="Q675" s="603"/>
      <c r="R675" s="603"/>
    </row>
    <row r="676" hidden="1" customHeight="1" spans="1:18">
      <c r="A676" s="591"/>
      <c r="B676" s="91"/>
      <c r="C676" s="635"/>
      <c r="D676" s="91"/>
      <c r="E676" s="91"/>
      <c r="F676" s="91"/>
      <c r="G676" s="91"/>
      <c r="H676" s="91"/>
      <c r="I676" s="282"/>
      <c r="J676" s="282"/>
      <c r="K676" s="25"/>
      <c r="L676" s="633"/>
      <c r="M676" s="25"/>
      <c r="N676" s="33"/>
      <c r="O676" s="33"/>
      <c r="P676" s="634"/>
      <c r="Q676" s="603"/>
      <c r="R676" s="603"/>
    </row>
    <row r="677" hidden="1" customHeight="1" spans="1:18">
      <c r="A677" s="591"/>
      <c r="B677" s="91"/>
      <c r="C677" s="635"/>
      <c r="D677" s="91"/>
      <c r="E677" s="91"/>
      <c r="F677" s="91"/>
      <c r="G677" s="91"/>
      <c r="H677" s="91"/>
      <c r="I677" s="282"/>
      <c r="J677" s="282"/>
      <c r="K677" s="25"/>
      <c r="L677" s="633"/>
      <c r="M677" s="25"/>
      <c r="N677" s="33"/>
      <c r="O677" s="33"/>
      <c r="P677" s="634"/>
      <c r="Q677" s="603"/>
      <c r="R677" s="603"/>
    </row>
    <row r="678" hidden="1" customHeight="1" spans="1:18">
      <c r="A678" s="591"/>
      <c r="B678" s="91"/>
      <c r="C678" s="635"/>
      <c r="D678" s="91"/>
      <c r="E678" s="91"/>
      <c r="F678" s="91"/>
      <c r="G678" s="91"/>
      <c r="H678" s="91"/>
      <c r="I678" s="282"/>
      <c r="J678" s="282"/>
      <c r="K678" s="25"/>
      <c r="L678" s="633"/>
      <c r="M678" s="25"/>
      <c r="N678" s="33"/>
      <c r="O678" s="33"/>
      <c r="P678" s="634"/>
      <c r="Q678" s="603"/>
      <c r="R678" s="603"/>
    </row>
    <row r="679" hidden="1" customHeight="1" spans="1:18">
      <c r="A679" s="591"/>
      <c r="B679" s="91"/>
      <c r="C679" s="635"/>
      <c r="D679" s="91"/>
      <c r="E679" s="91"/>
      <c r="F679" s="91"/>
      <c r="G679" s="91"/>
      <c r="H679" s="91"/>
      <c r="I679" s="282"/>
      <c r="J679" s="282"/>
      <c r="K679" s="25"/>
      <c r="L679" s="633"/>
      <c r="M679" s="25"/>
      <c r="N679" s="33"/>
      <c r="O679" s="33"/>
      <c r="P679" s="634"/>
      <c r="Q679" s="603"/>
      <c r="R679" s="603"/>
    </row>
    <row r="680" hidden="1" customHeight="1" spans="1:18">
      <c r="A680" s="591"/>
      <c r="B680" s="91"/>
      <c r="C680" s="635"/>
      <c r="D680" s="91"/>
      <c r="E680" s="91"/>
      <c r="F680" s="91"/>
      <c r="G680" s="91"/>
      <c r="H680" s="91"/>
      <c r="I680" s="282"/>
      <c r="J680" s="282"/>
      <c r="K680" s="25"/>
      <c r="L680" s="633"/>
      <c r="M680" s="25"/>
      <c r="N680" s="33"/>
      <c r="O680" s="33"/>
      <c r="P680" s="634"/>
      <c r="Q680" s="603"/>
      <c r="R680" s="603"/>
    </row>
    <row r="681" hidden="1" customHeight="1" spans="1:18">
      <c r="A681" s="591"/>
      <c r="B681" s="91"/>
      <c r="C681" s="635"/>
      <c r="D681" s="91"/>
      <c r="E681" s="91"/>
      <c r="F681" s="91"/>
      <c r="G681" s="91"/>
      <c r="H681" s="91"/>
      <c r="I681" s="282"/>
      <c r="J681" s="282"/>
      <c r="K681" s="25"/>
      <c r="L681" s="633"/>
      <c r="M681" s="25"/>
      <c r="N681" s="33"/>
      <c r="O681" s="33"/>
      <c r="P681" s="634"/>
      <c r="Q681" s="603"/>
      <c r="R681" s="603"/>
    </row>
    <row r="682" hidden="1" customHeight="1" spans="1:18">
      <c r="A682" s="591"/>
      <c r="B682" s="91"/>
      <c r="C682" s="635"/>
      <c r="D682" s="91"/>
      <c r="E682" s="91"/>
      <c r="F682" s="91"/>
      <c r="G682" s="91"/>
      <c r="H682" s="91"/>
      <c r="I682" s="282"/>
      <c r="J682" s="282"/>
      <c r="K682" s="25"/>
      <c r="L682" s="633"/>
      <c r="M682" s="25"/>
      <c r="N682" s="33"/>
      <c r="O682" s="33"/>
      <c r="P682" s="634"/>
      <c r="Q682" s="603"/>
      <c r="R682" s="603"/>
    </row>
    <row r="683" hidden="1" customHeight="1" spans="1:18">
      <c r="A683" s="591"/>
      <c r="B683" s="91"/>
      <c r="C683" s="635"/>
      <c r="D683" s="91"/>
      <c r="E683" s="91"/>
      <c r="F683" s="91"/>
      <c r="G683" s="91"/>
      <c r="H683" s="91"/>
      <c r="I683" s="282"/>
      <c r="J683" s="282"/>
      <c r="K683" s="25"/>
      <c r="L683" s="633"/>
      <c r="M683" s="25"/>
      <c r="N683" s="33"/>
      <c r="O683" s="33"/>
      <c r="P683" s="634"/>
      <c r="Q683" s="603"/>
      <c r="R683" s="603"/>
    </row>
    <row r="684" hidden="1" customHeight="1" spans="1:18">
      <c r="A684" s="591"/>
      <c r="B684" s="91"/>
      <c r="C684" s="635"/>
      <c r="D684" s="91"/>
      <c r="E684" s="91"/>
      <c r="F684" s="91"/>
      <c r="G684" s="91"/>
      <c r="H684" s="91"/>
      <c r="I684" s="282"/>
      <c r="J684" s="282"/>
      <c r="K684" s="25"/>
      <c r="L684" s="633"/>
      <c r="M684" s="25"/>
      <c r="N684" s="33"/>
      <c r="O684" s="33"/>
      <c r="P684" s="634"/>
      <c r="Q684" s="603"/>
      <c r="R684" s="603"/>
    </row>
    <row r="685" hidden="1" customHeight="1" spans="1:18">
      <c r="A685" s="591"/>
      <c r="B685" s="91"/>
      <c r="C685" s="635"/>
      <c r="D685" s="91"/>
      <c r="E685" s="91"/>
      <c r="F685" s="91"/>
      <c r="G685" s="91"/>
      <c r="H685" s="91"/>
      <c r="I685" s="282"/>
      <c r="J685" s="282"/>
      <c r="K685" s="25"/>
      <c r="L685" s="633"/>
      <c r="M685" s="25"/>
      <c r="N685" s="33"/>
      <c r="O685" s="33"/>
      <c r="P685" s="634"/>
      <c r="Q685" s="603"/>
      <c r="R685" s="603"/>
    </row>
    <row r="686" hidden="1" customHeight="1" spans="1:18">
      <c r="A686" s="591"/>
      <c r="B686" s="91"/>
      <c r="C686" s="635"/>
      <c r="D686" s="91"/>
      <c r="E686" s="91"/>
      <c r="F686" s="91"/>
      <c r="G686" s="91"/>
      <c r="H686" s="91"/>
      <c r="I686" s="282"/>
      <c r="J686" s="282"/>
      <c r="K686" s="25"/>
      <c r="L686" s="633"/>
      <c r="M686" s="25"/>
      <c r="N686" s="33"/>
      <c r="O686" s="33"/>
      <c r="P686" s="634"/>
      <c r="Q686" s="603"/>
      <c r="R686" s="603"/>
    </row>
    <row r="687" hidden="1" customHeight="1" spans="1:18">
      <c r="A687" s="591"/>
      <c r="B687" s="91"/>
      <c r="C687" s="635"/>
      <c r="D687" s="91"/>
      <c r="E687" s="91"/>
      <c r="F687" s="91"/>
      <c r="G687" s="91"/>
      <c r="H687" s="91"/>
      <c r="I687" s="282"/>
      <c r="J687" s="282"/>
      <c r="K687" s="25"/>
      <c r="L687" s="633"/>
      <c r="M687" s="25"/>
      <c r="N687" s="33"/>
      <c r="O687" s="33"/>
      <c r="P687" s="634"/>
      <c r="Q687" s="603"/>
      <c r="R687" s="603"/>
    </row>
    <row r="688" hidden="1" customHeight="1" spans="1:18">
      <c r="A688" s="591"/>
      <c r="B688" s="91"/>
      <c r="C688" s="635"/>
      <c r="D688" s="91"/>
      <c r="E688" s="91"/>
      <c r="F688" s="91"/>
      <c r="G688" s="91"/>
      <c r="H688" s="91"/>
      <c r="I688" s="282"/>
      <c r="J688" s="282"/>
      <c r="K688" s="25"/>
      <c r="L688" s="633"/>
      <c r="M688" s="25"/>
      <c r="N688" s="33"/>
      <c r="O688" s="33"/>
      <c r="P688" s="634"/>
      <c r="Q688" s="603"/>
      <c r="R688" s="603"/>
    </row>
    <row r="689" hidden="1" customHeight="1" spans="1:18">
      <c r="A689" s="591"/>
      <c r="B689" s="91"/>
      <c r="C689" s="635"/>
      <c r="D689" s="91"/>
      <c r="E689" s="91"/>
      <c r="F689" s="91"/>
      <c r="G689" s="91"/>
      <c r="H689" s="91"/>
      <c r="I689" s="282"/>
      <c r="J689" s="282"/>
      <c r="K689" s="25"/>
      <c r="L689" s="633"/>
      <c r="M689" s="25"/>
      <c r="N689" s="33"/>
      <c r="O689" s="33"/>
      <c r="P689" s="634"/>
      <c r="Q689" s="603"/>
      <c r="R689" s="603"/>
    </row>
    <row r="690" hidden="1" customHeight="1" spans="1:18">
      <c r="A690" s="591"/>
      <c r="B690" s="91"/>
      <c r="C690" s="635"/>
      <c r="D690" s="91"/>
      <c r="E690" s="91"/>
      <c r="F690" s="91"/>
      <c r="G690" s="91"/>
      <c r="H690" s="91"/>
      <c r="I690" s="282"/>
      <c r="J690" s="282"/>
      <c r="K690" s="25"/>
      <c r="L690" s="633"/>
      <c r="M690" s="25"/>
      <c r="N690" s="33"/>
      <c r="O690" s="33"/>
      <c r="P690" s="634"/>
      <c r="Q690" s="603"/>
      <c r="R690" s="603"/>
    </row>
    <row r="691" hidden="1" customHeight="1" spans="1:18">
      <c r="A691" s="591"/>
      <c r="B691" s="91"/>
      <c r="C691" s="635"/>
      <c r="D691" s="91"/>
      <c r="E691" s="91"/>
      <c r="F691" s="91"/>
      <c r="G691" s="91"/>
      <c r="H691" s="91"/>
      <c r="I691" s="282"/>
      <c r="J691" s="282"/>
      <c r="K691" s="25"/>
      <c r="L691" s="633"/>
      <c r="M691" s="25"/>
      <c r="N691" s="33"/>
      <c r="O691" s="33"/>
      <c r="P691" s="634"/>
      <c r="Q691" s="603"/>
      <c r="R691" s="603"/>
    </row>
    <row r="692" hidden="1" customHeight="1" spans="1:18">
      <c r="A692" s="591"/>
      <c r="B692" s="91"/>
      <c r="C692" s="635"/>
      <c r="D692" s="91"/>
      <c r="E692" s="91"/>
      <c r="F692" s="91"/>
      <c r="G692" s="91"/>
      <c r="H692" s="91"/>
      <c r="I692" s="282"/>
      <c r="J692" s="282"/>
      <c r="K692" s="25"/>
      <c r="L692" s="633"/>
      <c r="M692" s="25"/>
      <c r="N692" s="33"/>
      <c r="O692" s="33"/>
      <c r="P692" s="634"/>
      <c r="Q692" s="603"/>
      <c r="R692" s="603"/>
    </row>
    <row r="693" hidden="1" customHeight="1" spans="1:18">
      <c r="A693" s="591"/>
      <c r="B693" s="91"/>
      <c r="C693" s="635"/>
      <c r="D693" s="91"/>
      <c r="E693" s="91"/>
      <c r="F693" s="91"/>
      <c r="G693" s="91"/>
      <c r="H693" s="91"/>
      <c r="I693" s="282"/>
      <c r="J693" s="282"/>
      <c r="K693" s="25"/>
      <c r="L693" s="633"/>
      <c r="M693" s="25"/>
      <c r="N693" s="33"/>
      <c r="O693" s="33"/>
      <c r="P693" s="634"/>
      <c r="Q693" s="603"/>
      <c r="R693" s="603"/>
    </row>
    <row r="694" hidden="1" customHeight="1" spans="1:18">
      <c r="A694" s="591"/>
      <c r="B694" s="91"/>
      <c r="C694" s="635"/>
      <c r="D694" s="91"/>
      <c r="E694" s="91"/>
      <c r="F694" s="91"/>
      <c r="G694" s="91"/>
      <c r="H694" s="91"/>
      <c r="I694" s="282"/>
      <c r="J694" s="282"/>
      <c r="K694" s="25"/>
      <c r="L694" s="633"/>
      <c r="M694" s="25"/>
      <c r="N694" s="33"/>
      <c r="O694" s="33"/>
      <c r="P694" s="634"/>
      <c r="Q694" s="603"/>
      <c r="R694" s="603"/>
    </row>
    <row r="695" hidden="1" customHeight="1" spans="1:18">
      <c r="A695" s="591"/>
      <c r="B695" s="91"/>
      <c r="C695" s="635"/>
      <c r="D695" s="91"/>
      <c r="E695" s="91"/>
      <c r="F695" s="91"/>
      <c r="G695" s="91"/>
      <c r="H695" s="91"/>
      <c r="I695" s="282"/>
      <c r="J695" s="282"/>
      <c r="K695" s="25"/>
      <c r="L695" s="633"/>
      <c r="M695" s="25"/>
      <c r="N695" s="33"/>
      <c r="O695" s="33"/>
      <c r="P695" s="634"/>
      <c r="Q695" s="603"/>
      <c r="R695" s="603"/>
    </row>
    <row r="696" hidden="1" customHeight="1" spans="1:18">
      <c r="A696" s="591"/>
      <c r="B696" s="91"/>
      <c r="C696" s="635"/>
      <c r="D696" s="91"/>
      <c r="E696" s="91"/>
      <c r="F696" s="91"/>
      <c r="G696" s="91"/>
      <c r="H696" s="91"/>
      <c r="I696" s="282"/>
      <c r="J696" s="282"/>
      <c r="K696" s="25"/>
      <c r="L696" s="633"/>
      <c r="M696" s="25"/>
      <c r="N696" s="33"/>
      <c r="O696" s="33"/>
      <c r="P696" s="634"/>
      <c r="Q696" s="603"/>
      <c r="R696" s="603"/>
    </row>
    <row r="697" hidden="1" customHeight="1" spans="1:18">
      <c r="A697" s="591"/>
      <c r="B697" s="91"/>
      <c r="C697" s="635"/>
      <c r="D697" s="91"/>
      <c r="E697" s="91"/>
      <c r="F697" s="91"/>
      <c r="G697" s="91"/>
      <c r="H697" s="91"/>
      <c r="I697" s="282"/>
      <c r="J697" s="282"/>
      <c r="K697" s="25"/>
      <c r="L697" s="633"/>
      <c r="M697" s="25"/>
      <c r="N697" s="33"/>
      <c r="O697" s="33"/>
      <c r="P697" s="634"/>
      <c r="Q697" s="603"/>
      <c r="R697" s="603"/>
    </row>
    <row r="698" hidden="1" customHeight="1" spans="1:18">
      <c r="A698" s="591"/>
      <c r="B698" s="91"/>
      <c r="C698" s="635"/>
      <c r="D698" s="91"/>
      <c r="E698" s="91"/>
      <c r="F698" s="91"/>
      <c r="G698" s="91"/>
      <c r="H698" s="91"/>
      <c r="I698" s="282"/>
      <c r="J698" s="282"/>
      <c r="K698" s="25"/>
      <c r="L698" s="633"/>
      <c r="M698" s="25"/>
      <c r="N698" s="33"/>
      <c r="O698" s="33"/>
      <c r="P698" s="634"/>
      <c r="Q698" s="603"/>
      <c r="R698" s="603"/>
    </row>
    <row r="699" hidden="1" customHeight="1" spans="1:18">
      <c r="A699" s="591"/>
      <c r="B699" s="91"/>
      <c r="C699" s="635"/>
      <c r="D699" s="91"/>
      <c r="E699" s="91"/>
      <c r="F699" s="91"/>
      <c r="G699" s="91"/>
      <c r="H699" s="91"/>
      <c r="I699" s="282"/>
      <c r="J699" s="282"/>
      <c r="K699" s="25"/>
      <c r="L699" s="633"/>
      <c r="M699" s="25"/>
      <c r="N699" s="33"/>
      <c r="O699" s="33"/>
      <c r="P699" s="634"/>
      <c r="Q699" s="603"/>
      <c r="R699" s="603"/>
    </row>
    <row r="700" hidden="1" customHeight="1" spans="1:18">
      <c r="A700" s="591"/>
      <c r="B700" s="91"/>
      <c r="C700" s="635"/>
      <c r="D700" s="91"/>
      <c r="E700" s="91"/>
      <c r="F700" s="91"/>
      <c r="G700" s="91"/>
      <c r="H700" s="91"/>
      <c r="I700" s="282"/>
      <c r="J700" s="282"/>
      <c r="K700" s="25"/>
      <c r="L700" s="633"/>
      <c r="M700" s="25"/>
      <c r="N700" s="33"/>
      <c r="O700" s="33"/>
      <c r="P700" s="634"/>
      <c r="Q700" s="603"/>
      <c r="R700" s="603"/>
    </row>
    <row r="701" hidden="1" customHeight="1" spans="1:18">
      <c r="A701" s="591"/>
      <c r="B701" s="91"/>
      <c r="C701" s="635"/>
      <c r="D701" s="91"/>
      <c r="E701" s="91"/>
      <c r="F701" s="91"/>
      <c r="G701" s="91"/>
      <c r="H701" s="91"/>
      <c r="I701" s="282"/>
      <c r="J701" s="282"/>
      <c r="K701" s="25"/>
      <c r="L701" s="633"/>
      <c r="M701" s="25"/>
      <c r="N701" s="33"/>
      <c r="O701" s="33"/>
      <c r="P701" s="634"/>
      <c r="Q701" s="603"/>
      <c r="R701" s="603"/>
    </row>
    <row r="702" hidden="1" customHeight="1" spans="1:18">
      <c r="A702" s="591"/>
      <c r="B702" s="91"/>
      <c r="C702" s="635"/>
      <c r="D702" s="91"/>
      <c r="E702" s="91"/>
      <c r="F702" s="91"/>
      <c r="G702" s="91"/>
      <c r="H702" s="91"/>
      <c r="I702" s="282"/>
      <c r="J702" s="282"/>
      <c r="K702" s="25"/>
      <c r="L702" s="633"/>
      <c r="M702" s="25"/>
      <c r="N702" s="33"/>
      <c r="O702" s="33"/>
      <c r="P702" s="634"/>
      <c r="Q702" s="603"/>
      <c r="R702" s="603"/>
    </row>
    <row r="703" hidden="1" customHeight="1" spans="1:18">
      <c r="A703" s="591"/>
      <c r="B703" s="91"/>
      <c r="C703" s="635"/>
      <c r="D703" s="91"/>
      <c r="E703" s="91"/>
      <c r="F703" s="91"/>
      <c r="G703" s="91"/>
      <c r="H703" s="91"/>
      <c r="I703" s="282"/>
      <c r="J703" s="282"/>
      <c r="K703" s="25"/>
      <c r="L703" s="633"/>
      <c r="M703" s="25"/>
      <c r="N703" s="33"/>
      <c r="O703" s="33"/>
      <c r="P703" s="634"/>
      <c r="Q703" s="603"/>
      <c r="R703" s="603"/>
    </row>
    <row r="704" hidden="1" customHeight="1" spans="1:18">
      <c r="A704" s="591"/>
      <c r="B704" s="91"/>
      <c r="C704" s="635"/>
      <c r="D704" s="91"/>
      <c r="E704" s="91"/>
      <c r="F704" s="91"/>
      <c r="G704" s="91"/>
      <c r="H704" s="91"/>
      <c r="I704" s="282"/>
      <c r="J704" s="282"/>
      <c r="K704" s="25"/>
      <c r="L704" s="633"/>
      <c r="M704" s="25"/>
      <c r="N704" s="33"/>
      <c r="O704" s="33"/>
      <c r="P704" s="634"/>
      <c r="Q704" s="603"/>
      <c r="R704" s="603"/>
    </row>
    <row r="705" hidden="1" customHeight="1" spans="1:18">
      <c r="A705" s="591"/>
      <c r="B705" s="91"/>
      <c r="C705" s="635"/>
      <c r="D705" s="91"/>
      <c r="E705" s="91"/>
      <c r="F705" s="91"/>
      <c r="G705" s="91"/>
      <c r="H705" s="91"/>
      <c r="I705" s="282"/>
      <c r="J705" s="282"/>
      <c r="K705" s="25"/>
      <c r="L705" s="633"/>
      <c r="M705" s="25"/>
      <c r="N705" s="33"/>
      <c r="O705" s="33"/>
      <c r="P705" s="634"/>
      <c r="Q705" s="603"/>
      <c r="R705" s="603"/>
    </row>
    <row r="706" hidden="1" customHeight="1" spans="1:18">
      <c r="A706" s="591"/>
      <c r="B706" s="91"/>
      <c r="C706" s="635"/>
      <c r="D706" s="91"/>
      <c r="E706" s="91"/>
      <c r="F706" s="91"/>
      <c r="G706" s="91"/>
      <c r="H706" s="91"/>
      <c r="I706" s="282"/>
      <c r="J706" s="282"/>
      <c r="K706" s="25"/>
      <c r="L706" s="633"/>
      <c r="M706" s="25"/>
      <c r="N706" s="33"/>
      <c r="O706" s="33"/>
      <c r="P706" s="634"/>
      <c r="Q706" s="603"/>
      <c r="R706" s="603"/>
    </row>
    <row r="707" hidden="1" customHeight="1" spans="1:18">
      <c r="A707" s="591"/>
      <c r="B707" s="91"/>
      <c r="C707" s="635"/>
      <c r="D707" s="91"/>
      <c r="E707" s="91"/>
      <c r="F707" s="91"/>
      <c r="G707" s="91"/>
      <c r="H707" s="91"/>
      <c r="I707" s="282"/>
      <c r="J707" s="282"/>
      <c r="K707" s="25"/>
      <c r="L707" s="633"/>
      <c r="M707" s="25"/>
      <c r="N707" s="33"/>
      <c r="O707" s="33"/>
      <c r="P707" s="634"/>
      <c r="Q707" s="603"/>
      <c r="R707" s="603"/>
    </row>
    <row r="708" hidden="1" customHeight="1" spans="1:18">
      <c r="A708" s="591"/>
      <c r="B708" s="91"/>
      <c r="C708" s="635"/>
      <c r="D708" s="91"/>
      <c r="E708" s="91"/>
      <c r="F708" s="91"/>
      <c r="G708" s="91"/>
      <c r="H708" s="91"/>
      <c r="I708" s="282"/>
      <c r="J708" s="282"/>
      <c r="K708" s="25"/>
      <c r="L708" s="633"/>
      <c r="M708" s="25"/>
      <c r="N708" s="33"/>
      <c r="O708" s="33"/>
      <c r="P708" s="634"/>
      <c r="Q708" s="603"/>
      <c r="R708" s="603"/>
    </row>
    <row r="709" hidden="1" customHeight="1" spans="1:18">
      <c r="A709" s="591"/>
      <c r="B709" s="91"/>
      <c r="C709" s="635"/>
      <c r="D709" s="91"/>
      <c r="E709" s="91"/>
      <c r="F709" s="91"/>
      <c r="G709" s="91"/>
      <c r="H709" s="91"/>
      <c r="I709" s="282"/>
      <c r="J709" s="282"/>
      <c r="K709" s="25"/>
      <c r="L709" s="633"/>
      <c r="M709" s="25"/>
      <c r="N709" s="33"/>
      <c r="O709" s="33"/>
      <c r="P709" s="634"/>
      <c r="Q709" s="603"/>
      <c r="R709" s="603"/>
    </row>
    <row r="710" hidden="1" customHeight="1" spans="1:18">
      <c r="A710" s="591"/>
      <c r="B710" s="91"/>
      <c r="C710" s="635"/>
      <c r="D710" s="91"/>
      <c r="E710" s="91"/>
      <c r="F710" s="91"/>
      <c r="G710" s="91"/>
      <c r="H710" s="91"/>
      <c r="I710" s="282"/>
      <c r="J710" s="282"/>
      <c r="K710" s="25"/>
      <c r="L710" s="633"/>
      <c r="M710" s="25"/>
      <c r="N710" s="33"/>
      <c r="O710" s="33"/>
      <c r="P710" s="634"/>
      <c r="Q710" s="603"/>
      <c r="R710" s="603"/>
    </row>
    <row r="711" hidden="1" customHeight="1" spans="1:18">
      <c r="A711" s="591"/>
      <c r="B711" s="91"/>
      <c r="C711" s="635"/>
      <c r="D711" s="91"/>
      <c r="E711" s="91"/>
      <c r="F711" s="91"/>
      <c r="G711" s="91"/>
      <c r="H711" s="91"/>
      <c r="I711" s="282"/>
      <c r="J711" s="282"/>
      <c r="K711" s="25"/>
      <c r="L711" s="633"/>
      <c r="M711" s="25"/>
      <c r="N711" s="33"/>
      <c r="O711" s="33"/>
      <c r="P711" s="634"/>
      <c r="Q711" s="603"/>
      <c r="R711" s="603"/>
    </row>
    <row r="712" hidden="1" customHeight="1" spans="1:18">
      <c r="A712" s="591"/>
      <c r="B712" s="91"/>
      <c r="C712" s="635"/>
      <c r="D712" s="91"/>
      <c r="E712" s="91"/>
      <c r="F712" s="91"/>
      <c r="G712" s="91"/>
      <c r="H712" s="91"/>
      <c r="I712" s="282"/>
      <c r="J712" s="282"/>
      <c r="K712" s="25"/>
      <c r="L712" s="633"/>
      <c r="M712" s="25"/>
      <c r="N712" s="33"/>
      <c r="O712" s="33"/>
      <c r="P712" s="634"/>
      <c r="Q712" s="603"/>
      <c r="R712" s="603"/>
    </row>
    <row r="713" hidden="1" customHeight="1" spans="1:18">
      <c r="A713" s="591"/>
      <c r="B713" s="91"/>
      <c r="C713" s="635"/>
      <c r="D713" s="91"/>
      <c r="E713" s="91"/>
      <c r="F713" s="91"/>
      <c r="G713" s="91"/>
      <c r="H713" s="91"/>
      <c r="I713" s="282"/>
      <c r="J713" s="282"/>
      <c r="K713" s="25"/>
      <c r="L713" s="633"/>
      <c r="M713" s="25"/>
      <c r="N713" s="33"/>
      <c r="O713" s="33"/>
      <c r="P713" s="634"/>
      <c r="Q713" s="603"/>
      <c r="R713" s="603"/>
    </row>
    <row r="714" hidden="1" customHeight="1" spans="1:18">
      <c r="A714" s="591"/>
      <c r="B714" s="91"/>
      <c r="C714" s="635"/>
      <c r="D714" s="91"/>
      <c r="E714" s="91"/>
      <c r="F714" s="91"/>
      <c r="G714" s="91"/>
      <c r="H714" s="91"/>
      <c r="I714" s="282"/>
      <c r="J714" s="282"/>
      <c r="K714" s="25"/>
      <c r="L714" s="633"/>
      <c r="M714" s="25"/>
      <c r="N714" s="33"/>
      <c r="O714" s="33"/>
      <c r="P714" s="634"/>
      <c r="Q714" s="603"/>
      <c r="R714" s="603"/>
    </row>
    <row r="715" hidden="1" customHeight="1" spans="1:18">
      <c r="A715" s="591"/>
      <c r="B715" s="91"/>
      <c r="C715" s="635"/>
      <c r="D715" s="91"/>
      <c r="E715" s="91"/>
      <c r="F715" s="91"/>
      <c r="G715" s="91"/>
      <c r="H715" s="91"/>
      <c r="I715" s="282"/>
      <c r="J715" s="282"/>
      <c r="K715" s="25"/>
      <c r="L715" s="633"/>
      <c r="M715" s="25"/>
      <c r="N715" s="33"/>
      <c r="O715" s="33"/>
      <c r="P715" s="634"/>
      <c r="Q715" s="603"/>
      <c r="R715" s="603"/>
    </row>
    <row r="716" hidden="1" customHeight="1" spans="1:18">
      <c r="A716" s="591"/>
      <c r="B716" s="91"/>
      <c r="C716" s="635"/>
      <c r="D716" s="91"/>
      <c r="E716" s="91"/>
      <c r="F716" s="91"/>
      <c r="G716" s="91"/>
      <c r="H716" s="91"/>
      <c r="I716" s="282"/>
      <c r="J716" s="282"/>
      <c r="K716" s="25"/>
      <c r="L716" s="633"/>
      <c r="M716" s="25"/>
      <c r="N716" s="33"/>
      <c r="O716" s="33"/>
      <c r="P716" s="634"/>
      <c r="Q716" s="603"/>
      <c r="R716" s="603"/>
    </row>
    <row r="717" hidden="1" customHeight="1" spans="1:18">
      <c r="A717" s="591"/>
      <c r="B717" s="91"/>
      <c r="C717" s="635"/>
      <c r="D717" s="91"/>
      <c r="E717" s="91"/>
      <c r="F717" s="91"/>
      <c r="G717" s="91"/>
      <c r="H717" s="91"/>
      <c r="I717" s="282"/>
      <c r="J717" s="282"/>
      <c r="K717" s="25"/>
      <c r="L717" s="633"/>
      <c r="M717" s="25"/>
      <c r="N717" s="33"/>
      <c r="O717" s="33"/>
      <c r="P717" s="634"/>
      <c r="Q717" s="603"/>
      <c r="R717" s="603"/>
    </row>
    <row r="718" hidden="1" customHeight="1" spans="1:18">
      <c r="A718" s="591"/>
      <c r="B718" s="91"/>
      <c r="C718" s="635"/>
      <c r="D718" s="91"/>
      <c r="E718" s="91"/>
      <c r="F718" s="91"/>
      <c r="G718" s="91"/>
      <c r="H718" s="91"/>
      <c r="I718" s="282"/>
      <c r="J718" s="282"/>
      <c r="K718" s="25"/>
      <c r="L718" s="633"/>
      <c r="M718" s="25"/>
      <c r="N718" s="33"/>
      <c r="O718" s="33"/>
      <c r="P718" s="634"/>
      <c r="Q718" s="603"/>
      <c r="R718" s="603"/>
    </row>
    <row r="719" hidden="1" customHeight="1" spans="1:18">
      <c r="A719" s="591"/>
      <c r="B719" s="91"/>
      <c r="C719" s="635"/>
      <c r="D719" s="91"/>
      <c r="E719" s="91"/>
      <c r="F719" s="91"/>
      <c r="G719" s="91"/>
      <c r="H719" s="91"/>
      <c r="I719" s="282"/>
      <c r="J719" s="282"/>
      <c r="K719" s="25"/>
      <c r="L719" s="633"/>
      <c r="M719" s="25"/>
      <c r="N719" s="33"/>
      <c r="O719" s="33"/>
      <c r="P719" s="634"/>
      <c r="Q719" s="603"/>
      <c r="R719" s="603"/>
    </row>
    <row r="720" hidden="1" customHeight="1" spans="1:18">
      <c r="A720" s="591"/>
      <c r="B720" s="91"/>
      <c r="C720" s="635"/>
      <c r="D720" s="91"/>
      <c r="E720" s="91"/>
      <c r="F720" s="91"/>
      <c r="G720" s="91"/>
      <c r="H720" s="91"/>
      <c r="I720" s="282"/>
      <c r="J720" s="282"/>
      <c r="K720" s="25"/>
      <c r="L720" s="633"/>
      <c r="M720" s="25"/>
      <c r="N720" s="33"/>
      <c r="O720" s="33"/>
      <c r="P720" s="634"/>
      <c r="Q720" s="603"/>
      <c r="R720" s="603"/>
    </row>
    <row r="721" hidden="1" customHeight="1" spans="1:18">
      <c r="A721" s="591"/>
      <c r="B721" s="91"/>
      <c r="C721" s="635"/>
      <c r="D721" s="91"/>
      <c r="E721" s="91"/>
      <c r="F721" s="91"/>
      <c r="G721" s="91"/>
      <c r="H721" s="91"/>
      <c r="I721" s="282"/>
      <c r="J721" s="282"/>
      <c r="K721" s="25"/>
      <c r="L721" s="633"/>
      <c r="M721" s="25"/>
      <c r="N721" s="33"/>
      <c r="O721" s="33"/>
      <c r="P721" s="634"/>
      <c r="Q721" s="603"/>
      <c r="R721" s="603"/>
    </row>
    <row r="722" hidden="1" customHeight="1" spans="1:18">
      <c r="A722" s="591"/>
      <c r="B722" s="91"/>
      <c r="C722" s="635"/>
      <c r="D722" s="91"/>
      <c r="E722" s="91"/>
      <c r="F722" s="91"/>
      <c r="G722" s="91"/>
      <c r="H722" s="91"/>
      <c r="I722" s="282"/>
      <c r="J722" s="282"/>
      <c r="K722" s="25"/>
      <c r="L722" s="633"/>
      <c r="M722" s="25"/>
      <c r="N722" s="33"/>
      <c r="O722" s="33"/>
      <c r="P722" s="634"/>
      <c r="Q722" s="603"/>
      <c r="R722" s="603"/>
    </row>
    <row r="723" hidden="1" customHeight="1" spans="1:18">
      <c r="A723" s="591"/>
      <c r="B723" s="91"/>
      <c r="C723" s="635"/>
      <c r="D723" s="91"/>
      <c r="E723" s="91"/>
      <c r="F723" s="91"/>
      <c r="G723" s="91"/>
      <c r="H723" s="91"/>
      <c r="I723" s="282"/>
      <c r="J723" s="282"/>
      <c r="K723" s="25"/>
      <c r="L723" s="633"/>
      <c r="M723" s="25"/>
      <c r="N723" s="33"/>
      <c r="O723" s="33"/>
      <c r="P723" s="634"/>
      <c r="Q723" s="603"/>
      <c r="R723" s="603"/>
    </row>
    <row r="724" hidden="1" customHeight="1" spans="1:18">
      <c r="A724" s="591"/>
      <c r="B724" s="91"/>
      <c r="C724" s="635"/>
      <c r="D724" s="91"/>
      <c r="E724" s="91"/>
      <c r="F724" s="91"/>
      <c r="G724" s="91"/>
      <c r="H724" s="91"/>
      <c r="I724" s="282"/>
      <c r="J724" s="282"/>
      <c r="K724" s="25"/>
      <c r="L724" s="633"/>
      <c r="M724" s="25"/>
      <c r="N724" s="33"/>
      <c r="O724" s="33"/>
      <c r="P724" s="634"/>
      <c r="Q724" s="603"/>
      <c r="R724" s="603"/>
    </row>
    <row r="725" hidden="1" customHeight="1" spans="1:18">
      <c r="A725" s="591"/>
      <c r="B725" s="91"/>
      <c r="C725" s="635"/>
      <c r="D725" s="91"/>
      <c r="E725" s="91"/>
      <c r="F725" s="91"/>
      <c r="G725" s="91"/>
      <c r="H725" s="91"/>
      <c r="I725" s="282"/>
      <c r="J725" s="282"/>
      <c r="K725" s="25"/>
      <c r="L725" s="633"/>
      <c r="M725" s="25"/>
      <c r="N725" s="33"/>
      <c r="O725" s="33"/>
      <c r="P725" s="634"/>
      <c r="Q725" s="603"/>
      <c r="R725" s="603"/>
    </row>
    <row r="726" hidden="1" customHeight="1" spans="1:18">
      <c r="A726" s="591"/>
      <c r="B726" s="91"/>
      <c r="C726" s="635"/>
      <c r="D726" s="91"/>
      <c r="E726" s="91"/>
      <c r="F726" s="91"/>
      <c r="G726" s="91"/>
      <c r="H726" s="91"/>
      <c r="I726" s="282"/>
      <c r="J726" s="282"/>
      <c r="K726" s="25"/>
      <c r="L726" s="633"/>
      <c r="M726" s="25"/>
      <c r="N726" s="33"/>
      <c r="O726" s="33"/>
      <c r="P726" s="634"/>
      <c r="Q726" s="603"/>
      <c r="R726" s="603"/>
    </row>
    <row r="727" hidden="1" customHeight="1" spans="1:18">
      <c r="A727" s="591"/>
      <c r="B727" s="91"/>
      <c r="C727" s="635"/>
      <c r="D727" s="91"/>
      <c r="E727" s="91"/>
      <c r="F727" s="91"/>
      <c r="G727" s="91"/>
      <c r="H727" s="91"/>
      <c r="I727" s="282"/>
      <c r="J727" s="282"/>
      <c r="K727" s="25"/>
      <c r="L727" s="633"/>
      <c r="M727" s="25"/>
      <c r="N727" s="33"/>
      <c r="O727" s="33"/>
      <c r="P727" s="634"/>
      <c r="Q727" s="603"/>
      <c r="R727" s="603"/>
    </row>
    <row r="728" hidden="1" customHeight="1" spans="1:18">
      <c r="A728" s="591"/>
      <c r="B728" s="91"/>
      <c r="C728" s="635"/>
      <c r="D728" s="91"/>
      <c r="E728" s="91"/>
      <c r="F728" s="91"/>
      <c r="G728" s="91"/>
      <c r="H728" s="91"/>
      <c r="I728" s="282"/>
      <c r="J728" s="282"/>
      <c r="K728" s="25"/>
      <c r="L728" s="633"/>
      <c r="M728" s="25"/>
      <c r="N728" s="33"/>
      <c r="O728" s="33"/>
      <c r="P728" s="634"/>
      <c r="Q728" s="603"/>
      <c r="R728" s="603"/>
    </row>
    <row r="729" hidden="1" customHeight="1" spans="1:18">
      <c r="A729" s="591"/>
      <c r="B729" s="91"/>
      <c r="C729" s="635"/>
      <c r="D729" s="91"/>
      <c r="E729" s="91"/>
      <c r="F729" s="91"/>
      <c r="G729" s="91"/>
      <c r="H729" s="91"/>
      <c r="I729" s="282"/>
      <c r="J729" s="282"/>
      <c r="K729" s="25"/>
      <c r="L729" s="633"/>
      <c r="M729" s="25"/>
      <c r="N729" s="33"/>
      <c r="O729" s="33"/>
      <c r="P729" s="634"/>
      <c r="Q729" s="603"/>
      <c r="R729" s="603"/>
    </row>
    <row r="730" hidden="1" customHeight="1" spans="1:18">
      <c r="A730" s="591"/>
      <c r="B730" s="91"/>
      <c r="C730" s="635"/>
      <c r="D730" s="91"/>
      <c r="E730" s="91"/>
      <c r="F730" s="91"/>
      <c r="G730" s="91"/>
      <c r="H730" s="91"/>
      <c r="I730" s="282"/>
      <c r="J730" s="282"/>
      <c r="K730" s="25"/>
      <c r="L730" s="633"/>
      <c r="M730" s="25"/>
      <c r="N730" s="33"/>
      <c r="O730" s="33"/>
      <c r="P730" s="634"/>
      <c r="Q730" s="603"/>
      <c r="R730" s="603"/>
    </row>
    <row r="731" hidden="1" customHeight="1" spans="1:18">
      <c r="A731" s="591"/>
      <c r="B731" s="91"/>
      <c r="C731" s="635"/>
      <c r="D731" s="91"/>
      <c r="E731" s="91"/>
      <c r="F731" s="91"/>
      <c r="G731" s="91"/>
      <c r="H731" s="91"/>
      <c r="I731" s="282"/>
      <c r="J731" s="282"/>
      <c r="K731" s="25"/>
      <c r="L731" s="633"/>
      <c r="M731" s="25"/>
      <c r="N731" s="33"/>
      <c r="O731" s="33"/>
      <c r="P731" s="634"/>
      <c r="Q731" s="603"/>
      <c r="R731" s="603"/>
    </row>
    <row r="732" hidden="1" customHeight="1" spans="1:18">
      <c r="A732" s="591"/>
      <c r="B732" s="91"/>
      <c r="C732" s="635"/>
      <c r="D732" s="91"/>
      <c r="E732" s="91"/>
      <c r="F732" s="91"/>
      <c r="G732" s="91"/>
      <c r="H732" s="91"/>
      <c r="I732" s="282"/>
      <c r="J732" s="282"/>
      <c r="K732" s="25"/>
      <c r="L732" s="633"/>
      <c r="M732" s="25"/>
      <c r="N732" s="33"/>
      <c r="O732" s="33"/>
      <c r="P732" s="634"/>
      <c r="Q732" s="603"/>
      <c r="R732" s="603"/>
    </row>
    <row r="733" hidden="1" customHeight="1" spans="1:18">
      <c r="A733" s="591"/>
      <c r="B733" s="91"/>
      <c r="C733" s="635"/>
      <c r="D733" s="91"/>
      <c r="E733" s="91"/>
      <c r="F733" s="91"/>
      <c r="G733" s="91"/>
      <c r="H733" s="91"/>
      <c r="I733" s="282"/>
      <c r="J733" s="282"/>
      <c r="K733" s="25"/>
      <c r="L733" s="633"/>
      <c r="M733" s="25"/>
      <c r="N733" s="33"/>
      <c r="O733" s="33"/>
      <c r="P733" s="634"/>
      <c r="Q733" s="603"/>
      <c r="R733" s="603"/>
    </row>
    <row r="734" hidden="1" customHeight="1" spans="1:18">
      <c r="A734" s="591"/>
      <c r="B734" s="91"/>
      <c r="C734" s="635"/>
      <c r="D734" s="91"/>
      <c r="E734" s="91"/>
      <c r="F734" s="91"/>
      <c r="G734" s="91"/>
      <c r="H734" s="91"/>
      <c r="I734" s="282"/>
      <c r="J734" s="282"/>
      <c r="K734" s="25"/>
      <c r="L734" s="633"/>
      <c r="M734" s="25"/>
      <c r="N734" s="33"/>
      <c r="O734" s="33"/>
      <c r="P734" s="634"/>
      <c r="Q734" s="603"/>
      <c r="R734" s="603"/>
    </row>
    <row r="735" hidden="1" customHeight="1" spans="1:18">
      <c r="A735" s="591"/>
      <c r="B735" s="91"/>
      <c r="C735" s="635"/>
      <c r="D735" s="91"/>
      <c r="E735" s="91"/>
      <c r="F735" s="91"/>
      <c r="G735" s="91"/>
      <c r="H735" s="91"/>
      <c r="I735" s="282"/>
      <c r="J735" s="282"/>
      <c r="K735" s="25"/>
      <c r="L735" s="633"/>
      <c r="M735" s="25"/>
      <c r="N735" s="33"/>
      <c r="O735" s="33"/>
      <c r="P735" s="634"/>
      <c r="Q735" s="603"/>
      <c r="R735" s="603"/>
    </row>
    <row r="736" hidden="1" customHeight="1" spans="1:18">
      <c r="A736" s="591"/>
      <c r="B736" s="91"/>
      <c r="C736" s="635"/>
      <c r="D736" s="91"/>
      <c r="E736" s="91"/>
      <c r="F736" s="91"/>
      <c r="G736" s="91"/>
      <c r="H736" s="91"/>
      <c r="I736" s="282"/>
      <c r="J736" s="282"/>
      <c r="K736" s="25"/>
      <c r="L736" s="633"/>
      <c r="M736" s="25"/>
      <c r="N736" s="33"/>
      <c r="O736" s="33"/>
      <c r="P736" s="634"/>
      <c r="Q736" s="603"/>
      <c r="R736" s="603"/>
    </row>
    <row r="737" hidden="1" customHeight="1" spans="1:18">
      <c r="A737" s="591"/>
      <c r="B737" s="91"/>
      <c r="C737" s="635"/>
      <c r="D737" s="91"/>
      <c r="E737" s="91"/>
      <c r="F737" s="91"/>
      <c r="G737" s="91"/>
      <c r="H737" s="91"/>
      <c r="I737" s="282"/>
      <c r="J737" s="282"/>
      <c r="K737" s="25"/>
      <c r="L737" s="633"/>
      <c r="M737" s="25"/>
      <c r="N737" s="33"/>
      <c r="O737" s="33"/>
      <c r="P737" s="634"/>
      <c r="Q737" s="603"/>
      <c r="R737" s="603"/>
    </row>
    <row r="738" hidden="1" customHeight="1" spans="1:18">
      <c r="A738" s="591"/>
      <c r="B738" s="91"/>
      <c r="C738" s="635"/>
      <c r="D738" s="91"/>
      <c r="E738" s="91"/>
      <c r="F738" s="91"/>
      <c r="G738" s="91"/>
      <c r="H738" s="91"/>
      <c r="I738" s="282"/>
      <c r="J738" s="282"/>
      <c r="K738" s="25"/>
      <c r="L738" s="633"/>
      <c r="M738" s="25"/>
      <c r="N738" s="33"/>
      <c r="O738" s="33"/>
      <c r="P738" s="634"/>
      <c r="Q738" s="603"/>
      <c r="R738" s="603"/>
    </row>
    <row r="739" hidden="1" customHeight="1" spans="1:18">
      <c r="A739" s="591"/>
      <c r="B739" s="91"/>
      <c r="C739" s="635"/>
      <c r="D739" s="91"/>
      <c r="E739" s="91"/>
      <c r="F739" s="91"/>
      <c r="G739" s="91"/>
      <c r="H739" s="91"/>
      <c r="I739" s="282"/>
      <c r="J739" s="282"/>
      <c r="K739" s="25"/>
      <c r="L739" s="633"/>
      <c r="M739" s="25"/>
      <c r="N739" s="33"/>
      <c r="O739" s="33"/>
      <c r="P739" s="634"/>
      <c r="Q739" s="603"/>
      <c r="R739" s="603"/>
    </row>
    <row r="740" hidden="1" customHeight="1" spans="1:18">
      <c r="A740" s="591"/>
      <c r="B740" s="91"/>
      <c r="C740" s="635"/>
      <c r="D740" s="91"/>
      <c r="E740" s="91"/>
      <c r="F740" s="91"/>
      <c r="G740" s="91"/>
      <c r="H740" s="91"/>
      <c r="I740" s="282"/>
      <c r="J740" s="282"/>
      <c r="K740" s="25"/>
      <c r="L740" s="633"/>
      <c r="M740" s="25"/>
      <c r="N740" s="33"/>
      <c r="O740" s="33"/>
      <c r="P740" s="634"/>
      <c r="Q740" s="603"/>
      <c r="R740" s="603"/>
    </row>
    <row r="741" hidden="1" customHeight="1" spans="1:18">
      <c r="A741" s="591"/>
      <c r="B741" s="91"/>
      <c r="C741" s="635"/>
      <c r="D741" s="91"/>
      <c r="E741" s="91"/>
      <c r="F741" s="91"/>
      <c r="G741" s="91"/>
      <c r="H741" s="91"/>
      <c r="I741" s="282"/>
      <c r="J741" s="282"/>
      <c r="K741" s="25"/>
      <c r="L741" s="633"/>
      <c r="M741" s="25"/>
      <c r="N741" s="33"/>
      <c r="O741" s="33"/>
      <c r="P741" s="634"/>
      <c r="Q741" s="603"/>
      <c r="R741" s="603"/>
    </row>
    <row r="742" hidden="1" customHeight="1" spans="1:18">
      <c r="A742" s="591"/>
      <c r="B742" s="91"/>
      <c r="C742" s="635"/>
      <c r="D742" s="91"/>
      <c r="E742" s="91"/>
      <c r="F742" s="91"/>
      <c r="G742" s="91"/>
      <c r="H742" s="91"/>
      <c r="I742" s="282"/>
      <c r="J742" s="282"/>
      <c r="K742" s="25"/>
      <c r="L742" s="633"/>
      <c r="M742" s="25"/>
      <c r="N742" s="33"/>
      <c r="O742" s="33"/>
      <c r="P742" s="634"/>
      <c r="Q742" s="603"/>
      <c r="R742" s="603"/>
    </row>
    <row r="743" hidden="1" customHeight="1" spans="1:18">
      <c r="A743" s="591"/>
      <c r="B743" s="91"/>
      <c r="C743" s="635"/>
      <c r="D743" s="91"/>
      <c r="E743" s="91"/>
      <c r="F743" s="91"/>
      <c r="G743" s="91"/>
      <c r="H743" s="91"/>
      <c r="I743" s="282"/>
      <c r="J743" s="282"/>
      <c r="K743" s="25"/>
      <c r="L743" s="633"/>
      <c r="M743" s="25"/>
      <c r="N743" s="33"/>
      <c r="O743" s="33"/>
      <c r="P743" s="634"/>
      <c r="Q743" s="603"/>
      <c r="R743" s="603"/>
    </row>
    <row r="744" hidden="1" customHeight="1" spans="1:18">
      <c r="A744" s="591"/>
      <c r="B744" s="91"/>
      <c r="C744" s="635"/>
      <c r="D744" s="91"/>
      <c r="E744" s="91"/>
      <c r="F744" s="91"/>
      <c r="G744" s="91"/>
      <c r="H744" s="91"/>
      <c r="I744" s="282"/>
      <c r="J744" s="282"/>
      <c r="K744" s="25"/>
      <c r="L744" s="633"/>
      <c r="M744" s="25"/>
      <c r="N744" s="33"/>
      <c r="O744" s="33"/>
      <c r="P744" s="634"/>
      <c r="Q744" s="603"/>
      <c r="R744" s="603"/>
    </row>
    <row r="745" hidden="1" customHeight="1" spans="1:18">
      <c r="A745" s="591"/>
      <c r="B745" s="91"/>
      <c r="C745" s="635"/>
      <c r="D745" s="91"/>
      <c r="E745" s="91"/>
      <c r="F745" s="91"/>
      <c r="G745" s="91"/>
      <c r="H745" s="91"/>
      <c r="I745" s="282"/>
      <c r="J745" s="282"/>
      <c r="K745" s="25"/>
      <c r="L745" s="633"/>
      <c r="M745" s="25"/>
      <c r="N745" s="33"/>
      <c r="O745" s="33"/>
      <c r="P745" s="634"/>
      <c r="Q745" s="603"/>
      <c r="R745" s="603"/>
    </row>
    <row r="746" hidden="1" customHeight="1" spans="1:18">
      <c r="A746" s="591"/>
      <c r="B746" s="91"/>
      <c r="C746" s="635"/>
      <c r="D746" s="91"/>
      <c r="E746" s="91"/>
      <c r="F746" s="91"/>
      <c r="G746" s="91"/>
      <c r="H746" s="91"/>
      <c r="I746" s="282"/>
      <c r="J746" s="282"/>
      <c r="K746" s="25"/>
      <c r="L746" s="633"/>
      <c r="M746" s="25"/>
      <c r="N746" s="33"/>
      <c r="O746" s="33"/>
      <c r="P746" s="634"/>
      <c r="Q746" s="603"/>
      <c r="R746" s="603"/>
    </row>
    <row r="747" hidden="1" customHeight="1" spans="1:18">
      <c r="A747" s="591"/>
      <c r="B747" s="91"/>
      <c r="C747" s="635"/>
      <c r="D747" s="91"/>
      <c r="E747" s="91"/>
      <c r="F747" s="91"/>
      <c r="G747" s="91"/>
      <c r="H747" s="91"/>
      <c r="I747" s="282"/>
      <c r="J747" s="282"/>
      <c r="K747" s="25"/>
      <c r="L747" s="633"/>
      <c r="M747" s="25"/>
      <c r="N747" s="33"/>
      <c r="O747" s="33"/>
      <c r="P747" s="634"/>
      <c r="Q747" s="603"/>
      <c r="R747" s="603"/>
    </row>
    <row r="748" hidden="1" customHeight="1" spans="1:18">
      <c r="A748" s="591"/>
      <c r="B748" s="91"/>
      <c r="C748" s="635"/>
      <c r="D748" s="91"/>
      <c r="E748" s="91"/>
      <c r="F748" s="91"/>
      <c r="G748" s="91"/>
      <c r="H748" s="91"/>
      <c r="I748" s="282"/>
      <c r="J748" s="282"/>
      <c r="K748" s="25"/>
      <c r="L748" s="633"/>
      <c r="M748" s="25"/>
      <c r="N748" s="33"/>
      <c r="O748" s="33"/>
      <c r="P748" s="634"/>
      <c r="Q748" s="603"/>
      <c r="R748" s="603"/>
    </row>
    <row r="749" hidden="1" customHeight="1" spans="1:18">
      <c r="A749" s="591"/>
      <c r="B749" s="91"/>
      <c r="C749" s="635"/>
      <c r="D749" s="91"/>
      <c r="E749" s="91"/>
      <c r="F749" s="91"/>
      <c r="G749" s="91"/>
      <c r="H749" s="91"/>
      <c r="I749" s="282"/>
      <c r="J749" s="282"/>
      <c r="K749" s="25"/>
      <c r="L749" s="633"/>
      <c r="M749" s="25"/>
      <c r="N749" s="33"/>
      <c r="O749" s="33"/>
      <c r="P749" s="634"/>
      <c r="Q749" s="603"/>
      <c r="R749" s="603"/>
    </row>
    <row r="750" hidden="1" customHeight="1" spans="1:18">
      <c r="A750" s="591"/>
      <c r="B750" s="91"/>
      <c r="C750" s="635"/>
      <c r="D750" s="91"/>
      <c r="E750" s="91"/>
      <c r="F750" s="91"/>
      <c r="G750" s="91"/>
      <c r="H750" s="91"/>
      <c r="I750" s="282"/>
      <c r="J750" s="282"/>
      <c r="K750" s="25"/>
      <c r="L750" s="633"/>
      <c r="M750" s="25"/>
      <c r="N750" s="33"/>
      <c r="O750" s="33"/>
      <c r="P750" s="634"/>
      <c r="Q750" s="603"/>
      <c r="R750" s="603"/>
    </row>
    <row r="751" hidden="1" customHeight="1" spans="1:18">
      <c r="A751" s="591"/>
      <c r="B751" s="91"/>
      <c r="C751" s="635"/>
      <c r="D751" s="91"/>
      <c r="E751" s="91"/>
      <c r="F751" s="91"/>
      <c r="G751" s="91"/>
      <c r="H751" s="91"/>
      <c r="I751" s="282"/>
      <c r="J751" s="282"/>
      <c r="K751" s="25"/>
      <c r="L751" s="633"/>
      <c r="M751" s="25"/>
      <c r="N751" s="33"/>
      <c r="O751" s="33"/>
      <c r="P751" s="634"/>
      <c r="Q751" s="603"/>
      <c r="R751" s="603"/>
    </row>
    <row r="752" hidden="1" customHeight="1" spans="1:18">
      <c r="A752" s="591"/>
      <c r="B752" s="91"/>
      <c r="C752" s="635"/>
      <c r="D752" s="91"/>
      <c r="E752" s="91"/>
      <c r="F752" s="91"/>
      <c r="G752" s="91"/>
      <c r="H752" s="91"/>
      <c r="I752" s="282"/>
      <c r="J752" s="282"/>
      <c r="K752" s="25"/>
      <c r="L752" s="633"/>
      <c r="M752" s="25"/>
      <c r="N752" s="33"/>
      <c r="O752" s="33"/>
      <c r="P752" s="634"/>
      <c r="Q752" s="603"/>
      <c r="R752" s="603"/>
    </row>
    <row r="753" hidden="1" customHeight="1" spans="1:18">
      <c r="A753" s="591"/>
      <c r="B753" s="91"/>
      <c r="C753" s="635"/>
      <c r="D753" s="91"/>
      <c r="E753" s="91"/>
      <c r="F753" s="91"/>
      <c r="G753" s="91"/>
      <c r="H753" s="91"/>
      <c r="I753" s="282"/>
      <c r="J753" s="282"/>
      <c r="K753" s="25"/>
      <c r="L753" s="633"/>
      <c r="M753" s="25"/>
      <c r="N753" s="33"/>
      <c r="O753" s="33"/>
      <c r="P753" s="634"/>
      <c r="Q753" s="603"/>
      <c r="R753" s="603"/>
    </row>
    <row r="754" hidden="1" customHeight="1" spans="1:18">
      <c r="A754" s="591"/>
      <c r="B754" s="91"/>
      <c r="C754" s="635"/>
      <c r="D754" s="91"/>
      <c r="E754" s="91"/>
      <c r="F754" s="91"/>
      <c r="G754" s="91"/>
      <c r="H754" s="91"/>
      <c r="I754" s="282"/>
      <c r="J754" s="282"/>
      <c r="K754" s="25"/>
      <c r="L754" s="633"/>
      <c r="M754" s="25"/>
      <c r="N754" s="33"/>
      <c r="O754" s="33"/>
      <c r="P754" s="634"/>
      <c r="Q754" s="603"/>
      <c r="R754" s="603"/>
    </row>
    <row r="755" hidden="1" customHeight="1" spans="1:18">
      <c r="A755" s="591"/>
      <c r="B755" s="91"/>
      <c r="C755" s="635"/>
      <c r="D755" s="91"/>
      <c r="E755" s="91"/>
      <c r="F755" s="91"/>
      <c r="G755" s="91"/>
      <c r="H755" s="91"/>
      <c r="I755" s="282"/>
      <c r="J755" s="282"/>
      <c r="K755" s="25"/>
      <c r="L755" s="633"/>
      <c r="M755" s="25"/>
      <c r="N755" s="33"/>
      <c r="O755" s="33"/>
      <c r="P755" s="634"/>
      <c r="Q755" s="603"/>
      <c r="R755" s="603"/>
    </row>
    <row r="756" hidden="1" customHeight="1" spans="1:18">
      <c r="A756" s="591"/>
      <c r="B756" s="91"/>
      <c r="C756" s="635"/>
      <c r="D756" s="91"/>
      <c r="E756" s="91"/>
      <c r="F756" s="91"/>
      <c r="G756" s="91"/>
      <c r="H756" s="91"/>
      <c r="I756" s="282"/>
      <c r="J756" s="282"/>
      <c r="K756" s="25"/>
      <c r="L756" s="633"/>
      <c r="M756" s="25"/>
      <c r="N756" s="33"/>
      <c r="O756" s="33"/>
      <c r="P756" s="634"/>
      <c r="Q756" s="603"/>
      <c r="R756" s="603"/>
    </row>
    <row r="757" hidden="1" customHeight="1" spans="1:18">
      <c r="A757" s="591"/>
      <c r="B757" s="91"/>
      <c r="C757" s="635"/>
      <c r="D757" s="91"/>
      <c r="E757" s="91"/>
      <c r="F757" s="91"/>
      <c r="G757" s="91"/>
      <c r="H757" s="91"/>
      <c r="I757" s="282"/>
      <c r="J757" s="282"/>
      <c r="K757" s="25"/>
      <c r="L757" s="633"/>
      <c r="M757" s="25"/>
      <c r="N757" s="33"/>
      <c r="O757" s="33"/>
      <c r="P757" s="634"/>
      <c r="Q757" s="603"/>
      <c r="R757" s="603"/>
    </row>
    <row r="758" hidden="1" customHeight="1" spans="1:18">
      <c r="A758" s="591"/>
      <c r="B758" s="91"/>
      <c r="C758" s="635"/>
      <c r="D758" s="91"/>
      <c r="E758" s="91"/>
      <c r="F758" s="91"/>
      <c r="G758" s="91"/>
      <c r="H758" s="91"/>
      <c r="I758" s="282"/>
      <c r="J758" s="282"/>
      <c r="K758" s="25"/>
      <c r="L758" s="633"/>
      <c r="M758" s="25"/>
      <c r="N758" s="33"/>
      <c r="O758" s="33"/>
      <c r="P758" s="634"/>
      <c r="Q758" s="603"/>
      <c r="R758" s="603"/>
    </row>
    <row r="759" hidden="1" customHeight="1" spans="1:18">
      <c r="A759" s="591"/>
      <c r="B759" s="91"/>
      <c r="C759" s="635"/>
      <c r="D759" s="91"/>
      <c r="E759" s="91"/>
      <c r="F759" s="91"/>
      <c r="G759" s="91"/>
      <c r="H759" s="91"/>
      <c r="I759" s="282"/>
      <c r="J759" s="282"/>
      <c r="K759" s="25"/>
      <c r="L759" s="633"/>
      <c r="M759" s="25"/>
      <c r="N759" s="33"/>
      <c r="O759" s="33"/>
      <c r="P759" s="634"/>
      <c r="Q759" s="603"/>
      <c r="R759" s="603"/>
    </row>
    <row r="760" hidden="1" customHeight="1" spans="1:18">
      <c r="A760" s="591"/>
      <c r="B760" s="91"/>
      <c r="C760" s="635"/>
      <c r="D760" s="91"/>
      <c r="E760" s="91"/>
      <c r="F760" s="91"/>
      <c r="G760" s="91"/>
      <c r="H760" s="91"/>
      <c r="I760" s="282"/>
      <c r="J760" s="282"/>
      <c r="K760" s="25"/>
      <c r="L760" s="633"/>
      <c r="M760" s="25"/>
      <c r="N760" s="33"/>
      <c r="O760" s="33"/>
      <c r="P760" s="634"/>
      <c r="Q760" s="603"/>
      <c r="R760" s="603"/>
    </row>
    <row r="761" hidden="1" customHeight="1" spans="1:18">
      <c r="A761" s="591"/>
      <c r="B761" s="91"/>
      <c r="C761" s="635"/>
      <c r="D761" s="91"/>
      <c r="E761" s="91"/>
      <c r="F761" s="91"/>
      <c r="G761" s="91"/>
      <c r="H761" s="91"/>
      <c r="I761" s="282"/>
      <c r="J761" s="282"/>
      <c r="K761" s="25"/>
      <c r="L761" s="633"/>
      <c r="M761" s="25"/>
      <c r="N761" s="33"/>
      <c r="O761" s="33"/>
      <c r="P761" s="634"/>
      <c r="Q761" s="603"/>
      <c r="R761" s="603"/>
    </row>
    <row r="762" hidden="1" customHeight="1" spans="1:18">
      <c r="A762" s="591"/>
      <c r="B762" s="91"/>
      <c r="C762" s="635"/>
      <c r="D762" s="91"/>
      <c r="E762" s="91"/>
      <c r="F762" s="91"/>
      <c r="G762" s="91"/>
      <c r="H762" s="91"/>
      <c r="I762" s="282"/>
      <c r="J762" s="282"/>
      <c r="K762" s="25"/>
      <c r="L762" s="633"/>
      <c r="M762" s="25"/>
      <c r="N762" s="33"/>
      <c r="O762" s="33"/>
      <c r="P762" s="634"/>
      <c r="Q762" s="603"/>
      <c r="R762" s="603"/>
    </row>
    <row r="763" hidden="1" customHeight="1" spans="1:18">
      <c r="A763" s="591"/>
      <c r="B763" s="91"/>
      <c r="C763" s="635"/>
      <c r="D763" s="91"/>
      <c r="E763" s="91"/>
      <c r="F763" s="91"/>
      <c r="G763" s="91"/>
      <c r="H763" s="91"/>
      <c r="I763" s="282"/>
      <c r="J763" s="282"/>
      <c r="K763" s="25"/>
      <c r="L763" s="633"/>
      <c r="M763" s="25"/>
      <c r="N763" s="33"/>
      <c r="O763" s="33"/>
      <c r="P763" s="634"/>
      <c r="Q763" s="603"/>
      <c r="R763" s="603"/>
    </row>
    <row r="764" hidden="1" customHeight="1" spans="1:18">
      <c r="A764" s="591"/>
      <c r="B764" s="91"/>
      <c r="C764" s="635"/>
      <c r="D764" s="91"/>
      <c r="E764" s="91"/>
      <c r="F764" s="91"/>
      <c r="G764" s="91"/>
      <c r="H764" s="91"/>
      <c r="I764" s="282"/>
      <c r="J764" s="282"/>
      <c r="K764" s="25"/>
      <c r="L764" s="633"/>
      <c r="M764" s="25"/>
      <c r="N764" s="33"/>
      <c r="O764" s="33"/>
      <c r="P764" s="634"/>
      <c r="Q764" s="603"/>
      <c r="R764" s="603"/>
    </row>
    <row r="765" hidden="1" customHeight="1" spans="1:18">
      <c r="A765" s="591"/>
      <c r="B765" s="91"/>
      <c r="C765" s="635"/>
      <c r="D765" s="91"/>
      <c r="E765" s="91"/>
      <c r="F765" s="91"/>
      <c r="G765" s="91"/>
      <c r="H765" s="91"/>
      <c r="I765" s="282"/>
      <c r="J765" s="282"/>
      <c r="K765" s="25"/>
      <c r="L765" s="633"/>
      <c r="M765" s="25"/>
      <c r="N765" s="33"/>
      <c r="O765" s="33"/>
      <c r="P765" s="634"/>
      <c r="Q765" s="603"/>
      <c r="R765" s="603"/>
    </row>
    <row r="766" hidden="1" customHeight="1" spans="1:18">
      <c r="A766" s="591"/>
      <c r="B766" s="91"/>
      <c r="C766" s="635"/>
      <c r="D766" s="91"/>
      <c r="E766" s="91"/>
      <c r="F766" s="91"/>
      <c r="G766" s="91"/>
      <c r="H766" s="91"/>
      <c r="I766" s="282"/>
      <c r="J766" s="282"/>
      <c r="K766" s="25"/>
      <c r="L766" s="633"/>
      <c r="M766" s="25"/>
      <c r="N766" s="33"/>
      <c r="O766" s="33"/>
      <c r="P766" s="634"/>
      <c r="Q766" s="603"/>
      <c r="R766" s="603"/>
    </row>
    <row r="767" hidden="1" customHeight="1" spans="1:18">
      <c r="A767" s="591"/>
      <c r="B767" s="91"/>
      <c r="C767" s="635"/>
      <c r="D767" s="91"/>
      <c r="E767" s="91"/>
      <c r="F767" s="91"/>
      <c r="G767" s="91"/>
      <c r="H767" s="91"/>
      <c r="I767" s="282"/>
      <c r="J767" s="282"/>
      <c r="K767" s="25"/>
      <c r="L767" s="633"/>
      <c r="M767" s="25"/>
      <c r="N767" s="33"/>
      <c r="O767" s="33"/>
      <c r="P767" s="634"/>
      <c r="Q767" s="603"/>
      <c r="R767" s="603"/>
    </row>
    <row r="768" hidden="1" customHeight="1" spans="1:18">
      <c r="A768" s="591"/>
      <c r="B768" s="91"/>
      <c r="C768" s="635"/>
      <c r="D768" s="91"/>
      <c r="E768" s="91"/>
      <c r="F768" s="91"/>
      <c r="G768" s="91"/>
      <c r="H768" s="91"/>
      <c r="I768" s="282"/>
      <c r="J768" s="282"/>
      <c r="K768" s="25"/>
      <c r="L768" s="633"/>
      <c r="M768" s="25"/>
      <c r="N768" s="33"/>
      <c r="O768" s="33"/>
      <c r="P768" s="634"/>
      <c r="Q768" s="603"/>
      <c r="R768" s="603"/>
    </row>
    <row r="769" hidden="1" customHeight="1" spans="1:18">
      <c r="A769" s="591"/>
      <c r="B769" s="91"/>
      <c r="C769" s="635"/>
      <c r="D769" s="91"/>
      <c r="E769" s="91"/>
      <c r="F769" s="91"/>
      <c r="G769" s="91"/>
      <c r="H769" s="91"/>
      <c r="I769" s="282"/>
      <c r="J769" s="282"/>
      <c r="K769" s="25"/>
      <c r="L769" s="633"/>
      <c r="M769" s="25"/>
      <c r="N769" s="33"/>
      <c r="O769" s="33"/>
      <c r="P769" s="634"/>
      <c r="Q769" s="603"/>
      <c r="R769" s="603"/>
    </row>
    <row r="770" hidden="1" customHeight="1" spans="1:18">
      <c r="A770" s="591"/>
      <c r="B770" s="91"/>
      <c r="C770" s="635"/>
      <c r="D770" s="91"/>
      <c r="E770" s="91"/>
      <c r="F770" s="91"/>
      <c r="G770" s="91"/>
      <c r="H770" s="91"/>
      <c r="I770" s="282"/>
      <c r="J770" s="282"/>
      <c r="K770" s="25"/>
      <c r="L770" s="633"/>
      <c r="M770" s="25"/>
      <c r="N770" s="33"/>
      <c r="O770" s="33"/>
      <c r="P770" s="634"/>
      <c r="Q770" s="603"/>
      <c r="R770" s="603"/>
    </row>
    <row r="771" hidden="1" customHeight="1" spans="1:18">
      <c r="A771" s="591"/>
      <c r="B771" s="91"/>
      <c r="C771" s="635"/>
      <c r="D771" s="91"/>
      <c r="E771" s="91"/>
      <c r="F771" s="91"/>
      <c r="G771" s="91"/>
      <c r="H771" s="91"/>
      <c r="I771" s="282"/>
      <c r="J771" s="282"/>
      <c r="K771" s="25"/>
      <c r="L771" s="633"/>
      <c r="M771" s="25"/>
      <c r="N771" s="33"/>
      <c r="O771" s="33"/>
      <c r="P771" s="634"/>
      <c r="Q771" s="603"/>
      <c r="R771" s="603"/>
    </row>
    <row r="772" hidden="1" customHeight="1" spans="1:18">
      <c r="A772" s="591"/>
      <c r="B772" s="91"/>
      <c r="C772" s="635"/>
      <c r="D772" s="91"/>
      <c r="E772" s="91"/>
      <c r="F772" s="91"/>
      <c r="G772" s="91"/>
      <c r="H772" s="91"/>
      <c r="I772" s="282"/>
      <c r="J772" s="282"/>
      <c r="K772" s="25"/>
      <c r="L772" s="633"/>
      <c r="M772" s="25"/>
      <c r="N772" s="33"/>
      <c r="O772" s="33"/>
      <c r="P772" s="634"/>
      <c r="Q772" s="603"/>
      <c r="R772" s="603"/>
    </row>
    <row r="773" hidden="1" customHeight="1" spans="1:18">
      <c r="A773" s="591"/>
      <c r="B773" s="91"/>
      <c r="C773" s="635"/>
      <c r="D773" s="91"/>
      <c r="E773" s="91"/>
      <c r="F773" s="91"/>
      <c r="G773" s="91"/>
      <c r="H773" s="91"/>
      <c r="I773" s="282"/>
      <c r="J773" s="282"/>
      <c r="K773" s="25"/>
      <c r="L773" s="633"/>
      <c r="M773" s="25"/>
      <c r="N773" s="33"/>
      <c r="O773" s="33"/>
      <c r="P773" s="634"/>
      <c r="Q773" s="603"/>
      <c r="R773" s="603"/>
    </row>
    <row r="774" hidden="1" customHeight="1" spans="1:18">
      <c r="A774" s="591"/>
      <c r="B774" s="91"/>
      <c r="C774" s="635"/>
      <c r="D774" s="91"/>
      <c r="E774" s="91"/>
      <c r="F774" s="91"/>
      <c r="G774" s="91"/>
      <c r="H774" s="91"/>
      <c r="I774" s="282"/>
      <c r="J774" s="282"/>
      <c r="K774" s="25"/>
      <c r="L774" s="633"/>
      <c r="M774" s="25"/>
      <c r="N774" s="33"/>
      <c r="O774" s="33"/>
      <c r="P774" s="634"/>
      <c r="Q774" s="603"/>
      <c r="R774" s="603"/>
    </row>
    <row r="775" hidden="1" customHeight="1" spans="1:18">
      <c r="A775" s="591"/>
      <c r="B775" s="91"/>
      <c r="C775" s="635"/>
      <c r="D775" s="91"/>
      <c r="E775" s="91"/>
      <c r="F775" s="91"/>
      <c r="G775" s="91"/>
      <c r="H775" s="91"/>
      <c r="I775" s="282"/>
      <c r="J775" s="282"/>
      <c r="K775" s="25"/>
      <c r="L775" s="633"/>
      <c r="M775" s="25"/>
      <c r="N775" s="33"/>
      <c r="O775" s="33"/>
      <c r="P775" s="634"/>
      <c r="Q775" s="603"/>
      <c r="R775" s="603"/>
    </row>
    <row r="776" hidden="1" customHeight="1" spans="1:18">
      <c r="A776" s="591"/>
      <c r="B776" s="91"/>
      <c r="C776" s="635"/>
      <c r="D776" s="91"/>
      <c r="E776" s="91"/>
      <c r="F776" s="91"/>
      <c r="G776" s="91"/>
      <c r="H776" s="91"/>
      <c r="I776" s="282"/>
      <c r="J776" s="282"/>
      <c r="K776" s="25"/>
      <c r="L776" s="633"/>
      <c r="M776" s="25"/>
      <c r="N776" s="33"/>
      <c r="O776" s="33"/>
      <c r="P776" s="634"/>
      <c r="Q776" s="603"/>
      <c r="R776" s="603"/>
    </row>
    <row r="777" hidden="1" customHeight="1" spans="1:18">
      <c r="A777" s="591"/>
      <c r="B777" s="91"/>
      <c r="C777" s="635"/>
      <c r="D777" s="91"/>
      <c r="E777" s="91"/>
      <c r="F777" s="91"/>
      <c r="G777" s="91"/>
      <c r="H777" s="91"/>
      <c r="I777" s="282"/>
      <c r="J777" s="282"/>
      <c r="K777" s="25"/>
      <c r="L777" s="633"/>
      <c r="M777" s="25"/>
      <c r="N777" s="33"/>
      <c r="O777" s="33"/>
      <c r="P777" s="634"/>
      <c r="Q777" s="603"/>
      <c r="R777" s="603"/>
    </row>
    <row r="778" hidden="1" customHeight="1" spans="1:18">
      <c r="A778" s="591"/>
      <c r="B778" s="91"/>
      <c r="C778" s="635"/>
      <c r="D778" s="91"/>
      <c r="E778" s="91"/>
      <c r="F778" s="91"/>
      <c r="G778" s="91"/>
      <c r="H778" s="91"/>
      <c r="I778" s="282"/>
      <c r="J778" s="282"/>
      <c r="K778" s="25"/>
      <c r="L778" s="633"/>
      <c r="M778" s="25"/>
      <c r="N778" s="33"/>
      <c r="O778" s="33"/>
      <c r="P778" s="634"/>
      <c r="Q778" s="603"/>
      <c r="R778" s="603"/>
    </row>
    <row r="779" hidden="1" customHeight="1" spans="1:18">
      <c r="A779" s="591"/>
      <c r="B779" s="91"/>
      <c r="C779" s="635"/>
      <c r="D779" s="91"/>
      <c r="E779" s="91"/>
      <c r="F779" s="91"/>
      <c r="G779" s="91"/>
      <c r="H779" s="91"/>
      <c r="I779" s="282"/>
      <c r="J779" s="282"/>
      <c r="K779" s="25"/>
      <c r="L779" s="633"/>
      <c r="M779" s="25"/>
      <c r="N779" s="33"/>
      <c r="O779" s="33"/>
      <c r="P779" s="634"/>
      <c r="Q779" s="603"/>
      <c r="R779" s="603"/>
    </row>
    <row r="780" hidden="1" customHeight="1" spans="1:18">
      <c r="A780" s="591"/>
      <c r="B780" s="91"/>
      <c r="C780" s="635"/>
      <c r="D780" s="91"/>
      <c r="E780" s="91"/>
      <c r="F780" s="91"/>
      <c r="G780" s="91"/>
      <c r="H780" s="91"/>
      <c r="I780" s="282"/>
      <c r="J780" s="282"/>
      <c r="K780" s="25"/>
      <c r="L780" s="633"/>
      <c r="M780" s="25"/>
      <c r="N780" s="33"/>
      <c r="O780" s="33"/>
      <c r="P780" s="634"/>
      <c r="Q780" s="603"/>
      <c r="R780" s="603"/>
    </row>
    <row r="781" hidden="1" customHeight="1" spans="1:18">
      <c r="A781" s="591"/>
      <c r="B781" s="91"/>
      <c r="C781" s="635"/>
      <c r="D781" s="91"/>
      <c r="E781" s="91"/>
      <c r="F781" s="91"/>
      <c r="G781" s="91"/>
      <c r="H781" s="91"/>
      <c r="I781" s="282"/>
      <c r="J781" s="282"/>
      <c r="K781" s="25"/>
      <c r="L781" s="633"/>
      <c r="M781" s="25"/>
      <c r="N781" s="33"/>
      <c r="O781" s="33"/>
      <c r="P781" s="634"/>
      <c r="Q781" s="603"/>
      <c r="R781" s="603"/>
    </row>
    <row r="782" hidden="1" customHeight="1" spans="1:18">
      <c r="A782" s="591"/>
      <c r="B782" s="91"/>
      <c r="C782" s="635"/>
      <c r="D782" s="91"/>
      <c r="E782" s="91"/>
      <c r="F782" s="91"/>
      <c r="G782" s="91"/>
      <c r="H782" s="91"/>
      <c r="I782" s="282"/>
      <c r="J782" s="282"/>
      <c r="K782" s="25"/>
      <c r="L782" s="633"/>
      <c r="M782" s="25"/>
      <c r="N782" s="33"/>
      <c r="O782" s="33"/>
      <c r="P782" s="634"/>
      <c r="Q782" s="603"/>
      <c r="R782" s="603"/>
    </row>
    <row r="783" hidden="1" customHeight="1" spans="1:18">
      <c r="A783" s="591"/>
      <c r="B783" s="91"/>
      <c r="C783" s="635"/>
      <c r="D783" s="91"/>
      <c r="E783" s="91"/>
      <c r="F783" s="91"/>
      <c r="G783" s="91"/>
      <c r="H783" s="91"/>
      <c r="I783" s="282"/>
      <c r="J783" s="282"/>
      <c r="K783" s="25"/>
      <c r="L783" s="633"/>
      <c r="M783" s="25"/>
      <c r="N783" s="33"/>
      <c r="O783" s="33"/>
      <c r="P783" s="634"/>
      <c r="Q783" s="603"/>
      <c r="R783" s="603"/>
    </row>
    <row r="784" hidden="1" customHeight="1" spans="1:18">
      <c r="A784" s="591"/>
      <c r="B784" s="91"/>
      <c r="C784" s="635"/>
      <c r="D784" s="91"/>
      <c r="E784" s="91"/>
      <c r="F784" s="91"/>
      <c r="G784" s="91"/>
      <c r="H784" s="91"/>
      <c r="I784" s="282"/>
      <c r="J784" s="282"/>
      <c r="K784" s="25"/>
      <c r="L784" s="633"/>
      <c r="M784" s="25"/>
      <c r="N784" s="33"/>
      <c r="O784" s="33"/>
      <c r="P784" s="634"/>
      <c r="Q784" s="603"/>
      <c r="R784" s="603"/>
    </row>
    <row r="785" hidden="1" customHeight="1" spans="1:18">
      <c r="A785" s="591"/>
      <c r="B785" s="91"/>
      <c r="C785" s="635"/>
      <c r="D785" s="91"/>
      <c r="E785" s="91"/>
      <c r="F785" s="91"/>
      <c r="G785" s="91"/>
      <c r="H785" s="91"/>
      <c r="I785" s="282"/>
      <c r="J785" s="282"/>
      <c r="K785" s="25"/>
      <c r="L785" s="633"/>
      <c r="M785" s="25"/>
      <c r="N785" s="33"/>
      <c r="O785" s="33"/>
      <c r="P785" s="634"/>
      <c r="Q785" s="603"/>
      <c r="R785" s="603"/>
    </row>
    <row r="786" hidden="1" customHeight="1" spans="1:18">
      <c r="A786" s="591"/>
      <c r="B786" s="91"/>
      <c r="C786" s="635"/>
      <c r="D786" s="91"/>
      <c r="E786" s="91"/>
      <c r="F786" s="91"/>
      <c r="G786" s="91"/>
      <c r="H786" s="91"/>
      <c r="I786" s="282"/>
      <c r="J786" s="282"/>
      <c r="K786" s="25"/>
      <c r="L786" s="633"/>
      <c r="M786" s="25"/>
      <c r="N786" s="33"/>
      <c r="O786" s="33"/>
      <c r="P786" s="634"/>
      <c r="Q786" s="603"/>
      <c r="R786" s="603"/>
    </row>
    <row r="787" hidden="1" customHeight="1" spans="1:18">
      <c r="A787" s="591"/>
      <c r="B787" s="91"/>
      <c r="C787" s="635"/>
      <c r="D787" s="91"/>
      <c r="E787" s="91"/>
      <c r="F787" s="91"/>
      <c r="G787" s="91"/>
      <c r="H787" s="91"/>
      <c r="I787" s="282"/>
      <c r="J787" s="282"/>
      <c r="K787" s="25"/>
      <c r="L787" s="633"/>
      <c r="M787" s="25"/>
      <c r="N787" s="33"/>
      <c r="O787" s="33"/>
      <c r="P787" s="634"/>
      <c r="Q787" s="603"/>
      <c r="R787" s="603"/>
    </row>
    <row r="788" hidden="1" customHeight="1" spans="1:18">
      <c r="A788" s="591"/>
      <c r="B788" s="91"/>
      <c r="C788" s="635"/>
      <c r="D788" s="91"/>
      <c r="E788" s="91"/>
      <c r="F788" s="91"/>
      <c r="G788" s="91"/>
      <c r="H788" s="91"/>
      <c r="I788" s="282"/>
      <c r="J788" s="282"/>
      <c r="K788" s="25"/>
      <c r="L788" s="633"/>
      <c r="M788" s="25"/>
      <c r="N788" s="33"/>
      <c r="O788" s="33"/>
      <c r="P788" s="634"/>
      <c r="Q788" s="603"/>
      <c r="R788" s="603"/>
    </row>
    <row r="789" hidden="1" customHeight="1" spans="1:18">
      <c r="A789" s="591"/>
      <c r="B789" s="91"/>
      <c r="C789" s="635"/>
      <c r="D789" s="91"/>
      <c r="E789" s="91"/>
      <c r="F789" s="91"/>
      <c r="G789" s="91"/>
      <c r="H789" s="91"/>
      <c r="I789" s="282"/>
      <c r="J789" s="282"/>
      <c r="K789" s="25"/>
      <c r="L789" s="633"/>
      <c r="M789" s="25"/>
      <c r="N789" s="33"/>
      <c r="O789" s="33"/>
      <c r="P789" s="634"/>
      <c r="Q789" s="603"/>
      <c r="R789" s="603"/>
    </row>
    <row r="790" hidden="1" customHeight="1" spans="1:18">
      <c r="A790" s="591"/>
      <c r="B790" s="91"/>
      <c r="C790" s="635"/>
      <c r="D790" s="91"/>
      <c r="E790" s="91"/>
      <c r="F790" s="91"/>
      <c r="G790" s="91"/>
      <c r="H790" s="91"/>
      <c r="I790" s="282"/>
      <c r="J790" s="282"/>
      <c r="K790" s="25"/>
      <c r="L790" s="633"/>
      <c r="M790" s="25"/>
      <c r="N790" s="33"/>
      <c r="O790" s="33"/>
      <c r="P790" s="634"/>
      <c r="Q790" s="603"/>
      <c r="R790" s="603"/>
    </row>
    <row r="791" hidden="1" customHeight="1" spans="1:18">
      <c r="A791" s="591"/>
      <c r="B791" s="91"/>
      <c r="C791" s="635"/>
      <c r="D791" s="91"/>
      <c r="E791" s="91"/>
      <c r="F791" s="91"/>
      <c r="G791" s="91"/>
      <c r="H791" s="91"/>
      <c r="I791" s="282"/>
      <c r="J791" s="282"/>
      <c r="K791" s="25"/>
      <c r="L791" s="633"/>
      <c r="M791" s="25"/>
      <c r="N791" s="33"/>
      <c r="O791" s="33"/>
      <c r="P791" s="634"/>
      <c r="Q791" s="603"/>
      <c r="R791" s="603"/>
    </row>
    <row r="792" hidden="1" customHeight="1" spans="1:18">
      <c r="A792" s="591"/>
      <c r="B792" s="91"/>
      <c r="C792" s="635"/>
      <c r="D792" s="91"/>
      <c r="E792" s="91"/>
      <c r="F792" s="91"/>
      <c r="G792" s="91"/>
      <c r="H792" s="91"/>
      <c r="I792" s="282"/>
      <c r="J792" s="282"/>
      <c r="K792" s="25"/>
      <c r="L792" s="633"/>
      <c r="M792" s="25"/>
      <c r="N792" s="33"/>
      <c r="O792" s="33"/>
      <c r="P792" s="634"/>
      <c r="Q792" s="603"/>
      <c r="R792" s="603"/>
    </row>
    <row r="793" hidden="1" customHeight="1" spans="1:18">
      <c r="A793" s="591"/>
      <c r="B793" s="91"/>
      <c r="C793" s="635"/>
      <c r="D793" s="91"/>
      <c r="E793" s="91"/>
      <c r="F793" s="91"/>
      <c r="G793" s="91"/>
      <c r="H793" s="91"/>
      <c r="I793" s="282"/>
      <c r="J793" s="282"/>
      <c r="K793" s="25"/>
      <c r="L793" s="633"/>
      <c r="M793" s="25"/>
      <c r="N793" s="33"/>
      <c r="O793" s="33"/>
      <c r="P793" s="634"/>
      <c r="Q793" s="603"/>
      <c r="R793" s="603"/>
    </row>
    <row r="794" hidden="1" customHeight="1" spans="1:18">
      <c r="A794" s="591"/>
      <c r="B794" s="91"/>
      <c r="C794" s="635"/>
      <c r="D794" s="91"/>
      <c r="E794" s="91"/>
      <c r="F794" s="91"/>
      <c r="G794" s="91"/>
      <c r="H794" s="91"/>
      <c r="I794" s="282"/>
      <c r="J794" s="282"/>
      <c r="K794" s="25"/>
      <c r="L794" s="633"/>
      <c r="M794" s="25"/>
      <c r="N794" s="33"/>
      <c r="O794" s="33"/>
      <c r="P794" s="634"/>
      <c r="Q794" s="603"/>
      <c r="R794" s="603"/>
    </row>
    <row r="795" hidden="1" customHeight="1" spans="1:18">
      <c r="A795" s="591"/>
      <c r="B795" s="91"/>
      <c r="C795" s="635"/>
      <c r="D795" s="91"/>
      <c r="E795" s="91"/>
      <c r="F795" s="91"/>
      <c r="G795" s="91"/>
      <c r="H795" s="91"/>
      <c r="I795" s="282"/>
      <c r="J795" s="282"/>
      <c r="K795" s="25"/>
      <c r="L795" s="633"/>
      <c r="M795" s="25"/>
      <c r="N795" s="33"/>
      <c r="O795" s="33"/>
      <c r="P795" s="634"/>
      <c r="Q795" s="603"/>
      <c r="R795" s="603"/>
    </row>
    <row r="796" hidden="1" customHeight="1" spans="1:18">
      <c r="A796" s="591"/>
      <c r="B796" s="91"/>
      <c r="C796" s="635"/>
      <c r="D796" s="91"/>
      <c r="E796" s="91"/>
      <c r="F796" s="91"/>
      <c r="G796" s="91"/>
      <c r="H796" s="91"/>
      <c r="I796" s="282"/>
      <c r="J796" s="282"/>
      <c r="K796" s="25"/>
      <c r="L796" s="633"/>
      <c r="M796" s="25"/>
      <c r="N796" s="33"/>
      <c r="O796" s="33"/>
      <c r="P796" s="634"/>
      <c r="Q796" s="603"/>
      <c r="R796" s="603"/>
    </row>
    <row r="797" hidden="1" customHeight="1" spans="1:18">
      <c r="A797" s="591"/>
      <c r="B797" s="91"/>
      <c r="C797" s="635"/>
      <c r="D797" s="91"/>
      <c r="E797" s="91"/>
      <c r="F797" s="91"/>
      <c r="G797" s="91"/>
      <c r="H797" s="91"/>
      <c r="I797" s="282"/>
      <c r="J797" s="282"/>
      <c r="K797" s="25"/>
      <c r="L797" s="633"/>
      <c r="M797" s="25"/>
      <c r="N797" s="33"/>
      <c r="O797" s="33"/>
      <c r="P797" s="634"/>
      <c r="Q797" s="603"/>
      <c r="R797" s="603"/>
    </row>
    <row r="798" hidden="1" customHeight="1" spans="1:18">
      <c r="A798" s="591"/>
      <c r="B798" s="91"/>
      <c r="C798" s="635"/>
      <c r="D798" s="91"/>
      <c r="E798" s="91"/>
      <c r="F798" s="91"/>
      <c r="G798" s="91"/>
      <c r="H798" s="91"/>
      <c r="I798" s="282"/>
      <c r="J798" s="282"/>
      <c r="K798" s="25"/>
      <c r="L798" s="633"/>
      <c r="M798" s="25"/>
      <c r="N798" s="33"/>
      <c r="O798" s="33"/>
      <c r="P798" s="634"/>
      <c r="Q798" s="603"/>
      <c r="R798" s="603"/>
    </row>
    <row r="799" hidden="1" customHeight="1" spans="1:18">
      <c r="A799" s="591"/>
      <c r="B799" s="91"/>
      <c r="C799" s="635"/>
      <c r="D799" s="91"/>
      <c r="E799" s="91"/>
      <c r="F799" s="91"/>
      <c r="G799" s="91"/>
      <c r="H799" s="91"/>
      <c r="I799" s="282"/>
      <c r="J799" s="282"/>
      <c r="K799" s="25"/>
      <c r="L799" s="633"/>
      <c r="M799" s="25"/>
      <c r="N799" s="33"/>
      <c r="O799" s="33"/>
      <c r="P799" s="634"/>
      <c r="Q799" s="603"/>
      <c r="R799" s="603"/>
    </row>
    <row r="800" hidden="1" customHeight="1" spans="1:18">
      <c r="A800" s="591"/>
      <c r="B800" s="91"/>
      <c r="C800" s="635"/>
      <c r="D800" s="91"/>
      <c r="E800" s="91"/>
      <c r="F800" s="91"/>
      <c r="G800" s="91"/>
      <c r="H800" s="91"/>
      <c r="I800" s="282"/>
      <c r="J800" s="282"/>
      <c r="K800" s="25"/>
      <c r="L800" s="633"/>
      <c r="M800" s="25"/>
      <c r="N800" s="33"/>
      <c r="O800" s="33"/>
      <c r="P800" s="634"/>
      <c r="Q800" s="603"/>
      <c r="R800" s="603"/>
    </row>
    <row r="801" hidden="1" customHeight="1" spans="1:18">
      <c r="A801" s="591"/>
      <c r="B801" s="91"/>
      <c r="C801" s="635"/>
      <c r="D801" s="91"/>
      <c r="E801" s="91"/>
      <c r="F801" s="91"/>
      <c r="G801" s="91"/>
      <c r="H801" s="91"/>
      <c r="I801" s="282"/>
      <c r="J801" s="282"/>
      <c r="K801" s="25"/>
      <c r="L801" s="633"/>
      <c r="M801" s="25"/>
      <c r="N801" s="33"/>
      <c r="O801" s="33"/>
      <c r="P801" s="634"/>
      <c r="Q801" s="603"/>
      <c r="R801" s="603"/>
    </row>
    <row r="802" hidden="1" customHeight="1" spans="1:18">
      <c r="A802" s="591"/>
      <c r="B802" s="91"/>
      <c r="C802" s="635"/>
      <c r="D802" s="91"/>
      <c r="E802" s="91"/>
      <c r="F802" s="91"/>
      <c r="G802" s="91"/>
      <c r="H802" s="91"/>
      <c r="I802" s="282"/>
      <c r="J802" s="282"/>
      <c r="K802" s="25"/>
      <c r="L802" s="633"/>
      <c r="M802" s="25"/>
      <c r="N802" s="33"/>
      <c r="O802" s="33"/>
      <c r="P802" s="634"/>
      <c r="Q802" s="603"/>
      <c r="R802" s="603"/>
    </row>
    <row r="803" hidden="1" customHeight="1" spans="1:18">
      <c r="A803" s="591"/>
      <c r="B803" s="91"/>
      <c r="C803" s="635"/>
      <c r="D803" s="91"/>
      <c r="E803" s="91"/>
      <c r="F803" s="91"/>
      <c r="G803" s="91"/>
      <c r="H803" s="91"/>
      <c r="I803" s="282"/>
      <c r="J803" s="282"/>
      <c r="K803" s="25"/>
      <c r="L803" s="633"/>
      <c r="M803" s="25"/>
      <c r="N803" s="33"/>
      <c r="O803" s="33"/>
      <c r="P803" s="634"/>
      <c r="Q803" s="603"/>
      <c r="R803" s="603"/>
    </row>
    <row r="804" hidden="1" customHeight="1" spans="1:18">
      <c r="A804" s="591"/>
      <c r="B804" s="91"/>
      <c r="C804" s="635"/>
      <c r="D804" s="91"/>
      <c r="E804" s="91"/>
      <c r="F804" s="91"/>
      <c r="G804" s="91"/>
      <c r="H804" s="91"/>
      <c r="I804" s="282"/>
      <c r="J804" s="282"/>
      <c r="K804" s="25"/>
      <c r="L804" s="633"/>
      <c r="M804" s="25"/>
      <c r="N804" s="33"/>
      <c r="O804" s="33"/>
      <c r="P804" s="634"/>
      <c r="Q804" s="603"/>
      <c r="R804" s="603"/>
    </row>
    <row r="805" hidden="1" customHeight="1" spans="1:18">
      <c r="A805" s="591"/>
      <c r="B805" s="91"/>
      <c r="C805" s="635"/>
      <c r="D805" s="91"/>
      <c r="E805" s="91"/>
      <c r="F805" s="91"/>
      <c r="G805" s="91"/>
      <c r="H805" s="91"/>
      <c r="I805" s="282"/>
      <c r="J805" s="282"/>
      <c r="K805" s="25"/>
      <c r="L805" s="633"/>
      <c r="M805" s="25"/>
      <c r="N805" s="33"/>
      <c r="O805" s="33"/>
      <c r="P805" s="634"/>
      <c r="Q805" s="603"/>
      <c r="R805" s="603"/>
    </row>
    <row r="806" hidden="1" customHeight="1" spans="1:18">
      <c r="A806" s="591"/>
      <c r="B806" s="91"/>
      <c r="C806" s="635"/>
      <c r="D806" s="91"/>
      <c r="E806" s="91"/>
      <c r="F806" s="91"/>
      <c r="G806" s="91"/>
      <c r="H806" s="91"/>
      <c r="I806" s="282"/>
      <c r="J806" s="282"/>
      <c r="K806" s="25"/>
      <c r="L806" s="633"/>
      <c r="M806" s="25"/>
      <c r="N806" s="33"/>
      <c r="O806" s="33"/>
      <c r="P806" s="634"/>
      <c r="Q806" s="603"/>
      <c r="R806" s="603"/>
    </row>
    <row r="807" hidden="1" customHeight="1" spans="1:18">
      <c r="A807" s="591"/>
      <c r="B807" s="91"/>
      <c r="C807" s="635"/>
      <c r="D807" s="91"/>
      <c r="E807" s="91"/>
      <c r="F807" s="91"/>
      <c r="G807" s="91"/>
      <c r="H807" s="91"/>
      <c r="I807" s="282"/>
      <c r="J807" s="282"/>
      <c r="K807" s="25"/>
      <c r="L807" s="633"/>
      <c r="M807" s="25"/>
      <c r="N807" s="33"/>
      <c r="O807" s="33"/>
      <c r="P807" s="634"/>
      <c r="Q807" s="603"/>
      <c r="R807" s="603"/>
    </row>
    <row r="808" hidden="1" customHeight="1" spans="1:18">
      <c r="A808" s="591"/>
      <c r="B808" s="91"/>
      <c r="C808" s="635"/>
      <c r="D808" s="91"/>
      <c r="E808" s="91"/>
      <c r="F808" s="91"/>
      <c r="G808" s="91"/>
      <c r="H808" s="91"/>
      <c r="I808" s="282"/>
      <c r="J808" s="282"/>
      <c r="K808" s="25"/>
      <c r="L808" s="633"/>
      <c r="M808" s="25"/>
      <c r="N808" s="33"/>
      <c r="O808" s="33"/>
      <c r="P808" s="634"/>
      <c r="Q808" s="603"/>
      <c r="R808" s="603"/>
    </row>
    <row r="809" hidden="1" customHeight="1" spans="1:18">
      <c r="A809" s="591"/>
      <c r="B809" s="91"/>
      <c r="C809" s="635"/>
      <c r="D809" s="91"/>
      <c r="E809" s="91"/>
      <c r="F809" s="91"/>
      <c r="G809" s="91"/>
      <c r="H809" s="91"/>
      <c r="I809" s="282"/>
      <c r="J809" s="282"/>
      <c r="K809" s="25"/>
      <c r="L809" s="633"/>
      <c r="M809" s="25"/>
      <c r="N809" s="33"/>
      <c r="O809" s="33"/>
      <c r="P809" s="634"/>
      <c r="Q809" s="603"/>
      <c r="R809" s="603"/>
    </row>
    <row r="810" hidden="1" customHeight="1" spans="1:18">
      <c r="A810" s="591"/>
      <c r="B810" s="91"/>
      <c r="C810" s="635"/>
      <c r="D810" s="91"/>
      <c r="E810" s="91"/>
      <c r="F810" s="91"/>
      <c r="G810" s="91"/>
      <c r="H810" s="91"/>
      <c r="I810" s="282"/>
      <c r="J810" s="282"/>
      <c r="K810" s="25"/>
      <c r="L810" s="633"/>
      <c r="M810" s="25"/>
      <c r="N810" s="33"/>
      <c r="O810" s="33"/>
      <c r="P810" s="634"/>
      <c r="Q810" s="603"/>
      <c r="R810" s="603"/>
    </row>
    <row r="811" hidden="1" customHeight="1" spans="1:18">
      <c r="A811" s="591"/>
      <c r="B811" s="91"/>
      <c r="C811" s="635"/>
      <c r="D811" s="91"/>
      <c r="E811" s="91"/>
      <c r="F811" s="91"/>
      <c r="G811" s="91"/>
      <c r="H811" s="91"/>
      <c r="I811" s="282"/>
      <c r="J811" s="282"/>
      <c r="K811" s="25"/>
      <c r="L811" s="633"/>
      <c r="M811" s="25"/>
      <c r="N811" s="33"/>
      <c r="O811" s="33"/>
      <c r="P811" s="634"/>
      <c r="Q811" s="603"/>
      <c r="R811" s="603"/>
    </row>
    <row r="812" hidden="1" customHeight="1" spans="1:18">
      <c r="A812" s="591"/>
      <c r="B812" s="91"/>
      <c r="C812" s="635"/>
      <c r="D812" s="91"/>
      <c r="E812" s="91"/>
      <c r="F812" s="91"/>
      <c r="G812" s="91"/>
      <c r="H812" s="91"/>
      <c r="I812" s="282"/>
      <c r="J812" s="282"/>
      <c r="K812" s="25"/>
      <c r="L812" s="633"/>
      <c r="M812" s="25"/>
      <c r="N812" s="33"/>
      <c r="O812" s="33"/>
      <c r="P812" s="634"/>
      <c r="Q812" s="603"/>
      <c r="R812" s="603"/>
    </row>
    <row r="813" hidden="1" customHeight="1" spans="1:18">
      <c r="A813" s="591"/>
      <c r="B813" s="91"/>
      <c r="C813" s="635"/>
      <c r="D813" s="91"/>
      <c r="E813" s="91"/>
      <c r="F813" s="91"/>
      <c r="G813" s="91"/>
      <c r="H813" s="91"/>
      <c r="I813" s="282"/>
      <c r="J813" s="282"/>
      <c r="K813" s="25"/>
      <c r="L813" s="633"/>
      <c r="M813" s="25"/>
      <c r="N813" s="33"/>
      <c r="O813" s="33"/>
      <c r="P813" s="634"/>
      <c r="Q813" s="603"/>
      <c r="R813" s="603"/>
    </row>
    <row r="814" hidden="1" customHeight="1" spans="1:18">
      <c r="A814" s="591"/>
      <c r="B814" s="91"/>
      <c r="C814" s="635"/>
      <c r="D814" s="91"/>
      <c r="E814" s="91"/>
      <c r="F814" s="91"/>
      <c r="G814" s="91"/>
      <c r="H814" s="91"/>
      <c r="I814" s="282"/>
      <c r="J814" s="282"/>
      <c r="K814" s="25"/>
      <c r="L814" s="633"/>
      <c r="M814" s="25"/>
      <c r="N814" s="33"/>
      <c r="O814" s="33"/>
      <c r="P814" s="634"/>
      <c r="Q814" s="603"/>
      <c r="R814" s="603"/>
    </row>
    <row r="815" hidden="1" customHeight="1" spans="1:18">
      <c r="A815" s="591"/>
      <c r="B815" s="91"/>
      <c r="C815" s="635"/>
      <c r="D815" s="91"/>
      <c r="E815" s="91"/>
      <c r="F815" s="91"/>
      <c r="G815" s="91"/>
      <c r="H815" s="91"/>
      <c r="I815" s="282"/>
      <c r="J815" s="282"/>
      <c r="K815" s="25"/>
      <c r="L815" s="633"/>
      <c r="M815" s="25"/>
      <c r="N815" s="33"/>
      <c r="O815" s="33"/>
      <c r="P815" s="634"/>
      <c r="Q815" s="603"/>
      <c r="R815" s="603"/>
    </row>
    <row r="816" hidden="1" customHeight="1" spans="1:18">
      <c r="A816" s="591"/>
      <c r="B816" s="91"/>
      <c r="C816" s="635"/>
      <c r="D816" s="91"/>
      <c r="E816" s="91"/>
      <c r="F816" s="91"/>
      <c r="G816" s="91"/>
      <c r="H816" s="91"/>
      <c r="I816" s="282"/>
      <c r="J816" s="282"/>
      <c r="K816" s="25"/>
      <c r="L816" s="633"/>
      <c r="M816" s="25"/>
      <c r="N816" s="33"/>
      <c r="O816" s="33"/>
      <c r="P816" s="634"/>
      <c r="Q816" s="603"/>
      <c r="R816" s="603"/>
    </row>
    <row r="817" hidden="1" customHeight="1" spans="1:18">
      <c r="A817" s="591"/>
      <c r="B817" s="91"/>
      <c r="C817" s="635"/>
      <c r="D817" s="91"/>
      <c r="E817" s="91"/>
      <c r="F817" s="91"/>
      <c r="G817" s="91"/>
      <c r="H817" s="91"/>
      <c r="I817" s="282"/>
      <c r="J817" s="282"/>
      <c r="K817" s="25"/>
      <c r="L817" s="633"/>
      <c r="M817" s="25"/>
      <c r="N817" s="33"/>
      <c r="O817" s="33"/>
      <c r="P817" s="634"/>
      <c r="Q817" s="603"/>
      <c r="R817" s="603"/>
    </row>
    <row r="818" hidden="1" customHeight="1" spans="1:18">
      <c r="A818" s="591"/>
      <c r="B818" s="91"/>
      <c r="C818" s="635"/>
      <c r="D818" s="91"/>
      <c r="E818" s="91"/>
      <c r="F818" s="91"/>
      <c r="G818" s="91"/>
      <c r="H818" s="91"/>
      <c r="I818" s="282"/>
      <c r="J818" s="282"/>
      <c r="K818" s="25"/>
      <c r="L818" s="633"/>
      <c r="M818" s="25"/>
      <c r="N818" s="33"/>
      <c r="O818" s="33"/>
      <c r="P818" s="634"/>
      <c r="Q818" s="603"/>
      <c r="R818" s="603"/>
    </row>
    <row r="819" hidden="1" customHeight="1" spans="1:18">
      <c r="A819" s="591"/>
      <c r="B819" s="91"/>
      <c r="C819" s="635"/>
      <c r="D819" s="91"/>
      <c r="E819" s="91"/>
      <c r="F819" s="91"/>
      <c r="G819" s="91"/>
      <c r="H819" s="91"/>
      <c r="I819" s="282"/>
      <c r="J819" s="282"/>
      <c r="K819" s="25"/>
      <c r="L819" s="633"/>
      <c r="M819" s="25"/>
      <c r="N819" s="33"/>
      <c r="O819" s="33"/>
      <c r="P819" s="634"/>
      <c r="Q819" s="603"/>
      <c r="R819" s="603"/>
    </row>
    <row r="820" hidden="1" customHeight="1" spans="1:18">
      <c r="A820" s="591"/>
      <c r="B820" s="91"/>
      <c r="C820" s="635"/>
      <c r="D820" s="91"/>
      <c r="E820" s="91"/>
      <c r="F820" s="91"/>
      <c r="G820" s="91"/>
      <c r="H820" s="91"/>
      <c r="I820" s="282"/>
      <c r="J820" s="282"/>
      <c r="K820" s="25"/>
      <c r="L820" s="633"/>
      <c r="M820" s="25"/>
      <c r="N820" s="33"/>
      <c r="O820" s="33"/>
      <c r="P820" s="634"/>
      <c r="Q820" s="603"/>
      <c r="R820" s="603"/>
    </row>
    <row r="821" hidden="1" customHeight="1" spans="1:18">
      <c r="A821" s="591"/>
      <c r="B821" s="91"/>
      <c r="C821" s="635"/>
      <c r="D821" s="91"/>
      <c r="E821" s="91"/>
      <c r="F821" s="91"/>
      <c r="G821" s="91"/>
      <c r="H821" s="91"/>
      <c r="I821" s="282"/>
      <c r="J821" s="282"/>
      <c r="K821" s="25"/>
      <c r="L821" s="633"/>
      <c r="M821" s="25"/>
      <c r="N821" s="33"/>
      <c r="O821" s="33"/>
      <c r="P821" s="634"/>
      <c r="Q821" s="603"/>
      <c r="R821" s="603"/>
    </row>
    <row r="822" hidden="1" customHeight="1" spans="1:18">
      <c r="A822" s="591"/>
      <c r="B822" s="91"/>
      <c r="C822" s="635"/>
      <c r="D822" s="91"/>
      <c r="E822" s="91"/>
      <c r="F822" s="91"/>
      <c r="G822" s="91"/>
      <c r="H822" s="91"/>
      <c r="I822" s="282"/>
      <c r="J822" s="282"/>
      <c r="K822" s="25"/>
      <c r="L822" s="633"/>
      <c r="M822" s="25"/>
      <c r="N822" s="33"/>
      <c r="O822" s="33"/>
      <c r="P822" s="634"/>
      <c r="Q822" s="603"/>
      <c r="R822" s="603"/>
    </row>
    <row r="823" hidden="1" customHeight="1" spans="1:18">
      <c r="A823" s="591"/>
      <c r="B823" s="91"/>
      <c r="C823" s="635"/>
      <c r="D823" s="91"/>
      <c r="E823" s="91"/>
      <c r="F823" s="91"/>
      <c r="G823" s="91"/>
      <c r="H823" s="91"/>
      <c r="I823" s="282"/>
      <c r="J823" s="282"/>
      <c r="K823" s="25"/>
      <c r="L823" s="633"/>
      <c r="M823" s="25"/>
      <c r="N823" s="33"/>
      <c r="O823" s="33"/>
      <c r="P823" s="634"/>
      <c r="Q823" s="603"/>
      <c r="R823" s="603"/>
    </row>
    <row r="824" hidden="1" customHeight="1" spans="1:18">
      <c r="A824" s="591"/>
      <c r="B824" s="91"/>
      <c r="C824" s="635"/>
      <c r="D824" s="91"/>
      <c r="E824" s="91"/>
      <c r="F824" s="91"/>
      <c r="G824" s="91"/>
      <c r="H824" s="91"/>
      <c r="I824" s="282"/>
      <c r="J824" s="282"/>
      <c r="K824" s="25"/>
      <c r="L824" s="633"/>
      <c r="M824" s="25"/>
      <c r="N824" s="33"/>
      <c r="O824" s="33"/>
      <c r="P824" s="634"/>
      <c r="Q824" s="603"/>
      <c r="R824" s="603"/>
    </row>
    <row r="825" hidden="1" customHeight="1" spans="1:18">
      <c r="A825" s="591"/>
      <c r="B825" s="91"/>
      <c r="C825" s="635"/>
      <c r="D825" s="91"/>
      <c r="E825" s="91"/>
      <c r="F825" s="91"/>
      <c r="G825" s="91"/>
      <c r="H825" s="91"/>
      <c r="I825" s="282"/>
      <c r="J825" s="282"/>
      <c r="K825" s="25"/>
      <c r="L825" s="633"/>
      <c r="M825" s="25"/>
      <c r="N825" s="33"/>
      <c r="O825" s="33"/>
      <c r="P825" s="634"/>
      <c r="Q825" s="603"/>
      <c r="R825" s="603"/>
    </row>
    <row r="826" hidden="1" customHeight="1" spans="1:18">
      <c r="A826" s="591"/>
      <c r="B826" s="91"/>
      <c r="C826" s="635"/>
      <c r="D826" s="91"/>
      <c r="E826" s="91"/>
      <c r="F826" s="91"/>
      <c r="G826" s="91"/>
      <c r="H826" s="91"/>
      <c r="I826" s="282"/>
      <c r="J826" s="282"/>
      <c r="K826" s="25"/>
      <c r="L826" s="633"/>
      <c r="M826" s="25"/>
      <c r="N826" s="33"/>
      <c r="O826" s="33"/>
      <c r="P826" s="634"/>
      <c r="Q826" s="603"/>
      <c r="R826" s="603"/>
    </row>
    <row r="827" hidden="1" customHeight="1" spans="1:18">
      <c r="A827" s="591"/>
      <c r="B827" s="91"/>
      <c r="C827" s="635"/>
      <c r="D827" s="91"/>
      <c r="E827" s="91"/>
      <c r="F827" s="91"/>
      <c r="G827" s="91"/>
      <c r="H827" s="91"/>
      <c r="I827" s="282"/>
      <c r="J827" s="282"/>
      <c r="K827" s="25"/>
      <c r="L827" s="633"/>
      <c r="M827" s="25"/>
      <c r="N827" s="33"/>
      <c r="O827" s="33"/>
      <c r="P827" s="634"/>
      <c r="Q827" s="603"/>
      <c r="R827" s="603"/>
    </row>
    <row r="828" hidden="1" customHeight="1" spans="1:18">
      <c r="A828" s="591"/>
      <c r="B828" s="91"/>
      <c r="C828" s="635"/>
      <c r="D828" s="91"/>
      <c r="E828" s="91"/>
      <c r="F828" s="91"/>
      <c r="G828" s="91"/>
      <c r="H828" s="91"/>
      <c r="I828" s="282"/>
      <c r="J828" s="282"/>
      <c r="K828" s="25"/>
      <c r="L828" s="633"/>
      <c r="M828" s="25"/>
      <c r="N828" s="33"/>
      <c r="O828" s="33"/>
      <c r="P828" s="634"/>
      <c r="Q828" s="603"/>
      <c r="R828" s="603"/>
    </row>
    <row r="829" hidden="1" customHeight="1" spans="1:18">
      <c r="A829" s="591"/>
      <c r="B829" s="91"/>
      <c r="C829" s="635"/>
      <c r="D829" s="91"/>
      <c r="E829" s="91"/>
      <c r="F829" s="91"/>
      <c r="G829" s="91"/>
      <c r="H829" s="91"/>
      <c r="I829" s="282"/>
      <c r="J829" s="282"/>
      <c r="K829" s="25"/>
      <c r="L829" s="633"/>
      <c r="M829" s="25"/>
      <c r="N829" s="33"/>
      <c r="O829" s="33"/>
      <c r="P829" s="634"/>
      <c r="Q829" s="603"/>
      <c r="R829" s="603"/>
    </row>
    <row r="830" hidden="1" customHeight="1" spans="1:18">
      <c r="A830" s="591"/>
      <c r="B830" s="91"/>
      <c r="C830" s="635"/>
      <c r="D830" s="91"/>
      <c r="E830" s="91"/>
      <c r="F830" s="91"/>
      <c r="G830" s="91"/>
      <c r="H830" s="91"/>
      <c r="I830" s="282"/>
      <c r="J830" s="282"/>
      <c r="K830" s="25"/>
      <c r="L830" s="633"/>
      <c r="M830" s="25"/>
      <c r="N830" s="33"/>
      <c r="O830" s="33"/>
      <c r="P830" s="634"/>
      <c r="Q830" s="603"/>
      <c r="R830" s="603"/>
    </row>
    <row r="831" hidden="1" customHeight="1" spans="1:18">
      <c r="A831" s="591"/>
      <c r="B831" s="91"/>
      <c r="C831" s="635"/>
      <c r="D831" s="91"/>
      <c r="E831" s="91"/>
      <c r="F831" s="91"/>
      <c r="G831" s="91"/>
      <c r="H831" s="91"/>
      <c r="I831" s="282"/>
      <c r="J831" s="282"/>
      <c r="K831" s="25"/>
      <c r="L831" s="633"/>
      <c r="M831" s="25"/>
      <c r="N831" s="33"/>
      <c r="O831" s="33"/>
      <c r="P831" s="634"/>
      <c r="Q831" s="603"/>
      <c r="R831" s="603"/>
    </row>
    <row r="832" hidden="1" customHeight="1" spans="1:18">
      <c r="A832" s="591"/>
      <c r="B832" s="91"/>
      <c r="C832" s="635"/>
      <c r="D832" s="91"/>
      <c r="E832" s="91"/>
      <c r="F832" s="91"/>
      <c r="G832" s="91"/>
      <c r="H832" s="91"/>
      <c r="I832" s="282"/>
      <c r="J832" s="282"/>
      <c r="K832" s="25"/>
      <c r="L832" s="633"/>
      <c r="M832" s="25"/>
      <c r="N832" s="33"/>
      <c r="O832" s="33"/>
      <c r="P832" s="634"/>
      <c r="Q832" s="603"/>
      <c r="R832" s="603"/>
    </row>
    <row r="833" hidden="1" customHeight="1" spans="1:18">
      <c r="A833" s="591"/>
      <c r="B833" s="91"/>
      <c r="C833" s="635"/>
      <c r="D833" s="91"/>
      <c r="E833" s="91"/>
      <c r="F833" s="91"/>
      <c r="G833" s="91"/>
      <c r="H833" s="91"/>
      <c r="I833" s="282"/>
      <c r="J833" s="282"/>
      <c r="K833" s="25"/>
      <c r="L833" s="633"/>
      <c r="M833" s="25"/>
      <c r="N833" s="33"/>
      <c r="O833" s="33"/>
      <c r="P833" s="634"/>
      <c r="Q833" s="603"/>
      <c r="R833" s="603"/>
    </row>
    <row r="834" hidden="1" customHeight="1" spans="1:18">
      <c r="A834" s="591"/>
      <c r="B834" s="91"/>
      <c r="C834" s="635"/>
      <c r="D834" s="91"/>
      <c r="E834" s="91"/>
      <c r="F834" s="91"/>
      <c r="G834" s="91"/>
      <c r="H834" s="91"/>
      <c r="I834" s="282"/>
      <c r="J834" s="282"/>
      <c r="K834" s="25"/>
      <c r="L834" s="633"/>
      <c r="M834" s="25"/>
      <c r="N834" s="33"/>
      <c r="O834" s="33"/>
      <c r="P834" s="634"/>
      <c r="Q834" s="603"/>
      <c r="R834" s="603"/>
    </row>
    <row r="835" hidden="1" customHeight="1" spans="1:18">
      <c r="A835" s="591"/>
      <c r="B835" s="91"/>
      <c r="C835" s="635"/>
      <c r="D835" s="91"/>
      <c r="E835" s="91"/>
      <c r="F835" s="91"/>
      <c r="G835" s="91"/>
      <c r="H835" s="91"/>
      <c r="I835" s="282"/>
      <c r="J835" s="282"/>
      <c r="K835" s="25"/>
      <c r="L835" s="633"/>
      <c r="M835" s="25"/>
      <c r="N835" s="33"/>
      <c r="O835" s="33"/>
      <c r="P835" s="634"/>
      <c r="Q835" s="603"/>
      <c r="R835" s="603"/>
    </row>
    <row r="836" hidden="1" customHeight="1" spans="1:18">
      <c r="A836" s="591"/>
      <c r="B836" s="91"/>
      <c r="C836" s="635"/>
      <c r="D836" s="91"/>
      <c r="E836" s="91"/>
      <c r="F836" s="91"/>
      <c r="G836" s="91"/>
      <c r="H836" s="91"/>
      <c r="I836" s="282"/>
      <c r="J836" s="282"/>
      <c r="K836" s="25"/>
      <c r="L836" s="633"/>
      <c r="M836" s="25"/>
      <c r="N836" s="33"/>
      <c r="O836" s="33"/>
      <c r="P836" s="634"/>
      <c r="Q836" s="603"/>
      <c r="R836" s="603"/>
    </row>
    <row r="837" hidden="1" customHeight="1" spans="1:18">
      <c r="A837" s="591"/>
      <c r="B837" s="91"/>
      <c r="C837" s="635"/>
      <c r="D837" s="91"/>
      <c r="E837" s="91"/>
      <c r="F837" s="91"/>
      <c r="G837" s="91"/>
      <c r="H837" s="91"/>
      <c r="I837" s="282"/>
      <c r="J837" s="282"/>
      <c r="K837" s="25"/>
      <c r="L837" s="633"/>
      <c r="M837" s="25"/>
      <c r="N837" s="33"/>
      <c r="O837" s="33"/>
      <c r="P837" s="634"/>
      <c r="Q837" s="603"/>
      <c r="R837" s="603"/>
    </row>
    <row r="838" hidden="1" customHeight="1" spans="1:18">
      <c r="A838" s="591"/>
      <c r="B838" s="91"/>
      <c r="C838" s="635"/>
      <c r="D838" s="91"/>
      <c r="E838" s="91"/>
      <c r="F838" s="91"/>
      <c r="G838" s="91"/>
      <c r="H838" s="91"/>
      <c r="I838" s="282"/>
      <c r="J838" s="282"/>
      <c r="K838" s="25"/>
      <c r="L838" s="633"/>
      <c r="M838" s="25"/>
      <c r="N838" s="33"/>
      <c r="O838" s="33"/>
      <c r="P838" s="634"/>
      <c r="Q838" s="603"/>
      <c r="R838" s="603"/>
    </row>
    <row r="839" hidden="1" customHeight="1" spans="1:18">
      <c r="A839" s="591"/>
      <c r="B839" s="91"/>
      <c r="C839" s="635"/>
      <c r="D839" s="91"/>
      <c r="E839" s="91"/>
      <c r="F839" s="91"/>
      <c r="G839" s="91"/>
      <c r="H839" s="91"/>
      <c r="I839" s="282"/>
      <c r="J839" s="282"/>
      <c r="K839" s="25"/>
      <c r="L839" s="633"/>
      <c r="M839" s="25"/>
      <c r="N839" s="33"/>
      <c r="O839" s="33"/>
      <c r="P839" s="634"/>
      <c r="Q839" s="603"/>
      <c r="R839" s="603"/>
    </row>
    <row r="840" hidden="1" customHeight="1" spans="1:18">
      <c r="A840" s="591"/>
      <c r="B840" s="91"/>
      <c r="C840" s="635"/>
      <c r="D840" s="91"/>
      <c r="E840" s="91"/>
      <c r="F840" s="91"/>
      <c r="G840" s="91"/>
      <c r="H840" s="91"/>
      <c r="I840" s="282"/>
      <c r="J840" s="282"/>
      <c r="K840" s="25"/>
      <c r="L840" s="633"/>
      <c r="M840" s="25"/>
      <c r="N840" s="33"/>
      <c r="O840" s="33"/>
      <c r="P840" s="634"/>
      <c r="Q840" s="603"/>
      <c r="R840" s="603"/>
    </row>
    <row r="841" hidden="1" customHeight="1" spans="1:18">
      <c r="A841" s="591"/>
      <c r="B841" s="91"/>
      <c r="C841" s="635"/>
      <c r="D841" s="91"/>
      <c r="E841" s="91"/>
      <c r="F841" s="91"/>
      <c r="G841" s="91"/>
      <c r="H841" s="91"/>
      <c r="I841" s="282"/>
      <c r="J841" s="282"/>
      <c r="K841" s="25"/>
      <c r="L841" s="633"/>
      <c r="M841" s="25"/>
      <c r="N841" s="33"/>
      <c r="O841" s="33"/>
      <c r="P841" s="634"/>
      <c r="Q841" s="603"/>
      <c r="R841" s="603"/>
    </row>
    <row r="842" hidden="1" customHeight="1" spans="1:18">
      <c r="A842" s="591"/>
      <c r="B842" s="91"/>
      <c r="C842" s="635"/>
      <c r="D842" s="91"/>
      <c r="E842" s="91"/>
      <c r="F842" s="91"/>
      <c r="G842" s="91"/>
      <c r="H842" s="91"/>
      <c r="I842" s="282"/>
      <c r="J842" s="282"/>
      <c r="K842" s="25"/>
      <c r="L842" s="633"/>
      <c r="M842" s="25"/>
      <c r="N842" s="33"/>
      <c r="O842" s="33"/>
      <c r="P842" s="634"/>
      <c r="Q842" s="603"/>
      <c r="R842" s="603"/>
    </row>
    <row r="843" hidden="1" customHeight="1" spans="1:18">
      <c r="A843" s="591"/>
      <c r="B843" s="91"/>
      <c r="C843" s="635"/>
      <c r="D843" s="91"/>
      <c r="E843" s="91"/>
      <c r="F843" s="91"/>
      <c r="G843" s="91"/>
      <c r="H843" s="91"/>
      <c r="I843" s="282"/>
      <c r="J843" s="282"/>
      <c r="K843" s="25"/>
      <c r="L843" s="633"/>
      <c r="M843" s="25"/>
      <c r="N843" s="33"/>
      <c r="O843" s="33"/>
      <c r="P843" s="634"/>
      <c r="Q843" s="603"/>
      <c r="R843" s="603"/>
    </row>
    <row r="844" hidden="1" customHeight="1" spans="1:18">
      <c r="A844" s="591"/>
      <c r="B844" s="91"/>
      <c r="C844" s="635"/>
      <c r="D844" s="91"/>
      <c r="E844" s="91"/>
      <c r="F844" s="91"/>
      <c r="G844" s="91"/>
      <c r="H844" s="91"/>
      <c r="I844" s="282"/>
      <c r="J844" s="282"/>
      <c r="K844" s="25"/>
      <c r="L844" s="633"/>
      <c r="M844" s="25"/>
      <c r="N844" s="33"/>
      <c r="O844" s="33"/>
      <c r="P844" s="634"/>
      <c r="Q844" s="603"/>
      <c r="R844" s="603"/>
    </row>
    <row r="845" hidden="1" customHeight="1" spans="1:18">
      <c r="A845" s="591"/>
      <c r="B845" s="91"/>
      <c r="C845" s="635"/>
      <c r="D845" s="91"/>
      <c r="E845" s="91"/>
      <c r="F845" s="91"/>
      <c r="G845" s="91"/>
      <c r="H845" s="91"/>
      <c r="I845" s="282"/>
      <c r="J845" s="282"/>
      <c r="K845" s="25"/>
      <c r="L845" s="633"/>
      <c r="M845" s="25"/>
      <c r="N845" s="33"/>
      <c r="O845" s="33"/>
      <c r="P845" s="634"/>
      <c r="Q845" s="603"/>
      <c r="R845" s="603"/>
    </row>
    <row r="846" hidden="1" customHeight="1" spans="1:18">
      <c r="A846" s="591"/>
      <c r="B846" s="91"/>
      <c r="C846" s="635"/>
      <c r="D846" s="91"/>
      <c r="E846" s="91"/>
      <c r="F846" s="91"/>
      <c r="G846" s="91"/>
      <c r="H846" s="91"/>
      <c r="I846" s="282"/>
      <c r="J846" s="282"/>
      <c r="K846" s="25"/>
      <c r="L846" s="633"/>
      <c r="M846" s="25"/>
      <c r="N846" s="33"/>
      <c r="O846" s="33"/>
      <c r="P846" s="634"/>
      <c r="Q846" s="603"/>
      <c r="R846" s="603"/>
    </row>
    <row r="847" hidden="1" customHeight="1" spans="1:18">
      <c r="A847" s="591"/>
      <c r="B847" s="91"/>
      <c r="C847" s="635"/>
      <c r="D847" s="91"/>
      <c r="E847" s="91"/>
      <c r="F847" s="91"/>
      <c r="G847" s="91"/>
      <c r="H847" s="91"/>
      <c r="I847" s="282"/>
      <c r="J847" s="282"/>
      <c r="K847" s="25"/>
      <c r="L847" s="633"/>
      <c r="M847" s="25"/>
      <c r="N847" s="33"/>
      <c r="O847" s="33"/>
      <c r="P847" s="634"/>
      <c r="Q847" s="603"/>
      <c r="R847" s="603"/>
    </row>
    <row r="848" hidden="1" customHeight="1" spans="1:18">
      <c r="A848" s="591"/>
      <c r="B848" s="91"/>
      <c r="C848" s="635"/>
      <c r="D848" s="91"/>
      <c r="E848" s="91"/>
      <c r="F848" s="91"/>
      <c r="G848" s="91"/>
      <c r="H848" s="91"/>
      <c r="I848" s="282"/>
      <c r="J848" s="282"/>
      <c r="K848" s="25"/>
      <c r="L848" s="633"/>
      <c r="M848" s="25"/>
      <c r="N848" s="33"/>
      <c r="O848" s="33"/>
      <c r="P848" s="634"/>
      <c r="Q848" s="603"/>
      <c r="R848" s="603"/>
    </row>
    <row r="849" hidden="1" customHeight="1" spans="1:18">
      <c r="A849" s="591"/>
      <c r="B849" s="91"/>
      <c r="C849" s="635"/>
      <c r="D849" s="91"/>
      <c r="E849" s="91"/>
      <c r="F849" s="91"/>
      <c r="G849" s="91"/>
      <c r="H849" s="91"/>
      <c r="I849" s="282"/>
      <c r="J849" s="282"/>
      <c r="K849" s="25"/>
      <c r="L849" s="633"/>
      <c r="M849" s="25"/>
      <c r="N849" s="33"/>
      <c r="O849" s="33"/>
      <c r="P849" s="634"/>
      <c r="Q849" s="603"/>
      <c r="R849" s="603"/>
    </row>
    <row r="850" hidden="1" customHeight="1" spans="1:18">
      <c r="A850" s="591"/>
      <c r="B850" s="91"/>
      <c r="C850" s="635"/>
      <c r="D850" s="91"/>
      <c r="E850" s="91"/>
      <c r="F850" s="91"/>
      <c r="G850" s="91"/>
      <c r="H850" s="91"/>
      <c r="I850" s="282"/>
      <c r="J850" s="282"/>
      <c r="K850" s="25"/>
      <c r="L850" s="633"/>
      <c r="M850" s="25"/>
      <c r="N850" s="33"/>
      <c r="O850" s="33"/>
      <c r="P850" s="634"/>
      <c r="Q850" s="603"/>
      <c r="R850" s="603"/>
    </row>
    <row r="851" hidden="1" customHeight="1" spans="1:18">
      <c r="A851" s="591"/>
      <c r="B851" s="91"/>
      <c r="C851" s="635"/>
      <c r="D851" s="91"/>
      <c r="E851" s="91"/>
      <c r="F851" s="91"/>
      <c r="G851" s="91"/>
      <c r="H851" s="91"/>
      <c r="I851" s="282"/>
      <c r="J851" s="282"/>
      <c r="K851" s="25"/>
      <c r="L851" s="633"/>
      <c r="M851" s="25"/>
      <c r="N851" s="33"/>
      <c r="O851" s="33"/>
      <c r="P851" s="634"/>
      <c r="Q851" s="603"/>
      <c r="R851" s="603"/>
    </row>
    <row r="852" hidden="1" customHeight="1" spans="1:18">
      <c r="A852" s="591"/>
      <c r="B852" s="91"/>
      <c r="C852" s="635"/>
      <c r="D852" s="91"/>
      <c r="E852" s="91"/>
      <c r="F852" s="91"/>
      <c r="G852" s="91"/>
      <c r="H852" s="91"/>
      <c r="I852" s="282"/>
      <c r="J852" s="282"/>
      <c r="K852" s="25"/>
      <c r="L852" s="633"/>
      <c r="M852" s="25"/>
      <c r="N852" s="33"/>
      <c r="O852" s="33"/>
      <c r="P852" s="634"/>
      <c r="Q852" s="603"/>
      <c r="R852" s="603"/>
    </row>
    <row r="853" hidden="1" customHeight="1" spans="1:18">
      <c r="A853" s="591"/>
      <c r="B853" s="91"/>
      <c r="C853" s="635"/>
      <c r="D853" s="91"/>
      <c r="E853" s="91"/>
      <c r="F853" s="91"/>
      <c r="G853" s="91"/>
      <c r="H853" s="91"/>
      <c r="I853" s="282"/>
      <c r="J853" s="282"/>
      <c r="K853" s="25"/>
      <c r="L853" s="633"/>
      <c r="M853" s="25"/>
      <c r="N853" s="33"/>
      <c r="O853" s="33"/>
      <c r="P853" s="634"/>
      <c r="Q853" s="603"/>
      <c r="R853" s="603"/>
    </row>
    <row r="854" hidden="1" customHeight="1" spans="1:18">
      <c r="A854" s="591"/>
      <c r="B854" s="91"/>
      <c r="C854" s="635"/>
      <c r="D854" s="91"/>
      <c r="E854" s="91"/>
      <c r="F854" s="91"/>
      <c r="G854" s="91"/>
      <c r="H854" s="91"/>
      <c r="I854" s="282"/>
      <c r="J854" s="282"/>
      <c r="K854" s="25"/>
      <c r="L854" s="633"/>
      <c r="M854" s="25"/>
      <c r="N854" s="33"/>
      <c r="O854" s="33"/>
      <c r="P854" s="634"/>
      <c r="Q854" s="603"/>
      <c r="R854" s="603"/>
    </row>
    <row r="855" hidden="1" customHeight="1" spans="1:18">
      <c r="A855" s="591"/>
      <c r="B855" s="91"/>
      <c r="C855" s="635"/>
      <c r="D855" s="91"/>
      <c r="E855" s="91"/>
      <c r="F855" s="91"/>
      <c r="G855" s="91"/>
      <c r="H855" s="91"/>
      <c r="I855" s="282"/>
      <c r="J855" s="282"/>
      <c r="K855" s="25"/>
      <c r="L855" s="633"/>
      <c r="M855" s="25"/>
      <c r="N855" s="33"/>
      <c r="O855" s="33"/>
      <c r="P855" s="634"/>
      <c r="Q855" s="603"/>
      <c r="R855" s="603"/>
    </row>
    <row r="856" hidden="1" customHeight="1" spans="1:18">
      <c r="A856" s="591"/>
      <c r="B856" s="91"/>
      <c r="C856" s="635"/>
      <c r="D856" s="91"/>
      <c r="E856" s="91"/>
      <c r="F856" s="91"/>
      <c r="G856" s="91"/>
      <c r="H856" s="91"/>
      <c r="I856" s="282"/>
      <c r="J856" s="282"/>
      <c r="K856" s="25"/>
      <c r="L856" s="633"/>
      <c r="M856" s="25"/>
      <c r="N856" s="33"/>
      <c r="O856" s="33"/>
      <c r="P856" s="634"/>
      <c r="Q856" s="603"/>
      <c r="R856" s="603"/>
    </row>
    <row r="857" hidden="1" customHeight="1" spans="1:18">
      <c r="A857" s="591"/>
      <c r="B857" s="91"/>
      <c r="C857" s="635"/>
      <c r="D857" s="91"/>
      <c r="E857" s="91"/>
      <c r="F857" s="91"/>
      <c r="G857" s="91"/>
      <c r="H857" s="91"/>
      <c r="I857" s="282"/>
      <c r="J857" s="282"/>
      <c r="K857" s="25"/>
      <c r="L857" s="633"/>
      <c r="M857" s="25"/>
      <c r="N857" s="33"/>
      <c r="O857" s="33"/>
      <c r="P857" s="634"/>
      <c r="Q857" s="603"/>
      <c r="R857" s="603"/>
    </row>
    <row r="858" hidden="1" customHeight="1" spans="1:18">
      <c r="A858" s="591"/>
      <c r="B858" s="91"/>
      <c r="C858" s="635"/>
      <c r="D858" s="91"/>
      <c r="E858" s="91"/>
      <c r="F858" s="91"/>
      <c r="G858" s="91"/>
      <c r="H858" s="91"/>
      <c r="I858" s="282"/>
      <c r="J858" s="282"/>
      <c r="K858" s="25"/>
      <c r="L858" s="633"/>
      <c r="M858" s="25"/>
      <c r="N858" s="33"/>
      <c r="O858" s="33"/>
      <c r="P858" s="634"/>
      <c r="Q858" s="603"/>
      <c r="R858" s="603"/>
    </row>
    <row r="859" hidden="1" customHeight="1" spans="1:18">
      <c r="A859" s="591"/>
      <c r="B859" s="91"/>
      <c r="C859" s="635"/>
      <c r="D859" s="91"/>
      <c r="E859" s="91"/>
      <c r="F859" s="91"/>
      <c r="G859" s="91"/>
      <c r="H859" s="91"/>
      <c r="I859" s="282"/>
      <c r="J859" s="282"/>
      <c r="K859" s="25"/>
      <c r="L859" s="633"/>
      <c r="M859" s="25"/>
      <c r="N859" s="33"/>
      <c r="O859" s="33"/>
      <c r="P859" s="634"/>
      <c r="Q859" s="603"/>
      <c r="R859" s="603"/>
    </row>
    <row r="860" hidden="1" customHeight="1" spans="1:18">
      <c r="A860" s="591"/>
      <c r="B860" s="91"/>
      <c r="C860" s="635"/>
      <c r="D860" s="91"/>
      <c r="E860" s="91"/>
      <c r="F860" s="91"/>
      <c r="G860" s="91"/>
      <c r="H860" s="91"/>
      <c r="I860" s="282"/>
      <c r="J860" s="282"/>
      <c r="K860" s="25"/>
      <c r="L860" s="633"/>
      <c r="M860" s="25"/>
      <c r="N860" s="33"/>
      <c r="O860" s="33"/>
      <c r="P860" s="634"/>
      <c r="Q860" s="603"/>
      <c r="R860" s="603"/>
    </row>
    <row r="861" hidden="1" customHeight="1" spans="1:18">
      <c r="A861" s="591"/>
      <c r="B861" s="91"/>
      <c r="C861" s="635"/>
      <c r="D861" s="91"/>
      <c r="E861" s="91"/>
      <c r="F861" s="91"/>
      <c r="G861" s="91"/>
      <c r="H861" s="91"/>
      <c r="I861" s="282"/>
      <c r="J861" s="282"/>
      <c r="K861" s="25"/>
      <c r="L861" s="633"/>
      <c r="M861" s="25"/>
      <c r="N861" s="33"/>
      <c r="O861" s="33"/>
      <c r="P861" s="634"/>
      <c r="Q861" s="603"/>
      <c r="R861" s="603"/>
    </row>
    <row r="862" hidden="1" customHeight="1" spans="1:18">
      <c r="A862" s="591"/>
      <c r="B862" s="91"/>
      <c r="C862" s="635"/>
      <c r="D862" s="91"/>
      <c r="E862" s="91"/>
      <c r="F862" s="91"/>
      <c r="G862" s="91"/>
      <c r="H862" s="91"/>
      <c r="I862" s="282"/>
      <c r="J862" s="282"/>
      <c r="K862" s="25"/>
      <c r="L862" s="633"/>
      <c r="M862" s="25"/>
      <c r="N862" s="33"/>
      <c r="O862" s="33"/>
      <c r="P862" s="634"/>
      <c r="Q862" s="603"/>
      <c r="R862" s="603"/>
    </row>
    <row r="863" hidden="1" customHeight="1" spans="1:18">
      <c r="A863" s="591"/>
      <c r="B863" s="91"/>
      <c r="C863" s="635"/>
      <c r="D863" s="91"/>
      <c r="E863" s="91"/>
      <c r="F863" s="91"/>
      <c r="G863" s="91"/>
      <c r="H863" s="91"/>
      <c r="I863" s="282"/>
      <c r="J863" s="282"/>
      <c r="K863" s="25"/>
      <c r="L863" s="633"/>
      <c r="M863" s="25"/>
      <c r="N863" s="33"/>
      <c r="O863" s="33"/>
      <c r="P863" s="634"/>
      <c r="Q863" s="603"/>
      <c r="R863" s="603"/>
    </row>
    <row r="864" hidden="1" customHeight="1" spans="1:18">
      <c r="A864" s="591"/>
      <c r="B864" s="91"/>
      <c r="C864" s="635"/>
      <c r="D864" s="91"/>
      <c r="E864" s="91"/>
      <c r="F864" s="91"/>
      <c r="G864" s="91"/>
      <c r="H864" s="91"/>
      <c r="I864" s="282"/>
      <c r="J864" s="282"/>
      <c r="K864" s="25"/>
      <c r="L864" s="633"/>
      <c r="M864" s="25"/>
      <c r="N864" s="33"/>
      <c r="O864" s="33"/>
      <c r="P864" s="634"/>
      <c r="Q864" s="603"/>
      <c r="R864" s="603"/>
    </row>
    <row r="865" hidden="1" customHeight="1" spans="1:18">
      <c r="A865" s="591"/>
      <c r="B865" s="91"/>
      <c r="C865" s="635"/>
      <c r="D865" s="91"/>
      <c r="E865" s="91"/>
      <c r="F865" s="91"/>
      <c r="G865" s="91"/>
      <c r="H865" s="91"/>
      <c r="I865" s="282"/>
      <c r="J865" s="282"/>
      <c r="K865" s="25"/>
      <c r="L865" s="633"/>
      <c r="M865" s="25"/>
      <c r="N865" s="33"/>
      <c r="O865" s="33"/>
      <c r="P865" s="634"/>
      <c r="Q865" s="603"/>
      <c r="R865" s="603"/>
    </row>
    <row r="866" hidden="1" customHeight="1" spans="1:18">
      <c r="A866" s="591"/>
      <c r="B866" s="91"/>
      <c r="C866" s="635"/>
      <c r="D866" s="91"/>
      <c r="E866" s="91"/>
      <c r="F866" s="91"/>
      <c r="G866" s="91"/>
      <c r="H866" s="91"/>
      <c r="I866" s="282"/>
      <c r="J866" s="282"/>
      <c r="K866" s="25"/>
      <c r="L866" s="633"/>
      <c r="M866" s="25"/>
      <c r="N866" s="33"/>
      <c r="O866" s="33"/>
      <c r="P866" s="634"/>
      <c r="Q866" s="603"/>
      <c r="R866" s="603"/>
    </row>
    <row r="867" hidden="1" customHeight="1" spans="1:18">
      <c r="A867" s="591"/>
      <c r="B867" s="91"/>
      <c r="C867" s="635"/>
      <c r="D867" s="91"/>
      <c r="E867" s="91"/>
      <c r="F867" s="91"/>
      <c r="G867" s="91"/>
      <c r="H867" s="91"/>
      <c r="I867" s="282"/>
      <c r="J867" s="282"/>
      <c r="K867" s="25"/>
      <c r="L867" s="633"/>
      <c r="M867" s="25"/>
      <c r="N867" s="33"/>
      <c r="O867" s="33"/>
      <c r="P867" s="634"/>
      <c r="Q867" s="603"/>
      <c r="R867" s="603"/>
    </row>
    <row r="868" hidden="1" customHeight="1" spans="1:18">
      <c r="A868" s="591"/>
      <c r="B868" s="91"/>
      <c r="C868" s="635"/>
      <c r="D868" s="91"/>
      <c r="E868" s="91"/>
      <c r="F868" s="91"/>
      <c r="G868" s="91"/>
      <c r="H868" s="91"/>
      <c r="I868" s="282"/>
      <c r="J868" s="282"/>
      <c r="K868" s="25"/>
      <c r="L868" s="633"/>
      <c r="M868" s="25"/>
      <c r="N868" s="33"/>
      <c r="O868" s="33"/>
      <c r="P868" s="634"/>
      <c r="Q868" s="603"/>
      <c r="R868" s="603"/>
    </row>
    <row r="869" hidden="1" customHeight="1" spans="1:18">
      <c r="A869" s="591"/>
      <c r="B869" s="91"/>
      <c r="C869" s="635"/>
      <c r="D869" s="91"/>
      <c r="E869" s="91"/>
      <c r="F869" s="91"/>
      <c r="G869" s="91"/>
      <c r="H869" s="91"/>
      <c r="I869" s="282"/>
      <c r="J869" s="282"/>
      <c r="K869" s="25"/>
      <c r="L869" s="633"/>
      <c r="M869" s="25"/>
      <c r="N869" s="33"/>
      <c r="O869" s="33"/>
      <c r="P869" s="634"/>
      <c r="Q869" s="603"/>
      <c r="R869" s="603"/>
    </row>
    <row r="870" hidden="1" customHeight="1" spans="1:18">
      <c r="A870" s="591"/>
      <c r="B870" s="91"/>
      <c r="C870" s="635"/>
      <c r="D870" s="91"/>
      <c r="E870" s="91"/>
      <c r="F870" s="91"/>
      <c r="G870" s="91"/>
      <c r="H870" s="91"/>
      <c r="I870" s="282"/>
      <c r="J870" s="282"/>
      <c r="K870" s="25"/>
      <c r="L870" s="633"/>
      <c r="M870" s="25"/>
      <c r="N870" s="33"/>
      <c r="O870" s="33"/>
      <c r="P870" s="634"/>
      <c r="Q870" s="603"/>
      <c r="R870" s="603"/>
    </row>
    <row r="871" hidden="1" customHeight="1" spans="1:18">
      <c r="A871" s="591"/>
      <c r="B871" s="91"/>
      <c r="C871" s="635"/>
      <c r="D871" s="91"/>
      <c r="E871" s="91"/>
      <c r="F871" s="91"/>
      <c r="G871" s="91"/>
      <c r="H871" s="91"/>
      <c r="I871" s="282"/>
      <c r="J871" s="282"/>
      <c r="K871" s="25"/>
      <c r="L871" s="633"/>
      <c r="M871" s="25"/>
      <c r="N871" s="33"/>
      <c r="O871" s="33"/>
      <c r="P871" s="634"/>
      <c r="Q871" s="603"/>
      <c r="R871" s="603"/>
    </row>
    <row r="872" hidden="1" customHeight="1" spans="1:18">
      <c r="A872" s="591"/>
      <c r="B872" s="91"/>
      <c r="C872" s="635"/>
      <c r="D872" s="91"/>
      <c r="E872" s="91"/>
      <c r="F872" s="91"/>
      <c r="G872" s="91"/>
      <c r="H872" s="91"/>
      <c r="I872" s="282"/>
      <c r="J872" s="282"/>
      <c r="K872" s="25"/>
      <c r="L872" s="633"/>
      <c r="M872" s="25"/>
      <c r="N872" s="33"/>
      <c r="O872" s="33"/>
      <c r="P872" s="634"/>
      <c r="Q872" s="603"/>
      <c r="R872" s="603"/>
    </row>
    <row r="873" hidden="1" customHeight="1" spans="1:18">
      <c r="A873" s="591"/>
      <c r="B873" s="91"/>
      <c r="C873" s="635"/>
      <c r="D873" s="91"/>
      <c r="E873" s="91"/>
      <c r="F873" s="91"/>
      <c r="G873" s="91"/>
      <c r="H873" s="91"/>
      <c r="I873" s="282"/>
      <c r="J873" s="282"/>
      <c r="K873" s="25"/>
      <c r="L873" s="633"/>
      <c r="M873" s="25"/>
      <c r="N873" s="33"/>
      <c r="O873" s="33"/>
      <c r="P873" s="634"/>
      <c r="Q873" s="603"/>
      <c r="R873" s="603"/>
    </row>
    <row r="874" hidden="1" customHeight="1" spans="1:18">
      <c r="A874" s="591"/>
      <c r="B874" s="91"/>
      <c r="C874" s="635"/>
      <c r="D874" s="91"/>
      <c r="E874" s="91"/>
      <c r="F874" s="91"/>
      <c r="G874" s="91"/>
      <c r="H874" s="91"/>
      <c r="I874" s="282"/>
      <c r="J874" s="282"/>
      <c r="K874" s="25"/>
      <c r="L874" s="633"/>
      <c r="M874" s="25"/>
      <c r="N874" s="33"/>
      <c r="O874" s="33"/>
      <c r="P874" s="634"/>
      <c r="Q874" s="603"/>
      <c r="R874" s="603"/>
    </row>
    <row r="875" hidden="1" customHeight="1" spans="1:18">
      <c r="A875" s="591"/>
      <c r="B875" s="91"/>
      <c r="C875" s="635"/>
      <c r="D875" s="91"/>
      <c r="E875" s="91"/>
      <c r="F875" s="91"/>
      <c r="G875" s="91"/>
      <c r="H875" s="91"/>
      <c r="I875" s="282"/>
      <c r="J875" s="282"/>
      <c r="K875" s="25"/>
      <c r="L875" s="633"/>
      <c r="M875" s="25"/>
      <c r="N875" s="33"/>
      <c r="O875" s="33"/>
      <c r="P875" s="634"/>
      <c r="Q875" s="603"/>
      <c r="R875" s="603"/>
    </row>
    <row r="876" hidden="1" customHeight="1" spans="1:18">
      <c r="A876" s="591"/>
      <c r="B876" s="91"/>
      <c r="C876" s="635"/>
      <c r="D876" s="91"/>
      <c r="E876" s="91"/>
      <c r="F876" s="91"/>
      <c r="G876" s="91"/>
      <c r="H876" s="91"/>
      <c r="I876" s="282"/>
      <c r="J876" s="282"/>
      <c r="K876" s="25"/>
      <c r="L876" s="633"/>
      <c r="M876" s="25"/>
      <c r="N876" s="33"/>
      <c r="O876" s="33"/>
      <c r="P876" s="634"/>
      <c r="Q876" s="603"/>
      <c r="R876" s="603"/>
    </row>
    <row r="877" hidden="1" customHeight="1" spans="1:18">
      <c r="A877" s="591"/>
      <c r="B877" s="91"/>
      <c r="C877" s="635"/>
      <c r="D877" s="91"/>
      <c r="E877" s="91"/>
      <c r="F877" s="91"/>
      <c r="G877" s="91"/>
      <c r="H877" s="91"/>
      <c r="I877" s="282"/>
      <c r="J877" s="282"/>
      <c r="K877" s="25"/>
      <c r="L877" s="633"/>
      <c r="M877" s="25"/>
      <c r="N877" s="33"/>
      <c r="O877" s="33"/>
      <c r="P877" s="634"/>
      <c r="Q877" s="603"/>
      <c r="R877" s="603"/>
    </row>
    <row r="878" hidden="1" customHeight="1" spans="1:18">
      <c r="A878" s="591"/>
      <c r="B878" s="91"/>
      <c r="C878" s="635"/>
      <c r="D878" s="91"/>
      <c r="E878" s="91"/>
      <c r="F878" s="91"/>
      <c r="G878" s="91"/>
      <c r="H878" s="91"/>
      <c r="I878" s="282"/>
      <c r="J878" s="282"/>
      <c r="K878" s="25"/>
      <c r="L878" s="633"/>
      <c r="M878" s="25"/>
      <c r="N878" s="33"/>
      <c r="O878" s="33"/>
      <c r="P878" s="634"/>
      <c r="Q878" s="603"/>
      <c r="R878" s="603"/>
    </row>
    <row r="879" hidden="1" customHeight="1" spans="1:18">
      <c r="A879" s="591"/>
      <c r="B879" s="91"/>
      <c r="C879" s="635"/>
      <c r="D879" s="91"/>
      <c r="E879" s="91"/>
      <c r="F879" s="91"/>
      <c r="G879" s="91"/>
      <c r="H879" s="91"/>
      <c r="I879" s="282"/>
      <c r="J879" s="282"/>
      <c r="K879" s="25"/>
      <c r="L879" s="633"/>
      <c r="M879" s="25"/>
      <c r="N879" s="33"/>
      <c r="O879" s="33"/>
      <c r="P879" s="634"/>
      <c r="Q879" s="603"/>
      <c r="R879" s="603"/>
    </row>
    <row r="880" hidden="1" customHeight="1" spans="1:18">
      <c r="A880" s="591"/>
      <c r="B880" s="91"/>
      <c r="C880" s="635"/>
      <c r="D880" s="91"/>
      <c r="E880" s="91"/>
      <c r="F880" s="91"/>
      <c r="G880" s="91"/>
      <c r="H880" s="91"/>
      <c r="I880" s="282"/>
      <c r="J880" s="282"/>
      <c r="K880" s="25"/>
      <c r="L880" s="633"/>
      <c r="M880" s="25"/>
      <c r="N880" s="33"/>
      <c r="O880" s="33"/>
      <c r="P880" s="634"/>
      <c r="Q880" s="603"/>
      <c r="R880" s="603"/>
    </row>
    <row r="881" hidden="1" customHeight="1" spans="1:18">
      <c r="A881" s="591"/>
      <c r="B881" s="91"/>
      <c r="C881" s="635"/>
      <c r="D881" s="91"/>
      <c r="E881" s="91"/>
      <c r="F881" s="91"/>
      <c r="G881" s="91"/>
      <c r="H881" s="91"/>
      <c r="I881" s="282"/>
      <c r="J881" s="282"/>
      <c r="K881" s="25"/>
      <c r="L881" s="633"/>
      <c r="M881" s="25"/>
      <c r="N881" s="33"/>
      <c r="O881" s="33"/>
      <c r="P881" s="634"/>
      <c r="Q881" s="603"/>
      <c r="R881" s="603"/>
    </row>
    <row r="882" hidden="1" customHeight="1" spans="1:18">
      <c r="A882" s="591"/>
      <c r="B882" s="91"/>
      <c r="C882" s="635"/>
      <c r="D882" s="91"/>
      <c r="E882" s="91"/>
      <c r="F882" s="91"/>
      <c r="G882" s="91"/>
      <c r="H882" s="91"/>
      <c r="I882" s="282"/>
      <c r="J882" s="282"/>
      <c r="K882" s="25"/>
      <c r="L882" s="633"/>
      <c r="M882" s="25"/>
      <c r="N882" s="33"/>
      <c r="O882" s="33"/>
      <c r="P882" s="634"/>
      <c r="Q882" s="603"/>
      <c r="R882" s="603"/>
    </row>
    <row r="883" hidden="1" customHeight="1" spans="1:18">
      <c r="A883" s="591"/>
      <c r="B883" s="91"/>
      <c r="C883" s="635"/>
      <c r="D883" s="91"/>
      <c r="E883" s="91"/>
      <c r="F883" s="91"/>
      <c r="G883" s="91"/>
      <c r="H883" s="91"/>
      <c r="I883" s="282"/>
      <c r="J883" s="282"/>
      <c r="K883" s="25"/>
      <c r="L883" s="633"/>
      <c r="M883" s="25"/>
      <c r="N883" s="33"/>
      <c r="O883" s="33"/>
      <c r="P883" s="634"/>
      <c r="Q883" s="603"/>
      <c r="R883" s="603"/>
    </row>
    <row r="884" hidden="1" customHeight="1" spans="1:18">
      <c r="A884" s="591"/>
      <c r="B884" s="91"/>
      <c r="C884" s="635"/>
      <c r="D884" s="91"/>
      <c r="E884" s="91"/>
      <c r="F884" s="91"/>
      <c r="G884" s="91"/>
      <c r="H884" s="91"/>
      <c r="I884" s="282"/>
      <c r="J884" s="282"/>
      <c r="K884" s="25"/>
      <c r="L884" s="633"/>
      <c r="M884" s="25"/>
      <c r="N884" s="33"/>
      <c r="O884" s="33"/>
      <c r="P884" s="634"/>
      <c r="Q884" s="603"/>
      <c r="R884" s="603"/>
    </row>
    <row r="885" hidden="1" customHeight="1" spans="1:18">
      <c r="A885" s="591"/>
      <c r="B885" s="91"/>
      <c r="C885" s="635"/>
      <c r="D885" s="91"/>
      <c r="E885" s="91"/>
      <c r="F885" s="91"/>
      <c r="G885" s="91"/>
      <c r="H885" s="91"/>
      <c r="I885" s="282"/>
      <c r="J885" s="282"/>
      <c r="K885" s="25"/>
      <c r="L885" s="633"/>
      <c r="M885" s="25"/>
      <c r="N885" s="33"/>
      <c r="O885" s="33"/>
      <c r="P885" s="634"/>
      <c r="Q885" s="603"/>
      <c r="R885" s="603"/>
    </row>
    <row r="886" hidden="1" customHeight="1" spans="1:18">
      <c r="A886" s="591"/>
      <c r="B886" s="91"/>
      <c r="C886" s="635"/>
      <c r="D886" s="91"/>
      <c r="E886" s="91"/>
      <c r="F886" s="91"/>
      <c r="G886" s="91"/>
      <c r="H886" s="91"/>
      <c r="I886" s="282"/>
      <c r="J886" s="282"/>
      <c r="K886" s="25"/>
      <c r="L886" s="633"/>
      <c r="M886" s="25"/>
      <c r="N886" s="33"/>
      <c r="O886" s="33"/>
      <c r="P886" s="634"/>
      <c r="Q886" s="603"/>
      <c r="R886" s="603"/>
    </row>
    <row r="887" hidden="1" customHeight="1" spans="1:18">
      <c r="A887" s="591"/>
      <c r="B887" s="91"/>
      <c r="C887" s="635"/>
      <c r="D887" s="91"/>
      <c r="E887" s="91"/>
      <c r="F887" s="91"/>
      <c r="G887" s="91"/>
      <c r="H887" s="91"/>
      <c r="I887" s="282"/>
      <c r="J887" s="282"/>
      <c r="K887" s="25"/>
      <c r="L887" s="633"/>
      <c r="M887" s="25"/>
      <c r="N887" s="33"/>
      <c r="O887" s="33"/>
      <c r="P887" s="634"/>
      <c r="Q887" s="603"/>
      <c r="R887" s="603"/>
    </row>
    <row r="888" hidden="1" customHeight="1" spans="1:18">
      <c r="A888" s="591"/>
      <c r="B888" s="91"/>
      <c r="C888" s="635"/>
      <c r="D888" s="91"/>
      <c r="E888" s="91"/>
      <c r="F888" s="91"/>
      <c r="G888" s="91"/>
      <c r="H888" s="91"/>
      <c r="I888" s="282"/>
      <c r="J888" s="282"/>
      <c r="K888" s="25"/>
      <c r="L888" s="633"/>
      <c r="M888" s="25"/>
      <c r="N888" s="33"/>
      <c r="O888" s="33"/>
      <c r="P888" s="634"/>
      <c r="Q888" s="603"/>
      <c r="R888" s="603"/>
    </row>
    <row r="889" hidden="1" customHeight="1" spans="1:18">
      <c r="A889" s="591"/>
      <c r="B889" s="91"/>
      <c r="C889" s="635"/>
      <c r="D889" s="91"/>
      <c r="E889" s="91"/>
      <c r="F889" s="91"/>
      <c r="G889" s="91"/>
      <c r="H889" s="91"/>
      <c r="I889" s="282"/>
      <c r="J889" s="282"/>
      <c r="K889" s="25"/>
      <c r="L889" s="633"/>
      <c r="M889" s="25"/>
      <c r="N889" s="33"/>
      <c r="O889" s="33"/>
      <c r="P889" s="634"/>
      <c r="Q889" s="603"/>
      <c r="R889" s="603"/>
    </row>
    <row r="890" hidden="1" customHeight="1" spans="1:18">
      <c r="A890" s="591"/>
      <c r="B890" s="91"/>
      <c r="C890" s="635"/>
      <c r="D890" s="91"/>
      <c r="E890" s="91"/>
      <c r="F890" s="91"/>
      <c r="G890" s="91"/>
      <c r="H890" s="91"/>
      <c r="I890" s="282"/>
      <c r="J890" s="282"/>
      <c r="K890" s="25"/>
      <c r="L890" s="633"/>
      <c r="M890" s="25"/>
      <c r="N890" s="33"/>
      <c r="O890" s="33"/>
      <c r="P890" s="634"/>
      <c r="Q890" s="603"/>
      <c r="R890" s="603"/>
    </row>
    <row r="891" hidden="1" customHeight="1" spans="1:18">
      <c r="A891" s="591"/>
      <c r="B891" s="91"/>
      <c r="C891" s="635"/>
      <c r="D891" s="91"/>
      <c r="E891" s="91"/>
      <c r="F891" s="91"/>
      <c r="G891" s="91"/>
      <c r="H891" s="91"/>
      <c r="I891" s="282"/>
      <c r="J891" s="282"/>
      <c r="K891" s="25"/>
      <c r="L891" s="633"/>
      <c r="M891" s="25"/>
      <c r="N891" s="33"/>
      <c r="O891" s="33"/>
      <c r="P891" s="634"/>
      <c r="Q891" s="603"/>
      <c r="R891" s="603"/>
    </row>
    <row r="892" hidden="1" customHeight="1" spans="1:18">
      <c r="A892" s="591"/>
      <c r="B892" s="91"/>
      <c r="C892" s="635"/>
      <c r="D892" s="91"/>
      <c r="E892" s="91"/>
      <c r="F892" s="91"/>
      <c r="G892" s="91"/>
      <c r="H892" s="91"/>
      <c r="I892" s="282"/>
      <c r="J892" s="282"/>
      <c r="K892" s="25"/>
      <c r="L892" s="633"/>
      <c r="M892" s="25"/>
      <c r="N892" s="33"/>
      <c r="O892" s="33"/>
      <c r="P892" s="634"/>
      <c r="Q892" s="603"/>
      <c r="R892" s="603"/>
    </row>
    <row r="893" hidden="1" customHeight="1" spans="1:18">
      <c r="A893" s="591"/>
      <c r="B893" s="91"/>
      <c r="C893" s="635"/>
      <c r="D893" s="91"/>
      <c r="E893" s="91"/>
      <c r="F893" s="91"/>
      <c r="G893" s="91"/>
      <c r="H893" s="91"/>
      <c r="I893" s="282"/>
      <c r="J893" s="282"/>
      <c r="K893" s="25"/>
      <c r="L893" s="633"/>
      <c r="M893" s="25"/>
      <c r="N893" s="33"/>
      <c r="O893" s="33"/>
      <c r="P893" s="634"/>
      <c r="Q893" s="603"/>
      <c r="R893" s="603"/>
    </row>
    <row r="894" hidden="1" customHeight="1" spans="1:18">
      <c r="A894" s="591"/>
      <c r="B894" s="91"/>
      <c r="C894" s="635"/>
      <c r="D894" s="91"/>
      <c r="E894" s="91"/>
      <c r="F894" s="91"/>
      <c r="G894" s="91"/>
      <c r="H894" s="91"/>
      <c r="I894" s="282"/>
      <c r="J894" s="282"/>
      <c r="K894" s="25"/>
      <c r="L894" s="633"/>
      <c r="M894" s="25"/>
      <c r="N894" s="33"/>
      <c r="O894" s="33"/>
      <c r="P894" s="634"/>
      <c r="Q894" s="603"/>
      <c r="R894" s="603"/>
    </row>
    <row r="895" hidden="1" customHeight="1" spans="1:18">
      <c r="A895" s="591"/>
      <c r="B895" s="91"/>
      <c r="C895" s="635"/>
      <c r="D895" s="91"/>
      <c r="E895" s="91"/>
      <c r="F895" s="91"/>
      <c r="G895" s="91"/>
      <c r="H895" s="91"/>
      <c r="I895" s="282"/>
      <c r="J895" s="282"/>
      <c r="K895" s="25"/>
      <c r="L895" s="633"/>
      <c r="M895" s="25"/>
      <c r="N895" s="33"/>
      <c r="O895" s="33"/>
      <c r="P895" s="634"/>
      <c r="Q895" s="603"/>
      <c r="R895" s="603"/>
    </row>
    <row r="896" hidden="1" customHeight="1" spans="1:18">
      <c r="A896" s="591"/>
      <c r="B896" s="91"/>
      <c r="C896" s="635"/>
      <c r="D896" s="91"/>
      <c r="E896" s="91"/>
      <c r="F896" s="91"/>
      <c r="G896" s="91"/>
      <c r="H896" s="91"/>
      <c r="I896" s="282"/>
      <c r="J896" s="282"/>
      <c r="K896" s="25"/>
      <c r="L896" s="633"/>
      <c r="M896" s="25"/>
      <c r="N896" s="33"/>
      <c r="O896" s="33"/>
      <c r="P896" s="634"/>
      <c r="Q896" s="603"/>
      <c r="R896" s="603"/>
    </row>
    <row r="897" hidden="1" customHeight="1" spans="1:18">
      <c r="A897" s="591"/>
      <c r="B897" s="91"/>
      <c r="C897" s="635"/>
      <c r="D897" s="91"/>
      <c r="E897" s="91"/>
      <c r="F897" s="91"/>
      <c r="G897" s="91"/>
      <c r="H897" s="91"/>
      <c r="I897" s="282"/>
      <c r="J897" s="282"/>
      <c r="K897" s="25"/>
      <c r="L897" s="633"/>
      <c r="M897" s="25"/>
      <c r="N897" s="33"/>
      <c r="O897" s="33"/>
      <c r="P897" s="634"/>
      <c r="Q897" s="603"/>
      <c r="R897" s="603"/>
    </row>
    <row r="898" hidden="1" customHeight="1" spans="1:18">
      <c r="A898" s="591"/>
      <c r="B898" s="91"/>
      <c r="C898" s="635"/>
      <c r="D898" s="91"/>
      <c r="E898" s="91"/>
      <c r="F898" s="91"/>
      <c r="G898" s="91"/>
      <c r="H898" s="91"/>
      <c r="I898" s="282"/>
      <c r="J898" s="282"/>
      <c r="K898" s="25"/>
      <c r="L898" s="633"/>
      <c r="M898" s="25"/>
      <c r="N898" s="33"/>
      <c r="O898" s="33"/>
      <c r="P898" s="634"/>
      <c r="Q898" s="603"/>
      <c r="R898" s="603"/>
    </row>
    <row r="899" hidden="1" customHeight="1" spans="1:18">
      <c r="A899" s="591"/>
      <c r="B899" s="91"/>
      <c r="C899" s="635"/>
      <c r="D899" s="91"/>
      <c r="E899" s="91"/>
      <c r="F899" s="91"/>
      <c r="G899" s="91"/>
      <c r="H899" s="91"/>
      <c r="I899" s="282"/>
      <c r="J899" s="282"/>
      <c r="K899" s="25"/>
      <c r="L899" s="633"/>
      <c r="M899" s="25"/>
      <c r="N899" s="33"/>
      <c r="O899" s="33"/>
      <c r="P899" s="634"/>
      <c r="Q899" s="603"/>
      <c r="R899" s="603"/>
    </row>
    <row r="900" hidden="1" customHeight="1" spans="1:18">
      <c r="A900" s="591"/>
      <c r="B900" s="91"/>
      <c r="C900" s="635"/>
      <c r="D900" s="91"/>
      <c r="E900" s="91"/>
      <c r="F900" s="91"/>
      <c r="G900" s="91"/>
      <c r="H900" s="91"/>
      <c r="I900" s="282"/>
      <c r="J900" s="282"/>
      <c r="K900" s="25"/>
      <c r="L900" s="633"/>
      <c r="M900" s="25"/>
      <c r="N900" s="33"/>
      <c r="O900" s="33"/>
      <c r="P900" s="634"/>
      <c r="Q900" s="603"/>
      <c r="R900" s="603"/>
    </row>
    <row r="901" hidden="1" customHeight="1" spans="1:18">
      <c r="A901" s="591"/>
      <c r="B901" s="91"/>
      <c r="C901" s="635"/>
      <c r="D901" s="91"/>
      <c r="E901" s="91"/>
      <c r="F901" s="91"/>
      <c r="G901" s="91"/>
      <c r="H901" s="91"/>
      <c r="I901" s="282"/>
      <c r="J901" s="282"/>
      <c r="K901" s="25"/>
      <c r="L901" s="633"/>
      <c r="M901" s="25"/>
      <c r="N901" s="33"/>
      <c r="O901" s="33"/>
      <c r="P901" s="634"/>
      <c r="Q901" s="603"/>
      <c r="R901" s="603"/>
    </row>
    <row r="902" hidden="1" customHeight="1" spans="1:18">
      <c r="A902" s="591"/>
      <c r="B902" s="91"/>
      <c r="C902" s="635"/>
      <c r="D902" s="91"/>
      <c r="E902" s="91"/>
      <c r="F902" s="91"/>
      <c r="G902" s="91"/>
      <c r="H902" s="91"/>
      <c r="I902" s="282"/>
      <c r="J902" s="282"/>
      <c r="K902" s="25"/>
      <c r="L902" s="633"/>
      <c r="M902" s="25"/>
      <c r="N902" s="33"/>
      <c r="O902" s="33"/>
      <c r="P902" s="634"/>
      <c r="Q902" s="603"/>
      <c r="R902" s="603"/>
    </row>
    <row r="903" hidden="1" customHeight="1" spans="1:18">
      <c r="A903" s="591"/>
      <c r="B903" s="91"/>
      <c r="C903" s="635"/>
      <c r="D903" s="91"/>
      <c r="E903" s="91"/>
      <c r="F903" s="91"/>
      <c r="G903" s="91"/>
      <c r="H903" s="91"/>
      <c r="I903" s="282"/>
      <c r="J903" s="282"/>
      <c r="K903" s="25"/>
      <c r="L903" s="633"/>
      <c r="M903" s="25"/>
      <c r="N903" s="33"/>
      <c r="O903" s="33"/>
      <c r="P903" s="634"/>
      <c r="Q903" s="603"/>
      <c r="R903" s="603"/>
    </row>
    <row r="904" hidden="1" customHeight="1" spans="1:18">
      <c r="A904" s="591"/>
      <c r="B904" s="91"/>
      <c r="C904" s="635"/>
      <c r="D904" s="91"/>
      <c r="E904" s="91"/>
      <c r="F904" s="91"/>
      <c r="G904" s="91"/>
      <c r="H904" s="91"/>
      <c r="I904" s="282"/>
      <c r="J904" s="282"/>
      <c r="K904" s="25"/>
      <c r="L904" s="633"/>
      <c r="M904" s="25"/>
      <c r="N904" s="33"/>
      <c r="O904" s="33"/>
      <c r="P904" s="634"/>
      <c r="Q904" s="603"/>
      <c r="R904" s="603"/>
    </row>
    <row r="905" hidden="1" customHeight="1" spans="1:18">
      <c r="A905" s="591"/>
      <c r="B905" s="91"/>
      <c r="C905" s="635"/>
      <c r="D905" s="91"/>
      <c r="E905" s="91"/>
      <c r="F905" s="91"/>
      <c r="G905" s="91"/>
      <c r="H905" s="91"/>
      <c r="I905" s="282"/>
      <c r="J905" s="282"/>
      <c r="K905" s="25"/>
      <c r="L905" s="633"/>
      <c r="M905" s="25"/>
      <c r="N905" s="33"/>
      <c r="O905" s="33"/>
      <c r="P905" s="634"/>
      <c r="Q905" s="603"/>
      <c r="R905" s="603"/>
    </row>
    <row r="906" hidden="1" customHeight="1" spans="1:18">
      <c r="A906" s="591"/>
      <c r="B906" s="91"/>
      <c r="C906" s="635"/>
      <c r="D906" s="91"/>
      <c r="E906" s="91"/>
      <c r="F906" s="91"/>
      <c r="G906" s="91"/>
      <c r="H906" s="91"/>
      <c r="I906" s="282"/>
      <c r="J906" s="282"/>
      <c r="K906" s="25"/>
      <c r="L906" s="633"/>
      <c r="M906" s="25"/>
      <c r="N906" s="33"/>
      <c r="O906" s="33"/>
      <c r="P906" s="634"/>
      <c r="Q906" s="603"/>
      <c r="R906" s="603"/>
    </row>
    <row r="907" hidden="1" customHeight="1" spans="1:18">
      <c r="A907" s="591"/>
      <c r="B907" s="91"/>
      <c r="C907" s="635"/>
      <c r="D907" s="91"/>
      <c r="E907" s="91"/>
      <c r="F907" s="91"/>
      <c r="G907" s="91"/>
      <c r="H907" s="91"/>
      <c r="I907" s="282"/>
      <c r="J907" s="282"/>
      <c r="K907" s="25"/>
      <c r="L907" s="633"/>
      <c r="M907" s="25"/>
      <c r="N907" s="33"/>
      <c r="O907" s="33"/>
      <c r="P907" s="634"/>
      <c r="Q907" s="603"/>
      <c r="R907" s="603"/>
    </row>
    <row r="908" hidden="1" customHeight="1" spans="1:18">
      <c r="A908" s="591"/>
      <c r="B908" s="91"/>
      <c r="C908" s="635"/>
      <c r="D908" s="91"/>
      <c r="E908" s="91"/>
      <c r="F908" s="91"/>
      <c r="G908" s="91"/>
      <c r="H908" s="91"/>
      <c r="I908" s="282"/>
      <c r="J908" s="282"/>
      <c r="K908" s="25"/>
      <c r="L908" s="633"/>
      <c r="M908" s="25"/>
      <c r="N908" s="33"/>
      <c r="O908" s="33"/>
      <c r="P908" s="634"/>
      <c r="Q908" s="603"/>
      <c r="R908" s="603"/>
    </row>
    <row r="909" hidden="1" customHeight="1" spans="1:18">
      <c r="A909" s="591"/>
      <c r="B909" s="91"/>
      <c r="C909" s="635"/>
      <c r="D909" s="91"/>
      <c r="E909" s="91"/>
      <c r="F909" s="91"/>
      <c r="G909" s="91"/>
      <c r="H909" s="91"/>
      <c r="I909" s="282"/>
      <c r="J909" s="282"/>
      <c r="K909" s="25"/>
      <c r="L909" s="633"/>
      <c r="M909" s="25"/>
      <c r="N909" s="33"/>
      <c r="O909" s="33"/>
      <c r="P909" s="634"/>
      <c r="Q909" s="603"/>
      <c r="R909" s="603"/>
    </row>
    <row r="910" hidden="1" customHeight="1" spans="1:18">
      <c r="A910" s="591"/>
      <c r="B910" s="91"/>
      <c r="C910" s="635"/>
      <c r="D910" s="91"/>
      <c r="E910" s="91"/>
      <c r="F910" s="91"/>
      <c r="G910" s="91"/>
      <c r="H910" s="91"/>
      <c r="I910" s="282"/>
      <c r="J910" s="282"/>
      <c r="K910" s="25"/>
      <c r="L910" s="633"/>
      <c r="M910" s="25"/>
      <c r="N910" s="33"/>
      <c r="O910" s="33"/>
      <c r="P910" s="634"/>
      <c r="Q910" s="603"/>
      <c r="R910" s="603"/>
    </row>
    <row r="911" hidden="1" customHeight="1" spans="1:18">
      <c r="A911" s="591"/>
      <c r="B911" s="91"/>
      <c r="C911" s="635"/>
      <c r="D911" s="91"/>
      <c r="E911" s="91"/>
      <c r="F911" s="91"/>
      <c r="G911" s="91"/>
      <c r="H911" s="91"/>
      <c r="I911" s="282"/>
      <c r="J911" s="282"/>
      <c r="K911" s="25"/>
      <c r="L911" s="633"/>
      <c r="M911" s="25"/>
      <c r="N911" s="33"/>
      <c r="O911" s="33"/>
      <c r="P911" s="634"/>
      <c r="Q911" s="603"/>
      <c r="R911" s="603"/>
    </row>
    <row r="912" hidden="1" customHeight="1" spans="1:18">
      <c r="A912" s="591"/>
      <c r="B912" s="91"/>
      <c r="C912" s="635"/>
      <c r="D912" s="91"/>
      <c r="E912" s="91"/>
      <c r="F912" s="91"/>
      <c r="G912" s="91"/>
      <c r="H912" s="91"/>
      <c r="I912" s="282"/>
      <c r="J912" s="282"/>
      <c r="K912" s="25"/>
      <c r="L912" s="633"/>
      <c r="M912" s="25"/>
      <c r="N912" s="33"/>
      <c r="O912" s="33"/>
      <c r="P912" s="634"/>
      <c r="Q912" s="603"/>
      <c r="R912" s="603"/>
    </row>
    <row r="913" hidden="1" customHeight="1" spans="1:18">
      <c r="A913" s="591"/>
      <c r="B913" s="91"/>
      <c r="C913" s="635"/>
      <c r="D913" s="91"/>
      <c r="E913" s="91"/>
      <c r="F913" s="91"/>
      <c r="G913" s="91"/>
      <c r="H913" s="91"/>
      <c r="I913" s="282"/>
      <c r="J913" s="282"/>
      <c r="K913" s="25"/>
      <c r="L913" s="633"/>
      <c r="M913" s="25"/>
      <c r="N913" s="33"/>
      <c r="O913" s="33"/>
      <c r="P913" s="634"/>
      <c r="Q913" s="603"/>
      <c r="R913" s="603"/>
    </row>
    <row r="914" hidden="1" customHeight="1" spans="1:18">
      <c r="A914" s="591"/>
      <c r="B914" s="91"/>
      <c r="C914" s="635"/>
      <c r="D914" s="91"/>
      <c r="E914" s="91"/>
      <c r="F914" s="91"/>
      <c r="G914" s="91"/>
      <c r="H914" s="91"/>
      <c r="I914" s="282"/>
      <c r="J914" s="282"/>
      <c r="K914" s="25"/>
      <c r="L914" s="633"/>
      <c r="M914" s="25"/>
      <c r="N914" s="33"/>
      <c r="O914" s="33"/>
      <c r="P914" s="634"/>
      <c r="Q914" s="603"/>
      <c r="R914" s="603"/>
    </row>
    <row r="915" hidden="1" customHeight="1" spans="1:18">
      <c r="A915" s="591"/>
      <c r="B915" s="91"/>
      <c r="C915" s="635"/>
      <c r="D915" s="91"/>
      <c r="E915" s="91"/>
      <c r="F915" s="91"/>
      <c r="G915" s="91"/>
      <c r="H915" s="91"/>
      <c r="I915" s="282"/>
      <c r="J915" s="282"/>
      <c r="K915" s="25"/>
      <c r="L915" s="633"/>
      <c r="M915" s="25"/>
      <c r="N915" s="33"/>
      <c r="O915" s="33"/>
      <c r="P915" s="634"/>
      <c r="Q915" s="603"/>
      <c r="R915" s="603"/>
    </row>
    <row r="916" hidden="1" customHeight="1" spans="1:18">
      <c r="A916" s="591"/>
      <c r="B916" s="91"/>
      <c r="C916" s="635"/>
      <c r="D916" s="91"/>
      <c r="E916" s="91"/>
      <c r="F916" s="91"/>
      <c r="G916" s="91"/>
      <c r="H916" s="91"/>
      <c r="I916" s="282"/>
      <c r="J916" s="282"/>
      <c r="K916" s="25"/>
      <c r="L916" s="633"/>
      <c r="M916" s="25"/>
      <c r="N916" s="33"/>
      <c r="O916" s="33"/>
      <c r="P916" s="634"/>
      <c r="Q916" s="603"/>
      <c r="R916" s="603"/>
    </row>
    <row r="917" hidden="1" customHeight="1" spans="1:18">
      <c r="A917" s="591"/>
      <c r="B917" s="91"/>
      <c r="C917" s="635"/>
      <c r="D917" s="91"/>
      <c r="E917" s="91"/>
      <c r="F917" s="91"/>
      <c r="G917" s="91"/>
      <c r="H917" s="91"/>
      <c r="I917" s="282"/>
      <c r="J917" s="282"/>
      <c r="K917" s="25"/>
      <c r="L917" s="633"/>
      <c r="M917" s="25"/>
      <c r="N917" s="33"/>
      <c r="O917" s="33"/>
      <c r="P917" s="634"/>
      <c r="Q917" s="603"/>
      <c r="R917" s="603"/>
    </row>
    <row r="918" hidden="1" customHeight="1" spans="1:18">
      <c r="A918" s="591"/>
      <c r="B918" s="91"/>
      <c r="C918" s="635"/>
      <c r="D918" s="91"/>
      <c r="E918" s="91"/>
      <c r="F918" s="91"/>
      <c r="G918" s="91"/>
      <c r="H918" s="91"/>
      <c r="I918" s="282"/>
      <c r="J918" s="282"/>
      <c r="K918" s="25"/>
      <c r="L918" s="633"/>
      <c r="M918" s="25"/>
      <c r="N918" s="33"/>
      <c r="O918" s="33"/>
      <c r="P918" s="634"/>
      <c r="Q918" s="603"/>
      <c r="R918" s="603"/>
    </row>
    <row r="919" hidden="1" customHeight="1" spans="1:18">
      <c r="A919" s="591"/>
      <c r="B919" s="91"/>
      <c r="C919" s="635"/>
      <c r="D919" s="91"/>
      <c r="E919" s="91"/>
      <c r="F919" s="91"/>
      <c r="G919" s="91"/>
      <c r="H919" s="91"/>
      <c r="I919" s="282"/>
      <c r="J919" s="282"/>
      <c r="K919" s="25"/>
      <c r="L919" s="633"/>
      <c r="M919" s="25"/>
      <c r="N919" s="33"/>
      <c r="O919" s="33"/>
      <c r="P919" s="634"/>
      <c r="Q919" s="603"/>
      <c r="R919" s="603"/>
    </row>
    <row r="920" hidden="1" customHeight="1" spans="1:18">
      <c r="A920" s="591"/>
      <c r="B920" s="91"/>
      <c r="C920" s="635"/>
      <c r="D920" s="91"/>
      <c r="E920" s="91"/>
      <c r="F920" s="91"/>
      <c r="G920" s="91"/>
      <c r="H920" s="91"/>
      <c r="I920" s="282"/>
      <c r="J920" s="282"/>
      <c r="K920" s="25"/>
      <c r="L920" s="633"/>
      <c r="M920" s="25"/>
      <c r="N920" s="33"/>
      <c r="O920" s="33"/>
      <c r="P920" s="634"/>
      <c r="Q920" s="603"/>
      <c r="R920" s="603"/>
    </row>
    <row r="921" hidden="1" customHeight="1" spans="1:18">
      <c r="A921" s="591"/>
      <c r="B921" s="91"/>
      <c r="C921" s="635"/>
      <c r="D921" s="91"/>
      <c r="E921" s="91"/>
      <c r="F921" s="91"/>
      <c r="G921" s="91"/>
      <c r="H921" s="91"/>
      <c r="I921" s="282"/>
      <c r="J921" s="282"/>
      <c r="K921" s="25"/>
      <c r="L921" s="633"/>
      <c r="M921" s="25"/>
      <c r="N921" s="33"/>
      <c r="O921" s="33"/>
      <c r="P921" s="634"/>
      <c r="Q921" s="603"/>
      <c r="R921" s="603"/>
    </row>
    <row r="922" hidden="1" customHeight="1" spans="1:18">
      <c r="A922" s="591"/>
      <c r="B922" s="91"/>
      <c r="C922" s="635"/>
      <c r="D922" s="91"/>
      <c r="E922" s="91"/>
      <c r="F922" s="91"/>
      <c r="G922" s="91"/>
      <c r="H922" s="91"/>
      <c r="I922" s="282"/>
      <c r="J922" s="282"/>
      <c r="K922" s="25"/>
      <c r="L922" s="633"/>
      <c r="M922" s="25"/>
      <c r="N922" s="33"/>
      <c r="O922" s="33"/>
      <c r="P922" s="634"/>
      <c r="Q922" s="603"/>
      <c r="R922" s="603"/>
    </row>
    <row r="923" hidden="1" customHeight="1" spans="1:18">
      <c r="A923" s="591"/>
      <c r="B923" s="91"/>
      <c r="C923" s="635"/>
      <c r="D923" s="91"/>
      <c r="E923" s="91"/>
      <c r="F923" s="91"/>
      <c r="G923" s="91"/>
      <c r="H923" s="91"/>
      <c r="I923" s="282"/>
      <c r="J923" s="282"/>
      <c r="K923" s="25"/>
      <c r="L923" s="633"/>
      <c r="M923" s="25"/>
      <c r="N923" s="33"/>
      <c r="O923" s="33"/>
      <c r="P923" s="634"/>
      <c r="Q923" s="603"/>
      <c r="R923" s="603"/>
    </row>
    <row r="924" hidden="1" customHeight="1" spans="1:18">
      <c r="A924" s="591"/>
      <c r="B924" s="91"/>
      <c r="C924" s="635"/>
      <c r="D924" s="91"/>
      <c r="E924" s="91"/>
      <c r="F924" s="91"/>
      <c r="G924" s="91"/>
      <c r="H924" s="91"/>
      <c r="I924" s="282"/>
      <c r="J924" s="282"/>
      <c r="K924" s="25"/>
      <c r="L924" s="633"/>
      <c r="M924" s="25"/>
      <c r="N924" s="33"/>
      <c r="O924" s="33"/>
      <c r="P924" s="634"/>
      <c r="Q924" s="603"/>
      <c r="R924" s="603"/>
    </row>
    <row r="925" hidden="1" customHeight="1" spans="1:18">
      <c r="A925" s="591"/>
      <c r="B925" s="91"/>
      <c r="C925" s="635"/>
      <c r="D925" s="91"/>
      <c r="E925" s="91"/>
      <c r="F925" s="91"/>
      <c r="G925" s="91"/>
      <c r="H925" s="91"/>
      <c r="I925" s="282"/>
      <c r="J925" s="282"/>
      <c r="K925" s="25"/>
      <c r="L925" s="633"/>
      <c r="M925" s="25"/>
      <c r="N925" s="33"/>
      <c r="O925" s="33"/>
      <c r="P925" s="634"/>
      <c r="Q925" s="603"/>
      <c r="R925" s="603"/>
    </row>
    <row r="926" hidden="1" customHeight="1" spans="1:18">
      <c r="A926" s="591"/>
      <c r="B926" s="91"/>
      <c r="C926" s="635"/>
      <c r="D926" s="91"/>
      <c r="E926" s="91"/>
      <c r="F926" s="91"/>
      <c r="G926" s="91"/>
      <c r="H926" s="91"/>
      <c r="I926" s="282"/>
      <c r="J926" s="282"/>
      <c r="K926" s="25"/>
      <c r="L926" s="633"/>
      <c r="M926" s="25"/>
      <c r="N926" s="33"/>
      <c r="O926" s="33"/>
      <c r="P926" s="634"/>
      <c r="Q926" s="603"/>
      <c r="R926" s="603"/>
    </row>
    <row r="927" hidden="1" customHeight="1" spans="1:18">
      <c r="A927" s="591"/>
      <c r="B927" s="91"/>
      <c r="C927" s="635"/>
      <c r="D927" s="91"/>
      <c r="E927" s="91"/>
      <c r="F927" s="91"/>
      <c r="G927" s="91"/>
      <c r="H927" s="91"/>
      <c r="I927" s="282"/>
      <c r="J927" s="282"/>
      <c r="K927" s="25"/>
      <c r="L927" s="633"/>
      <c r="M927" s="25"/>
      <c r="N927" s="33"/>
      <c r="O927" s="33"/>
      <c r="P927" s="634"/>
      <c r="Q927" s="603"/>
      <c r="R927" s="603"/>
    </row>
    <row r="928" hidden="1" customHeight="1" spans="1:18">
      <c r="A928" s="591"/>
      <c r="B928" s="91"/>
      <c r="C928" s="635"/>
      <c r="D928" s="91"/>
      <c r="E928" s="91"/>
      <c r="F928" s="91"/>
      <c r="G928" s="91"/>
      <c r="H928" s="91"/>
      <c r="I928" s="282"/>
      <c r="J928" s="282"/>
      <c r="K928" s="25"/>
      <c r="L928" s="633"/>
      <c r="M928" s="25"/>
      <c r="N928" s="33"/>
      <c r="O928" s="33"/>
      <c r="P928" s="634"/>
      <c r="Q928" s="603"/>
      <c r="R928" s="603"/>
    </row>
    <row r="929" hidden="1" customHeight="1" spans="1:18">
      <c r="A929" s="591"/>
      <c r="B929" s="91"/>
      <c r="C929" s="635"/>
      <c r="D929" s="91"/>
      <c r="E929" s="91"/>
      <c r="F929" s="91"/>
      <c r="G929" s="91"/>
      <c r="H929" s="91"/>
      <c r="I929" s="282"/>
      <c r="J929" s="282"/>
      <c r="K929" s="25"/>
      <c r="L929" s="633"/>
      <c r="M929" s="25"/>
      <c r="N929" s="33"/>
      <c r="O929" s="33"/>
      <c r="P929" s="634"/>
      <c r="Q929" s="603"/>
      <c r="R929" s="603"/>
    </row>
    <row r="930" hidden="1" customHeight="1" spans="1:18">
      <c r="A930" s="591"/>
      <c r="B930" s="91"/>
      <c r="C930" s="635"/>
      <c r="D930" s="91"/>
      <c r="E930" s="91"/>
      <c r="F930" s="91"/>
      <c r="G930" s="91"/>
      <c r="H930" s="91"/>
      <c r="I930" s="282"/>
      <c r="J930" s="282"/>
      <c r="K930" s="25"/>
      <c r="L930" s="633"/>
      <c r="M930" s="25"/>
      <c r="N930" s="33"/>
      <c r="O930" s="33"/>
      <c r="P930" s="634"/>
      <c r="Q930" s="603"/>
      <c r="R930" s="603"/>
    </row>
    <row r="931" hidden="1" customHeight="1" spans="1:18">
      <c r="A931" s="591"/>
      <c r="B931" s="91"/>
      <c r="C931" s="635"/>
      <c r="D931" s="91"/>
      <c r="E931" s="91"/>
      <c r="F931" s="91"/>
      <c r="G931" s="91"/>
      <c r="H931" s="91"/>
      <c r="I931" s="282"/>
      <c r="J931" s="282"/>
      <c r="K931" s="25"/>
      <c r="L931" s="633"/>
      <c r="M931" s="25"/>
      <c r="N931" s="33"/>
      <c r="O931" s="33"/>
      <c r="P931" s="634"/>
      <c r="Q931" s="603"/>
      <c r="R931" s="603"/>
    </row>
    <row r="932" hidden="1" customHeight="1" spans="1:18">
      <c r="A932" s="591"/>
      <c r="B932" s="91"/>
      <c r="C932" s="635"/>
      <c r="D932" s="91"/>
      <c r="E932" s="91"/>
      <c r="F932" s="91"/>
      <c r="G932" s="91"/>
      <c r="H932" s="91"/>
      <c r="I932" s="282"/>
      <c r="J932" s="282"/>
      <c r="K932" s="25"/>
      <c r="L932" s="633"/>
      <c r="M932" s="25"/>
      <c r="N932" s="33"/>
      <c r="O932" s="33"/>
      <c r="P932" s="634"/>
      <c r="Q932" s="603"/>
      <c r="R932" s="603"/>
    </row>
    <row r="933" hidden="1" customHeight="1" spans="1:18">
      <c r="A933" s="591"/>
      <c r="B933" s="91"/>
      <c r="C933" s="635"/>
      <c r="D933" s="91"/>
      <c r="E933" s="91"/>
      <c r="F933" s="91"/>
      <c r="G933" s="91"/>
      <c r="H933" s="91"/>
      <c r="I933" s="282"/>
      <c r="J933" s="282"/>
      <c r="K933" s="25"/>
      <c r="L933" s="633"/>
      <c r="M933" s="25"/>
      <c r="N933" s="33"/>
      <c r="O933" s="33"/>
      <c r="P933" s="634"/>
      <c r="Q933" s="603"/>
      <c r="R933" s="603"/>
    </row>
    <row r="934" hidden="1" customHeight="1" spans="1:18">
      <c r="A934" s="591"/>
      <c r="B934" s="91"/>
      <c r="C934" s="635"/>
      <c r="D934" s="91"/>
      <c r="E934" s="91"/>
      <c r="F934" s="91"/>
      <c r="G934" s="91"/>
      <c r="H934" s="91"/>
      <c r="I934" s="282"/>
      <c r="J934" s="282"/>
      <c r="K934" s="25"/>
      <c r="L934" s="633"/>
      <c r="M934" s="25"/>
      <c r="N934" s="33"/>
      <c r="O934" s="33"/>
      <c r="P934" s="634"/>
      <c r="Q934" s="603"/>
      <c r="R934" s="603"/>
    </row>
    <row r="935" hidden="1" customHeight="1" spans="1:18">
      <c r="A935" s="591"/>
      <c r="B935" s="91"/>
      <c r="C935" s="635"/>
      <c r="D935" s="91"/>
      <c r="E935" s="91"/>
      <c r="F935" s="91"/>
      <c r="G935" s="91"/>
      <c r="H935" s="91"/>
      <c r="I935" s="282"/>
      <c r="J935" s="282"/>
      <c r="K935" s="25"/>
      <c r="L935" s="633"/>
      <c r="M935" s="25"/>
      <c r="N935" s="33"/>
      <c r="O935" s="33"/>
      <c r="P935" s="634"/>
      <c r="Q935" s="603"/>
      <c r="R935" s="603"/>
    </row>
    <row r="936" hidden="1" customHeight="1" spans="1:18">
      <c r="A936" s="591"/>
      <c r="B936" s="91"/>
      <c r="C936" s="635"/>
      <c r="D936" s="91"/>
      <c r="E936" s="91"/>
      <c r="F936" s="91"/>
      <c r="G936" s="91"/>
      <c r="H936" s="91"/>
      <c r="I936" s="282"/>
      <c r="J936" s="282"/>
      <c r="K936" s="25"/>
      <c r="L936" s="633"/>
      <c r="M936" s="25"/>
      <c r="N936" s="33"/>
      <c r="O936" s="33"/>
      <c r="P936" s="634"/>
      <c r="Q936" s="603"/>
      <c r="R936" s="603"/>
    </row>
    <row r="937" hidden="1" customHeight="1" spans="1:18">
      <c r="A937" s="591"/>
      <c r="B937" s="91"/>
      <c r="C937" s="635"/>
      <c r="D937" s="91"/>
      <c r="E937" s="91"/>
      <c r="F937" s="91"/>
      <c r="G937" s="91"/>
      <c r="H937" s="91"/>
      <c r="I937" s="282"/>
      <c r="J937" s="282"/>
      <c r="K937" s="25"/>
      <c r="L937" s="633"/>
      <c r="M937" s="25"/>
      <c r="N937" s="33"/>
      <c r="O937" s="33"/>
      <c r="P937" s="634"/>
      <c r="Q937" s="603"/>
      <c r="R937" s="603"/>
    </row>
    <row r="938" hidden="1" customHeight="1" spans="1:18">
      <c r="A938" s="591"/>
      <c r="B938" s="91"/>
      <c r="C938" s="635"/>
      <c r="D938" s="91"/>
      <c r="E938" s="91"/>
      <c r="F938" s="91"/>
      <c r="G938" s="91"/>
      <c r="H938" s="91"/>
      <c r="I938" s="282"/>
      <c r="J938" s="282"/>
      <c r="K938" s="25"/>
      <c r="L938" s="633"/>
      <c r="M938" s="25"/>
      <c r="N938" s="33"/>
      <c r="O938" s="33"/>
      <c r="P938" s="634"/>
      <c r="Q938" s="603"/>
      <c r="R938" s="603"/>
    </row>
    <row r="939" hidden="1" customHeight="1" spans="1:18">
      <c r="A939" s="591"/>
      <c r="B939" s="91"/>
      <c r="C939" s="635"/>
      <c r="D939" s="91"/>
      <c r="E939" s="91"/>
      <c r="F939" s="91"/>
      <c r="G939" s="91"/>
      <c r="H939" s="91"/>
      <c r="I939" s="282"/>
      <c r="J939" s="282"/>
      <c r="K939" s="25"/>
      <c r="L939" s="633"/>
      <c r="M939" s="25"/>
      <c r="N939" s="33"/>
      <c r="O939" s="33"/>
      <c r="P939" s="634"/>
      <c r="Q939" s="603"/>
      <c r="R939" s="603"/>
    </row>
    <row r="940" hidden="1" customHeight="1" spans="1:18">
      <c r="A940" s="591"/>
      <c r="B940" s="91"/>
      <c r="C940" s="635"/>
      <c r="D940" s="91"/>
      <c r="E940" s="91"/>
      <c r="F940" s="91"/>
      <c r="G940" s="91"/>
      <c r="H940" s="91"/>
      <c r="I940" s="282"/>
      <c r="J940" s="282"/>
      <c r="K940" s="25"/>
      <c r="L940" s="633"/>
      <c r="M940" s="25"/>
      <c r="N940" s="33"/>
      <c r="O940" s="33"/>
      <c r="P940" s="634"/>
      <c r="Q940" s="603"/>
      <c r="R940" s="603"/>
    </row>
    <row r="941" hidden="1" customHeight="1" spans="1:18">
      <c r="A941" s="591"/>
      <c r="B941" s="91"/>
      <c r="C941" s="635"/>
      <c r="D941" s="91"/>
      <c r="E941" s="91"/>
      <c r="F941" s="91"/>
      <c r="G941" s="91"/>
      <c r="H941" s="91"/>
      <c r="I941" s="282"/>
      <c r="J941" s="282"/>
      <c r="K941" s="25"/>
      <c r="L941" s="633"/>
      <c r="M941" s="25"/>
      <c r="N941" s="33"/>
      <c r="O941" s="33"/>
      <c r="P941" s="634"/>
      <c r="Q941" s="603"/>
      <c r="R941" s="603"/>
    </row>
    <row r="942" hidden="1" customHeight="1" spans="1:18">
      <c r="A942" s="591"/>
      <c r="B942" s="91"/>
      <c r="C942" s="635"/>
      <c r="D942" s="91"/>
      <c r="E942" s="91"/>
      <c r="F942" s="91"/>
      <c r="G942" s="91"/>
      <c r="H942" s="91"/>
      <c r="I942" s="282"/>
      <c r="J942" s="282"/>
      <c r="K942" s="25"/>
      <c r="L942" s="633"/>
      <c r="M942" s="25"/>
      <c r="N942" s="33"/>
      <c r="O942" s="33"/>
      <c r="P942" s="634"/>
      <c r="Q942" s="603"/>
      <c r="R942" s="603"/>
    </row>
    <row r="943" hidden="1" customHeight="1" spans="1:18">
      <c r="A943" s="591"/>
      <c r="B943" s="91"/>
      <c r="C943" s="635"/>
      <c r="D943" s="91"/>
      <c r="E943" s="91"/>
      <c r="F943" s="91"/>
      <c r="G943" s="91"/>
      <c r="H943" s="91"/>
      <c r="I943" s="282"/>
      <c r="J943" s="282"/>
      <c r="K943" s="25"/>
      <c r="L943" s="633"/>
      <c r="M943" s="25"/>
      <c r="N943" s="33"/>
      <c r="O943" s="33"/>
      <c r="P943" s="634"/>
      <c r="Q943" s="603"/>
      <c r="R943" s="603"/>
    </row>
    <row r="944" hidden="1" customHeight="1" spans="1:18">
      <c r="A944" s="591"/>
      <c r="B944" s="91"/>
      <c r="C944" s="635"/>
      <c r="D944" s="91"/>
      <c r="E944" s="91"/>
      <c r="F944" s="91"/>
      <c r="G944" s="91"/>
      <c r="H944" s="91"/>
      <c r="I944" s="282"/>
      <c r="J944" s="282"/>
      <c r="K944" s="25"/>
      <c r="L944" s="633"/>
      <c r="M944" s="25"/>
      <c r="N944" s="33"/>
      <c r="O944" s="33"/>
      <c r="P944" s="634"/>
      <c r="Q944" s="603"/>
      <c r="R944" s="603"/>
    </row>
    <row r="945" hidden="1" customHeight="1" spans="1:18">
      <c r="A945" s="591"/>
      <c r="B945" s="91"/>
      <c r="C945" s="635"/>
      <c r="D945" s="91"/>
      <c r="E945" s="91"/>
      <c r="F945" s="91"/>
      <c r="G945" s="91"/>
      <c r="H945" s="91"/>
      <c r="I945" s="282"/>
      <c r="J945" s="282"/>
      <c r="K945" s="25"/>
      <c r="L945" s="633"/>
      <c r="M945" s="25"/>
      <c r="N945" s="33"/>
      <c r="O945" s="33"/>
      <c r="P945" s="634"/>
      <c r="Q945" s="603"/>
      <c r="R945" s="603"/>
    </row>
    <row r="946" hidden="1" customHeight="1" spans="1:18">
      <c r="A946" s="591"/>
      <c r="B946" s="91"/>
      <c r="C946" s="635"/>
      <c r="D946" s="91"/>
      <c r="E946" s="91"/>
      <c r="F946" s="91"/>
      <c r="G946" s="91"/>
      <c r="H946" s="91"/>
      <c r="I946" s="282"/>
      <c r="J946" s="282"/>
      <c r="K946" s="25"/>
      <c r="L946" s="633"/>
      <c r="M946" s="25"/>
      <c r="N946" s="33"/>
      <c r="O946" s="33"/>
      <c r="P946" s="634"/>
      <c r="Q946" s="603"/>
      <c r="R946" s="603"/>
    </row>
    <row r="947" hidden="1" customHeight="1" spans="1:18">
      <c r="A947" s="591"/>
      <c r="B947" s="91"/>
      <c r="C947" s="635"/>
      <c r="D947" s="91"/>
      <c r="E947" s="91"/>
      <c r="F947" s="91"/>
      <c r="G947" s="91"/>
      <c r="H947" s="91"/>
      <c r="I947" s="282"/>
      <c r="J947" s="282"/>
      <c r="K947" s="25"/>
      <c r="L947" s="633"/>
      <c r="M947" s="25"/>
      <c r="N947" s="33"/>
      <c r="O947" s="33"/>
      <c r="P947" s="634"/>
      <c r="Q947" s="603"/>
      <c r="R947" s="603"/>
    </row>
    <row r="948" hidden="1" customHeight="1" spans="1:18">
      <c r="A948" s="591"/>
      <c r="B948" s="91"/>
      <c r="C948" s="635"/>
      <c r="D948" s="91"/>
      <c r="E948" s="91"/>
      <c r="F948" s="91"/>
      <c r="G948" s="91"/>
      <c r="H948" s="91"/>
      <c r="I948" s="282"/>
      <c r="J948" s="282"/>
      <c r="K948" s="25"/>
      <c r="L948" s="633"/>
      <c r="M948" s="25"/>
      <c r="N948" s="33"/>
      <c r="O948" s="33"/>
      <c r="P948" s="634"/>
      <c r="Q948" s="603"/>
      <c r="R948" s="603"/>
    </row>
    <row r="949" hidden="1" customHeight="1" spans="1:18">
      <c r="A949" s="591"/>
      <c r="B949" s="91"/>
      <c r="C949" s="635"/>
      <c r="D949" s="91"/>
      <c r="E949" s="91"/>
      <c r="F949" s="91"/>
      <c r="G949" s="91"/>
      <c r="H949" s="91"/>
      <c r="I949" s="282"/>
      <c r="J949" s="282"/>
      <c r="K949" s="25"/>
      <c r="L949" s="633"/>
      <c r="M949" s="25"/>
      <c r="N949" s="33"/>
      <c r="O949" s="33"/>
      <c r="P949" s="634"/>
      <c r="Q949" s="603"/>
      <c r="R949" s="603"/>
    </row>
    <row r="950" hidden="1" customHeight="1" spans="1:18">
      <c r="A950" s="591"/>
      <c r="B950" s="91"/>
      <c r="C950" s="635"/>
      <c r="D950" s="91"/>
      <c r="E950" s="91"/>
      <c r="F950" s="91"/>
      <c r="G950" s="91"/>
      <c r="H950" s="91"/>
      <c r="I950" s="282"/>
      <c r="J950" s="282"/>
      <c r="K950" s="25"/>
      <c r="L950" s="633"/>
      <c r="M950" s="25"/>
      <c r="N950" s="33"/>
      <c r="O950" s="33"/>
      <c r="P950" s="634"/>
      <c r="Q950" s="603"/>
      <c r="R950" s="603"/>
    </row>
    <row r="951" hidden="1" customHeight="1" spans="1:18">
      <c r="A951" s="591"/>
      <c r="B951" s="91"/>
      <c r="C951" s="635"/>
      <c r="D951" s="91"/>
      <c r="E951" s="91"/>
      <c r="F951" s="91"/>
      <c r="G951" s="91"/>
      <c r="H951" s="91"/>
      <c r="I951" s="282"/>
      <c r="J951" s="282"/>
      <c r="K951" s="25"/>
      <c r="L951" s="633"/>
      <c r="M951" s="25"/>
      <c r="N951" s="33"/>
      <c r="O951" s="33"/>
      <c r="P951" s="634"/>
      <c r="Q951" s="603"/>
      <c r="R951" s="603"/>
    </row>
    <row r="952" hidden="1" customHeight="1" spans="1:18">
      <c r="A952" s="591"/>
      <c r="B952" s="91"/>
      <c r="C952" s="635"/>
      <c r="D952" s="91"/>
      <c r="E952" s="91"/>
      <c r="F952" s="91"/>
      <c r="G952" s="91"/>
      <c r="H952" s="91"/>
      <c r="I952" s="282"/>
      <c r="J952" s="282"/>
      <c r="K952" s="25"/>
      <c r="L952" s="633"/>
      <c r="M952" s="25"/>
      <c r="N952" s="33"/>
      <c r="O952" s="33"/>
      <c r="P952" s="634"/>
      <c r="Q952" s="603"/>
      <c r="R952" s="603"/>
    </row>
    <row r="953" hidden="1" customHeight="1" spans="1:18">
      <c r="A953" s="591"/>
      <c r="B953" s="91"/>
      <c r="C953" s="635"/>
      <c r="D953" s="91"/>
      <c r="E953" s="91"/>
      <c r="F953" s="91"/>
      <c r="G953" s="91"/>
      <c r="H953" s="91"/>
      <c r="I953" s="282"/>
      <c r="J953" s="282"/>
      <c r="K953" s="25"/>
      <c r="L953" s="633"/>
      <c r="M953" s="25"/>
      <c r="N953" s="33"/>
      <c r="O953" s="33"/>
      <c r="P953" s="634"/>
      <c r="Q953" s="603"/>
      <c r="R953" s="603"/>
    </row>
    <row r="954" hidden="1" customHeight="1" spans="1:18">
      <c r="A954" s="591"/>
      <c r="B954" s="91"/>
      <c r="C954" s="635"/>
      <c r="D954" s="91"/>
      <c r="E954" s="91"/>
      <c r="F954" s="91"/>
      <c r="G954" s="91"/>
      <c r="H954" s="91"/>
      <c r="I954" s="282"/>
      <c r="J954" s="282"/>
      <c r="K954" s="25"/>
      <c r="L954" s="633"/>
      <c r="M954" s="25"/>
      <c r="N954" s="33"/>
      <c r="O954" s="33"/>
      <c r="P954" s="634"/>
      <c r="Q954" s="603"/>
      <c r="R954" s="603"/>
    </row>
    <row r="955" hidden="1" customHeight="1" spans="1:18">
      <c r="A955" s="591"/>
      <c r="B955" s="91"/>
      <c r="C955" s="635"/>
      <c r="D955" s="91"/>
      <c r="E955" s="91"/>
      <c r="F955" s="91"/>
      <c r="G955" s="91"/>
      <c r="H955" s="91"/>
      <c r="I955" s="282"/>
      <c r="J955" s="282"/>
      <c r="K955" s="25"/>
      <c r="L955" s="633"/>
      <c r="M955" s="25"/>
      <c r="N955" s="33"/>
      <c r="O955" s="33"/>
      <c r="P955" s="634"/>
      <c r="Q955" s="603"/>
      <c r="R955" s="603"/>
    </row>
    <row r="956" hidden="1" customHeight="1" spans="1:18">
      <c r="A956" s="591"/>
      <c r="B956" s="91"/>
      <c r="C956" s="635"/>
      <c r="D956" s="91"/>
      <c r="E956" s="91"/>
      <c r="F956" s="91"/>
      <c r="G956" s="91"/>
      <c r="H956" s="91"/>
      <c r="I956" s="282"/>
      <c r="J956" s="282"/>
      <c r="K956" s="25"/>
      <c r="L956" s="633"/>
      <c r="M956" s="25"/>
      <c r="N956" s="33"/>
      <c r="O956" s="33"/>
      <c r="P956" s="634"/>
      <c r="Q956" s="603"/>
      <c r="R956" s="603"/>
    </row>
    <row r="957" hidden="1" customHeight="1" spans="1:18">
      <c r="A957" s="591"/>
      <c r="B957" s="91"/>
      <c r="C957" s="635"/>
      <c r="D957" s="91"/>
      <c r="E957" s="91"/>
      <c r="F957" s="91"/>
      <c r="G957" s="91"/>
      <c r="H957" s="91"/>
      <c r="I957" s="282"/>
      <c r="J957" s="282"/>
      <c r="K957" s="25"/>
      <c r="L957" s="633"/>
      <c r="M957" s="25"/>
      <c r="N957" s="33"/>
      <c r="O957" s="33"/>
      <c r="P957" s="634"/>
      <c r="Q957" s="603"/>
      <c r="R957" s="603"/>
    </row>
    <row r="958" hidden="1" customHeight="1" spans="1:18">
      <c r="A958" s="591"/>
      <c r="B958" s="91"/>
      <c r="C958" s="635"/>
      <c r="D958" s="91"/>
      <c r="E958" s="91"/>
      <c r="F958" s="91"/>
      <c r="G958" s="91"/>
      <c r="H958" s="91"/>
      <c r="I958" s="282"/>
      <c r="J958" s="282"/>
      <c r="K958" s="25"/>
      <c r="L958" s="633"/>
      <c r="M958" s="25"/>
      <c r="N958" s="33"/>
      <c r="O958" s="33"/>
      <c r="P958" s="634"/>
      <c r="Q958" s="603"/>
      <c r="R958" s="603"/>
    </row>
    <row r="959" hidden="1" customHeight="1" spans="1:18">
      <c r="A959" s="591"/>
      <c r="B959" s="91"/>
      <c r="C959" s="635"/>
      <c r="D959" s="91"/>
      <c r="E959" s="91"/>
      <c r="F959" s="91"/>
      <c r="G959" s="91"/>
      <c r="H959" s="91"/>
      <c r="I959" s="282"/>
      <c r="J959" s="282"/>
      <c r="K959" s="25"/>
      <c r="L959" s="633"/>
      <c r="M959" s="25"/>
      <c r="N959" s="33"/>
      <c r="O959" s="33"/>
      <c r="P959" s="634"/>
      <c r="Q959" s="603"/>
      <c r="R959" s="603"/>
    </row>
    <row r="960" hidden="1" customHeight="1" spans="1:18">
      <c r="A960" s="591"/>
      <c r="B960" s="91"/>
      <c r="C960" s="635"/>
      <c r="D960" s="91"/>
      <c r="E960" s="91"/>
      <c r="F960" s="91"/>
      <c r="G960" s="91"/>
      <c r="H960" s="91"/>
      <c r="I960" s="282"/>
      <c r="J960" s="282"/>
      <c r="K960" s="25"/>
      <c r="L960" s="633"/>
      <c r="M960" s="25"/>
      <c r="N960" s="33"/>
      <c r="O960" s="33"/>
      <c r="P960" s="634"/>
      <c r="Q960" s="603"/>
      <c r="R960" s="603"/>
    </row>
    <row r="961" hidden="1" customHeight="1" spans="1:18">
      <c r="A961" s="591"/>
      <c r="B961" s="91"/>
      <c r="C961" s="635"/>
      <c r="D961" s="91"/>
      <c r="E961" s="91"/>
      <c r="F961" s="91"/>
      <c r="G961" s="91"/>
      <c r="H961" s="91"/>
      <c r="I961" s="282"/>
      <c r="J961" s="282"/>
      <c r="K961" s="25"/>
      <c r="L961" s="633"/>
      <c r="M961" s="25"/>
      <c r="N961" s="33"/>
      <c r="O961" s="33"/>
      <c r="P961" s="634"/>
      <c r="Q961" s="603"/>
      <c r="R961" s="603"/>
    </row>
    <row r="962" hidden="1" customHeight="1" spans="1:18">
      <c r="A962" s="591"/>
      <c r="B962" s="91"/>
      <c r="C962" s="635"/>
      <c r="D962" s="91"/>
      <c r="E962" s="91"/>
      <c r="F962" s="91"/>
      <c r="G962" s="91"/>
      <c r="H962" s="91"/>
      <c r="I962" s="282"/>
      <c r="J962" s="282"/>
      <c r="K962" s="25"/>
      <c r="L962" s="633"/>
      <c r="M962" s="25"/>
      <c r="N962" s="33"/>
      <c r="O962" s="33"/>
      <c r="P962" s="634"/>
      <c r="Q962" s="603"/>
      <c r="R962" s="603"/>
    </row>
    <row r="963" hidden="1" customHeight="1" spans="1:18">
      <c r="A963" s="591"/>
      <c r="B963" s="91"/>
      <c r="C963" s="635"/>
      <c r="D963" s="91"/>
      <c r="E963" s="91"/>
      <c r="F963" s="91"/>
      <c r="G963" s="91"/>
      <c r="H963" s="91"/>
      <c r="I963" s="282"/>
      <c r="J963" s="282"/>
      <c r="K963" s="25"/>
      <c r="L963" s="633"/>
      <c r="M963" s="25"/>
      <c r="N963" s="33"/>
      <c r="O963" s="33"/>
      <c r="P963" s="634"/>
      <c r="Q963" s="603"/>
      <c r="R963" s="603"/>
    </row>
    <row r="964" hidden="1" customHeight="1" spans="1:18">
      <c r="A964" s="591"/>
      <c r="B964" s="91"/>
      <c r="C964" s="635"/>
      <c r="D964" s="91"/>
      <c r="E964" s="91"/>
      <c r="F964" s="91"/>
      <c r="G964" s="91"/>
      <c r="H964" s="91"/>
      <c r="I964" s="282"/>
      <c r="J964" s="282"/>
      <c r="K964" s="25"/>
      <c r="L964" s="633"/>
      <c r="M964" s="25"/>
      <c r="N964" s="33"/>
      <c r="O964" s="33"/>
      <c r="P964" s="634"/>
      <c r="Q964" s="603"/>
      <c r="R964" s="603"/>
    </row>
    <row r="965" hidden="1" customHeight="1" spans="1:18">
      <c r="A965" s="591"/>
      <c r="B965" s="91"/>
      <c r="C965" s="635"/>
      <c r="D965" s="91"/>
      <c r="E965" s="91"/>
      <c r="F965" s="91"/>
      <c r="G965" s="91"/>
      <c r="H965" s="91"/>
      <c r="I965" s="282"/>
      <c r="J965" s="282"/>
      <c r="K965" s="25"/>
      <c r="L965" s="633"/>
      <c r="M965" s="25"/>
      <c r="N965" s="33"/>
      <c r="O965" s="33"/>
      <c r="P965" s="634"/>
      <c r="Q965" s="603"/>
      <c r="R965" s="603"/>
    </row>
    <row r="966" hidden="1" customHeight="1" spans="1:18">
      <c r="A966" s="591"/>
      <c r="B966" s="91"/>
      <c r="C966" s="635"/>
      <c r="D966" s="91"/>
      <c r="E966" s="91"/>
      <c r="F966" s="91"/>
      <c r="G966" s="91"/>
      <c r="H966" s="91"/>
      <c r="I966" s="282"/>
      <c r="J966" s="282"/>
      <c r="K966" s="25"/>
      <c r="L966" s="633"/>
      <c r="M966" s="25"/>
      <c r="N966" s="33"/>
      <c r="O966" s="33"/>
      <c r="P966" s="634"/>
      <c r="Q966" s="603"/>
      <c r="R966" s="603"/>
    </row>
    <row r="967" hidden="1" customHeight="1" spans="1:18">
      <c r="A967" s="591"/>
      <c r="B967" s="91"/>
      <c r="C967" s="635"/>
      <c r="D967" s="91"/>
      <c r="E967" s="91"/>
      <c r="F967" s="91"/>
      <c r="G967" s="91"/>
      <c r="H967" s="91"/>
      <c r="I967" s="282"/>
      <c r="J967" s="282"/>
      <c r="K967" s="25"/>
      <c r="L967" s="633"/>
      <c r="M967" s="25"/>
      <c r="N967" s="33"/>
      <c r="O967" s="33"/>
      <c r="P967" s="634"/>
      <c r="Q967" s="603"/>
      <c r="R967" s="603"/>
    </row>
    <row r="968" hidden="1" customHeight="1" spans="1:18">
      <c r="A968" s="591"/>
      <c r="B968" s="91"/>
      <c r="C968" s="635"/>
      <c r="D968" s="91"/>
      <c r="E968" s="91"/>
      <c r="F968" s="91"/>
      <c r="G968" s="91"/>
      <c r="H968" s="91"/>
      <c r="I968" s="282"/>
      <c r="J968" s="282"/>
      <c r="K968" s="25"/>
      <c r="L968" s="633"/>
      <c r="M968" s="25"/>
      <c r="N968" s="33"/>
      <c r="O968" s="33"/>
      <c r="P968" s="634"/>
      <c r="Q968" s="603"/>
      <c r="R968" s="603"/>
    </row>
    <row r="969" hidden="1" customHeight="1" spans="1:18">
      <c r="A969" s="591"/>
      <c r="B969" s="91"/>
      <c r="C969" s="635"/>
      <c r="D969" s="91"/>
      <c r="E969" s="91"/>
      <c r="F969" s="91"/>
      <c r="G969" s="91"/>
      <c r="H969" s="91"/>
      <c r="I969" s="282"/>
      <c r="J969" s="282"/>
      <c r="K969" s="25"/>
      <c r="L969" s="633"/>
      <c r="M969" s="25"/>
      <c r="N969" s="33"/>
      <c r="O969" s="33"/>
      <c r="P969" s="634"/>
      <c r="Q969" s="603"/>
      <c r="R969" s="603"/>
    </row>
    <row r="970" hidden="1" customHeight="1" spans="1:18">
      <c r="A970" s="591"/>
      <c r="B970" s="91"/>
      <c r="C970" s="635"/>
      <c r="D970" s="91"/>
      <c r="E970" s="91"/>
      <c r="F970" s="91"/>
      <c r="G970" s="91"/>
      <c r="H970" s="91"/>
      <c r="I970" s="282"/>
      <c r="J970" s="282"/>
      <c r="K970" s="25"/>
      <c r="L970" s="633"/>
      <c r="M970" s="25"/>
      <c r="N970" s="33"/>
      <c r="O970" s="33"/>
      <c r="P970" s="634"/>
      <c r="Q970" s="603"/>
      <c r="R970" s="603"/>
    </row>
    <row r="971" hidden="1" customHeight="1" spans="1:18">
      <c r="A971" s="591"/>
      <c r="B971" s="91"/>
      <c r="C971" s="635"/>
      <c r="D971" s="91"/>
      <c r="E971" s="91"/>
      <c r="F971" s="91"/>
      <c r="G971" s="91"/>
      <c r="H971" s="91"/>
      <c r="I971" s="282"/>
      <c r="J971" s="282"/>
      <c r="K971" s="25"/>
      <c r="L971" s="633"/>
      <c r="M971" s="25"/>
      <c r="N971" s="33"/>
      <c r="O971" s="33"/>
      <c r="P971" s="634"/>
      <c r="Q971" s="603"/>
      <c r="R971" s="603"/>
    </row>
    <row r="972" hidden="1" customHeight="1" spans="1:18">
      <c r="A972" s="591"/>
      <c r="B972" s="91"/>
      <c r="C972" s="635"/>
      <c r="D972" s="91"/>
      <c r="E972" s="91"/>
      <c r="F972" s="91"/>
      <c r="G972" s="91"/>
      <c r="H972" s="91"/>
      <c r="I972" s="282"/>
      <c r="J972" s="282"/>
      <c r="K972" s="25"/>
      <c r="L972" s="633"/>
      <c r="M972" s="25"/>
      <c r="N972" s="33"/>
      <c r="O972" s="33"/>
      <c r="P972" s="634"/>
      <c r="Q972" s="603"/>
      <c r="R972" s="603"/>
    </row>
    <row r="973" hidden="1" customHeight="1" spans="1:18">
      <c r="A973" s="591"/>
      <c r="B973" s="91"/>
      <c r="C973" s="635"/>
      <c r="D973" s="91"/>
      <c r="E973" s="91"/>
      <c r="F973" s="91"/>
      <c r="G973" s="91"/>
      <c r="H973" s="91"/>
      <c r="I973" s="282"/>
      <c r="J973" s="282"/>
      <c r="K973" s="25"/>
      <c r="L973" s="633"/>
      <c r="M973" s="25"/>
      <c r="N973" s="33"/>
      <c r="O973" s="33"/>
      <c r="P973" s="634"/>
      <c r="Q973" s="603"/>
      <c r="R973" s="603"/>
    </row>
    <row r="974" hidden="1" customHeight="1" spans="1:18">
      <c r="A974" s="591"/>
      <c r="B974" s="91"/>
      <c r="C974" s="635"/>
      <c r="D974" s="91"/>
      <c r="E974" s="91"/>
      <c r="F974" s="91"/>
      <c r="G974" s="91"/>
      <c r="H974" s="91"/>
      <c r="I974" s="282"/>
      <c r="J974" s="282"/>
      <c r="K974" s="25"/>
      <c r="L974" s="633"/>
      <c r="M974" s="25"/>
      <c r="N974" s="33"/>
      <c r="O974" s="33"/>
      <c r="P974" s="634"/>
      <c r="Q974" s="603"/>
      <c r="R974" s="603"/>
    </row>
    <row r="975" hidden="1" customHeight="1" spans="1:18">
      <c r="A975" s="591"/>
      <c r="B975" s="91"/>
      <c r="C975" s="635"/>
      <c r="D975" s="91"/>
      <c r="E975" s="91"/>
      <c r="F975" s="91"/>
      <c r="G975" s="91"/>
      <c r="H975" s="91"/>
      <c r="I975" s="282"/>
      <c r="J975" s="282"/>
      <c r="K975" s="25"/>
      <c r="L975" s="633"/>
      <c r="M975" s="25"/>
      <c r="N975" s="33"/>
      <c r="O975" s="33"/>
      <c r="P975" s="634"/>
      <c r="Q975" s="603"/>
      <c r="R975" s="603"/>
    </row>
    <row r="976" hidden="1" customHeight="1" spans="1:18">
      <c r="A976" s="591"/>
      <c r="B976" s="91"/>
      <c r="C976" s="635"/>
      <c r="D976" s="91"/>
      <c r="E976" s="91"/>
      <c r="F976" s="91"/>
      <c r="G976" s="91"/>
      <c r="H976" s="91"/>
      <c r="I976" s="282"/>
      <c r="J976" s="282"/>
      <c r="K976" s="25"/>
      <c r="L976" s="633"/>
      <c r="M976" s="25"/>
      <c r="N976" s="33"/>
      <c r="O976" s="33"/>
      <c r="P976" s="634"/>
      <c r="Q976" s="603"/>
      <c r="R976" s="603"/>
    </row>
    <row r="977" hidden="1" customHeight="1" spans="1:18">
      <c r="A977" s="591"/>
      <c r="B977" s="91"/>
      <c r="C977" s="635"/>
      <c r="D977" s="91"/>
      <c r="E977" s="91"/>
      <c r="F977" s="91"/>
      <c r="G977" s="91"/>
      <c r="H977" s="91"/>
      <c r="I977" s="282"/>
      <c r="J977" s="282"/>
      <c r="K977" s="25"/>
      <c r="L977" s="633"/>
      <c r="M977" s="25"/>
      <c r="N977" s="33"/>
      <c r="O977" s="33"/>
      <c r="P977" s="634"/>
      <c r="Q977" s="603"/>
      <c r="R977" s="603"/>
    </row>
    <row r="978" hidden="1" customHeight="1" spans="1:18">
      <c r="A978" s="591"/>
      <c r="B978" s="91"/>
      <c r="C978" s="635"/>
      <c r="D978" s="91"/>
      <c r="E978" s="91"/>
      <c r="F978" s="91"/>
      <c r="G978" s="91"/>
      <c r="H978" s="91"/>
      <c r="I978" s="282"/>
      <c r="J978" s="282"/>
      <c r="K978" s="25"/>
      <c r="L978" s="633"/>
      <c r="M978" s="25"/>
      <c r="N978" s="33"/>
      <c r="O978" s="33"/>
      <c r="P978" s="634"/>
      <c r="Q978" s="603"/>
      <c r="R978" s="603"/>
    </row>
    <row r="979" hidden="1" customHeight="1" spans="1:18">
      <c r="A979" s="591"/>
      <c r="B979" s="91"/>
      <c r="C979" s="635"/>
      <c r="D979" s="91"/>
      <c r="E979" s="91"/>
      <c r="F979" s="91"/>
      <c r="G979" s="91"/>
      <c r="H979" s="91"/>
      <c r="I979" s="282"/>
      <c r="J979" s="282"/>
      <c r="K979" s="25"/>
      <c r="L979" s="633"/>
      <c r="M979" s="25"/>
      <c r="N979" s="33"/>
      <c r="O979" s="33"/>
      <c r="P979" s="634"/>
      <c r="Q979" s="603"/>
      <c r="R979" s="603"/>
    </row>
    <row r="980" hidden="1" customHeight="1" spans="1:18">
      <c r="A980" s="591"/>
      <c r="B980" s="91"/>
      <c r="C980" s="635"/>
      <c r="D980" s="91"/>
      <c r="E980" s="91"/>
      <c r="F980" s="91"/>
      <c r="G980" s="91"/>
      <c r="H980" s="91"/>
      <c r="I980" s="282"/>
      <c r="J980" s="282"/>
      <c r="K980" s="25"/>
      <c r="L980" s="633"/>
      <c r="M980" s="25"/>
      <c r="N980" s="33"/>
      <c r="O980" s="33"/>
      <c r="P980" s="634"/>
      <c r="Q980" s="603"/>
      <c r="R980" s="603"/>
    </row>
    <row r="981" hidden="1" customHeight="1" spans="1:18">
      <c r="A981" s="591"/>
      <c r="B981" s="91"/>
      <c r="C981" s="635"/>
      <c r="D981" s="91"/>
      <c r="E981" s="91"/>
      <c r="F981" s="91"/>
      <c r="G981" s="91"/>
      <c r="H981" s="91"/>
      <c r="I981" s="282"/>
      <c r="J981" s="282"/>
      <c r="K981" s="25"/>
      <c r="L981" s="633"/>
      <c r="M981" s="25"/>
      <c r="N981" s="33"/>
      <c r="O981" s="33"/>
      <c r="P981" s="634"/>
      <c r="Q981" s="603"/>
      <c r="R981" s="603"/>
    </row>
    <row r="982" hidden="1" customHeight="1" spans="1:18">
      <c r="A982" s="591"/>
      <c r="B982" s="91"/>
      <c r="C982" s="635"/>
      <c r="D982" s="91"/>
      <c r="E982" s="91"/>
      <c r="F982" s="91"/>
      <c r="G982" s="91"/>
      <c r="H982" s="91"/>
      <c r="I982" s="282"/>
      <c r="J982" s="282"/>
      <c r="K982" s="25"/>
      <c r="L982" s="633"/>
      <c r="M982" s="25"/>
      <c r="N982" s="33"/>
      <c r="O982" s="33"/>
      <c r="P982" s="634"/>
      <c r="Q982" s="603"/>
      <c r="R982" s="603"/>
    </row>
    <row r="983" hidden="1" customHeight="1" spans="1:18">
      <c r="A983" s="591"/>
      <c r="B983" s="91"/>
      <c r="C983" s="635"/>
      <c r="D983" s="91"/>
      <c r="E983" s="91"/>
      <c r="F983" s="91"/>
      <c r="G983" s="91"/>
      <c r="H983" s="91"/>
      <c r="I983" s="282"/>
      <c r="J983" s="282"/>
      <c r="K983" s="25"/>
      <c r="L983" s="633"/>
      <c r="M983" s="25"/>
      <c r="N983" s="33"/>
      <c r="O983" s="33"/>
      <c r="P983" s="634"/>
      <c r="Q983" s="603"/>
      <c r="R983" s="603"/>
    </row>
    <row r="984" hidden="1" customHeight="1" spans="1:18">
      <c r="A984" s="591"/>
      <c r="B984" s="91"/>
      <c r="C984" s="635"/>
      <c r="D984" s="91"/>
      <c r="E984" s="91"/>
      <c r="F984" s="91"/>
      <c r="G984" s="91"/>
      <c r="H984" s="91"/>
      <c r="I984" s="282"/>
      <c r="J984" s="282"/>
      <c r="K984" s="25"/>
      <c r="L984" s="633"/>
      <c r="M984" s="25"/>
      <c r="N984" s="33"/>
      <c r="O984" s="33"/>
      <c r="P984" s="634"/>
      <c r="Q984" s="603"/>
      <c r="R984" s="603"/>
    </row>
    <row r="985" hidden="1" customHeight="1" spans="1:18">
      <c r="A985" s="591"/>
      <c r="B985" s="91"/>
      <c r="C985" s="635"/>
      <c r="D985" s="91"/>
      <c r="E985" s="91"/>
      <c r="F985" s="91"/>
      <c r="G985" s="91"/>
      <c r="H985" s="91"/>
      <c r="I985" s="282"/>
      <c r="J985" s="282"/>
      <c r="K985" s="25"/>
      <c r="L985" s="633"/>
      <c r="M985" s="25"/>
      <c r="N985" s="33"/>
      <c r="O985" s="33"/>
      <c r="P985" s="634"/>
      <c r="Q985" s="603"/>
      <c r="R985" s="603"/>
    </row>
    <row r="986" hidden="1" customHeight="1" spans="1:18">
      <c r="A986" s="591"/>
      <c r="B986" s="91"/>
      <c r="C986" s="635"/>
      <c r="D986" s="91"/>
      <c r="E986" s="91"/>
      <c r="F986" s="91"/>
      <c r="G986" s="91"/>
      <c r="H986" s="91"/>
      <c r="I986" s="282"/>
      <c r="J986" s="282"/>
      <c r="K986" s="25"/>
      <c r="L986" s="633"/>
      <c r="M986" s="25"/>
      <c r="N986" s="33"/>
      <c r="O986" s="33"/>
      <c r="P986" s="634"/>
      <c r="Q986" s="603"/>
      <c r="R986" s="603"/>
    </row>
    <row r="987" hidden="1" customHeight="1" spans="1:18">
      <c r="A987" s="591"/>
      <c r="B987" s="91"/>
      <c r="C987" s="635"/>
      <c r="D987" s="91"/>
      <c r="E987" s="91"/>
      <c r="F987" s="91"/>
      <c r="G987" s="91"/>
      <c r="H987" s="91"/>
      <c r="I987" s="282"/>
      <c r="J987" s="282"/>
      <c r="K987" s="25"/>
      <c r="L987" s="633"/>
      <c r="M987" s="25"/>
      <c r="N987" s="33"/>
      <c r="O987" s="33"/>
      <c r="P987" s="634"/>
      <c r="Q987" s="603"/>
      <c r="R987" s="603"/>
    </row>
    <row r="988" hidden="1" customHeight="1" spans="1:18">
      <c r="A988" s="591"/>
      <c r="B988" s="91"/>
      <c r="C988" s="635"/>
      <c r="D988" s="91"/>
      <c r="E988" s="91"/>
      <c r="F988" s="91"/>
      <c r="G988" s="91"/>
      <c r="H988" s="91"/>
      <c r="I988" s="282"/>
      <c r="J988" s="282"/>
      <c r="K988" s="25"/>
      <c r="L988" s="633"/>
      <c r="M988" s="25"/>
      <c r="N988" s="33"/>
      <c r="O988" s="33"/>
      <c r="P988" s="634"/>
      <c r="Q988" s="603"/>
      <c r="R988" s="603"/>
    </row>
    <row r="989" hidden="1" customHeight="1" spans="1:18">
      <c r="A989" s="591"/>
      <c r="B989" s="91"/>
      <c r="C989" s="635"/>
      <c r="D989" s="91"/>
      <c r="E989" s="91"/>
      <c r="F989" s="91"/>
      <c r="G989" s="91"/>
      <c r="H989" s="91"/>
      <c r="I989" s="282"/>
      <c r="J989" s="282"/>
      <c r="K989" s="25"/>
      <c r="L989" s="633"/>
      <c r="M989" s="25"/>
      <c r="N989" s="33"/>
      <c r="O989" s="33"/>
      <c r="P989" s="634"/>
      <c r="Q989" s="603"/>
      <c r="R989" s="603"/>
    </row>
    <row r="990" hidden="1" customHeight="1" spans="1:18">
      <c r="A990" s="591"/>
      <c r="B990" s="91"/>
      <c r="C990" s="635"/>
      <c r="D990" s="91"/>
      <c r="E990" s="91"/>
      <c r="F990" s="91"/>
      <c r="G990" s="91"/>
      <c r="H990" s="91"/>
      <c r="I990" s="282"/>
      <c r="J990" s="282"/>
      <c r="K990" s="25"/>
      <c r="L990" s="633"/>
      <c r="M990" s="25"/>
      <c r="N990" s="33"/>
      <c r="O990" s="33"/>
      <c r="P990" s="634"/>
      <c r="Q990" s="603"/>
      <c r="R990" s="603"/>
    </row>
    <row r="991" hidden="1" customHeight="1" spans="1:18">
      <c r="A991" s="591"/>
      <c r="B991" s="91"/>
      <c r="C991" s="635"/>
      <c r="D991" s="91"/>
      <c r="E991" s="91"/>
      <c r="F991" s="91"/>
      <c r="G991" s="91"/>
      <c r="H991" s="91"/>
      <c r="I991" s="282"/>
      <c r="J991" s="282"/>
      <c r="K991" s="25"/>
      <c r="L991" s="633"/>
      <c r="M991" s="25"/>
      <c r="N991" s="33"/>
      <c r="O991" s="33"/>
      <c r="P991" s="634"/>
      <c r="Q991" s="603"/>
      <c r="R991" s="603"/>
    </row>
    <row r="992" hidden="1" customHeight="1" spans="1:18">
      <c r="A992" s="591"/>
      <c r="B992" s="91"/>
      <c r="C992" s="635"/>
      <c r="D992" s="91"/>
      <c r="E992" s="91"/>
      <c r="F992" s="91"/>
      <c r="G992" s="91"/>
      <c r="H992" s="91"/>
      <c r="I992" s="282"/>
      <c r="J992" s="282"/>
      <c r="K992" s="25"/>
      <c r="L992" s="633"/>
      <c r="M992" s="25"/>
      <c r="N992" s="33"/>
      <c r="O992" s="33"/>
      <c r="P992" s="634"/>
      <c r="Q992" s="603"/>
      <c r="R992" s="603"/>
    </row>
    <row r="993" hidden="1" customHeight="1" spans="1:18">
      <c r="A993" s="591"/>
      <c r="B993" s="91"/>
      <c r="C993" s="635"/>
      <c r="D993" s="91"/>
      <c r="E993" s="91"/>
      <c r="F993" s="91"/>
      <c r="G993" s="91"/>
      <c r="H993" s="91"/>
      <c r="I993" s="282"/>
      <c r="J993" s="282"/>
      <c r="K993" s="25"/>
      <c r="L993" s="633"/>
      <c r="M993" s="25"/>
      <c r="N993" s="33"/>
      <c r="O993" s="33"/>
      <c r="P993" s="634"/>
      <c r="Q993" s="603"/>
      <c r="R993" s="603"/>
    </row>
    <row r="994" hidden="1" customHeight="1" spans="1:18">
      <c r="A994" s="591"/>
      <c r="B994" s="91"/>
      <c r="C994" s="635"/>
      <c r="D994" s="91"/>
      <c r="E994" s="91"/>
      <c r="F994" s="91"/>
      <c r="G994" s="91"/>
      <c r="H994" s="91"/>
      <c r="I994" s="282"/>
      <c r="J994" s="282"/>
      <c r="K994" s="25"/>
      <c r="L994" s="633"/>
      <c r="M994" s="25"/>
      <c r="N994" s="33"/>
      <c r="O994" s="33"/>
      <c r="P994" s="634"/>
      <c r="Q994" s="603"/>
      <c r="R994" s="603"/>
    </row>
    <row r="995" hidden="1" customHeight="1" spans="1:18">
      <c r="A995" s="591"/>
      <c r="B995" s="91"/>
      <c r="C995" s="635"/>
      <c r="D995" s="91"/>
      <c r="E995" s="91"/>
      <c r="F995" s="91"/>
      <c r="G995" s="91"/>
      <c r="H995" s="91"/>
      <c r="I995" s="282"/>
      <c r="J995" s="282"/>
      <c r="K995" s="25"/>
      <c r="L995" s="633"/>
      <c r="M995" s="25"/>
      <c r="N995" s="33"/>
      <c r="O995" s="33"/>
      <c r="P995" s="634"/>
      <c r="Q995" s="603"/>
      <c r="R995" s="603"/>
    </row>
    <row r="996" hidden="1" customHeight="1" spans="1:18">
      <c r="A996" s="591"/>
      <c r="B996" s="91"/>
      <c r="C996" s="635"/>
      <c r="D996" s="91"/>
      <c r="E996" s="91"/>
      <c r="F996" s="91"/>
      <c r="G996" s="91"/>
      <c r="H996" s="91"/>
      <c r="I996" s="282"/>
      <c r="J996" s="282"/>
      <c r="K996" s="25"/>
      <c r="L996" s="633"/>
      <c r="M996" s="25"/>
      <c r="N996" s="33"/>
      <c r="O996" s="33"/>
      <c r="P996" s="634"/>
      <c r="Q996" s="603"/>
      <c r="R996" s="603"/>
    </row>
    <row r="997" hidden="1" customHeight="1" spans="1:18">
      <c r="A997" s="591"/>
      <c r="B997" s="91"/>
      <c r="C997" s="635"/>
      <c r="D997" s="91"/>
      <c r="E997" s="91"/>
      <c r="F997" s="91"/>
      <c r="G997" s="91"/>
      <c r="H997" s="91"/>
      <c r="I997" s="282"/>
      <c r="J997" s="282"/>
      <c r="K997" s="25"/>
      <c r="L997" s="633"/>
      <c r="M997" s="25"/>
      <c r="N997" s="33"/>
      <c r="O997" s="33"/>
      <c r="P997" s="634"/>
      <c r="Q997" s="603"/>
      <c r="R997" s="603"/>
    </row>
    <row r="998" hidden="1" customHeight="1" spans="1:18">
      <c r="A998" s="591"/>
      <c r="B998" s="91"/>
      <c r="C998" s="635"/>
      <c r="D998" s="91"/>
      <c r="E998" s="91"/>
      <c r="F998" s="91"/>
      <c r="G998" s="91"/>
      <c r="H998" s="91"/>
      <c r="I998" s="282"/>
      <c r="J998" s="282"/>
      <c r="K998" s="25"/>
      <c r="L998" s="633"/>
      <c r="M998" s="25"/>
      <c r="N998" s="33"/>
      <c r="O998" s="33"/>
      <c r="P998" s="634"/>
      <c r="Q998" s="603"/>
      <c r="R998" s="603"/>
    </row>
    <row r="999" hidden="1" customHeight="1" spans="1:18">
      <c r="A999" s="591"/>
      <c r="B999" s="91"/>
      <c r="C999" s="635"/>
      <c r="D999" s="91"/>
      <c r="E999" s="91"/>
      <c r="F999" s="91"/>
      <c r="G999" s="91"/>
      <c r="H999" s="91"/>
      <c r="I999" s="282"/>
      <c r="J999" s="282"/>
      <c r="K999" s="25"/>
      <c r="L999" s="633"/>
      <c r="M999" s="25"/>
      <c r="N999" s="33"/>
      <c r="O999" s="33"/>
      <c r="P999" s="634"/>
      <c r="Q999" s="603"/>
      <c r="R999" s="603"/>
    </row>
    <row r="1000" hidden="1" customHeight="1" spans="1:18">
      <c r="A1000" s="591"/>
      <c r="B1000" s="91"/>
      <c r="C1000" s="635"/>
      <c r="D1000" s="91"/>
      <c r="E1000" s="91"/>
      <c r="F1000" s="91"/>
      <c r="G1000" s="91"/>
      <c r="H1000" s="91"/>
      <c r="I1000" s="282"/>
      <c r="J1000" s="282"/>
      <c r="K1000" s="25"/>
      <c r="L1000" s="633"/>
      <c r="M1000" s="25"/>
      <c r="N1000" s="33"/>
      <c r="O1000" s="33"/>
      <c r="P1000" s="634"/>
      <c r="Q1000" s="603"/>
      <c r="R1000" s="603"/>
    </row>
    <row r="1001" hidden="1" customHeight="1" spans="1:18">
      <c r="A1001" s="591"/>
      <c r="B1001" s="91"/>
      <c r="C1001" s="635"/>
      <c r="D1001" s="91"/>
      <c r="E1001" s="91"/>
      <c r="F1001" s="91"/>
      <c r="G1001" s="91"/>
      <c r="H1001" s="91"/>
      <c r="I1001" s="282"/>
      <c r="J1001" s="282"/>
      <c r="K1001" s="25"/>
      <c r="L1001" s="633"/>
      <c r="M1001" s="25"/>
      <c r="N1001" s="33"/>
      <c r="O1001" s="33"/>
      <c r="P1001" s="634"/>
      <c r="Q1001" s="603"/>
      <c r="R1001" s="603"/>
    </row>
    <row r="1002" hidden="1" customHeight="1" spans="1:18">
      <c r="A1002" s="591"/>
      <c r="B1002" s="91"/>
      <c r="C1002" s="635"/>
      <c r="D1002" s="91"/>
      <c r="E1002" s="91"/>
      <c r="F1002" s="91"/>
      <c r="G1002" s="91"/>
      <c r="H1002" s="91"/>
      <c r="I1002" s="282"/>
      <c r="J1002" s="282"/>
      <c r="K1002" s="25"/>
      <c r="L1002" s="633"/>
      <c r="M1002" s="25"/>
      <c r="N1002" s="33"/>
      <c r="O1002" s="33"/>
      <c r="P1002" s="634"/>
      <c r="Q1002" s="603"/>
      <c r="R1002" s="603"/>
    </row>
    <row r="1003" hidden="1" customHeight="1" spans="1:18">
      <c r="A1003" s="591"/>
      <c r="B1003" s="91"/>
      <c r="C1003" s="635"/>
      <c r="D1003" s="91"/>
      <c r="E1003" s="91"/>
      <c r="F1003" s="91"/>
      <c r="G1003" s="91"/>
      <c r="H1003" s="91"/>
      <c r="I1003" s="282"/>
      <c r="J1003" s="282"/>
      <c r="K1003" s="25"/>
      <c r="L1003" s="633"/>
      <c r="M1003" s="25"/>
      <c r="N1003" s="33"/>
      <c r="O1003" s="33"/>
      <c r="P1003" s="634"/>
      <c r="Q1003" s="603"/>
      <c r="R1003" s="603"/>
    </row>
    <row r="1004" hidden="1" customHeight="1" spans="1:18">
      <c r="A1004" s="591"/>
      <c r="B1004" s="91"/>
      <c r="C1004" s="635"/>
      <c r="D1004" s="91"/>
      <c r="E1004" s="91"/>
      <c r="F1004" s="91"/>
      <c r="G1004" s="91"/>
      <c r="H1004" s="91"/>
      <c r="I1004" s="282"/>
      <c r="J1004" s="282"/>
      <c r="K1004" s="25"/>
      <c r="L1004" s="633"/>
      <c r="M1004" s="25"/>
      <c r="N1004" s="33"/>
      <c r="O1004" s="33"/>
      <c r="P1004" s="634"/>
      <c r="Q1004" s="603"/>
      <c r="R1004" s="603"/>
    </row>
    <row r="1005" hidden="1" customHeight="1" spans="1:18">
      <c r="A1005" s="591"/>
      <c r="B1005" s="91"/>
      <c r="C1005" s="635"/>
      <c r="D1005" s="91"/>
      <c r="E1005" s="91"/>
      <c r="F1005" s="91"/>
      <c r="G1005" s="91"/>
      <c r="H1005" s="91"/>
      <c r="I1005" s="282"/>
      <c r="J1005" s="282"/>
      <c r="K1005" s="25"/>
      <c r="L1005" s="633"/>
      <c r="M1005" s="25"/>
      <c r="N1005" s="33"/>
      <c r="O1005" s="33"/>
      <c r="P1005" s="634"/>
      <c r="Q1005" s="603"/>
      <c r="R1005" s="603"/>
    </row>
    <row r="1006" hidden="1" customHeight="1" spans="1:18">
      <c r="A1006" s="591"/>
      <c r="B1006" s="91"/>
      <c r="C1006" s="635"/>
      <c r="D1006" s="91"/>
      <c r="E1006" s="91"/>
      <c r="F1006" s="91"/>
      <c r="G1006" s="91"/>
      <c r="H1006" s="91"/>
      <c r="I1006" s="282"/>
      <c r="J1006" s="282"/>
      <c r="K1006" s="25"/>
      <c r="L1006" s="633"/>
      <c r="M1006" s="25"/>
      <c r="N1006" s="33"/>
      <c r="O1006" s="33"/>
      <c r="P1006" s="634"/>
      <c r="Q1006" s="603"/>
      <c r="R1006" s="603"/>
    </row>
    <row r="1007" hidden="1" customHeight="1" spans="1:18">
      <c r="A1007" s="591"/>
      <c r="B1007" s="91"/>
      <c r="C1007" s="635"/>
      <c r="D1007" s="91"/>
      <c r="E1007" s="91"/>
      <c r="F1007" s="91"/>
      <c r="G1007" s="91"/>
      <c r="H1007" s="91"/>
      <c r="I1007" s="282"/>
      <c r="J1007" s="282"/>
      <c r="K1007" s="25"/>
      <c r="L1007" s="633"/>
      <c r="M1007" s="25"/>
      <c r="N1007" s="33"/>
      <c r="O1007" s="33"/>
      <c r="P1007" s="634"/>
      <c r="Q1007" s="603"/>
      <c r="R1007" s="603"/>
    </row>
    <row r="1008" hidden="1" customHeight="1" spans="1:18">
      <c r="A1008" s="591"/>
      <c r="B1008" s="91"/>
      <c r="C1008" s="635"/>
      <c r="D1008" s="91"/>
      <c r="E1008" s="91"/>
      <c r="F1008" s="91"/>
      <c r="G1008" s="91"/>
      <c r="H1008" s="91"/>
      <c r="I1008" s="282"/>
      <c r="J1008" s="282"/>
      <c r="K1008" s="25"/>
      <c r="L1008" s="633"/>
      <c r="M1008" s="25"/>
      <c r="N1008" s="33"/>
      <c r="O1008" s="33"/>
      <c r="P1008" s="634"/>
      <c r="Q1008" s="603"/>
      <c r="R1008" s="603"/>
    </row>
    <row r="1009" hidden="1" customHeight="1" spans="1:18">
      <c r="A1009" s="591"/>
      <c r="B1009" s="91"/>
      <c r="C1009" s="635"/>
      <c r="D1009" s="91"/>
      <c r="E1009" s="91"/>
      <c r="F1009" s="91"/>
      <c r="G1009" s="91"/>
      <c r="H1009" s="91"/>
      <c r="I1009" s="282"/>
      <c r="J1009" s="282"/>
      <c r="K1009" s="25"/>
      <c r="L1009" s="633"/>
      <c r="M1009" s="25"/>
      <c r="N1009" s="33"/>
      <c r="O1009" s="33"/>
      <c r="P1009" s="634"/>
      <c r="Q1009" s="603"/>
      <c r="R1009" s="603"/>
    </row>
    <row r="1010" hidden="1" customHeight="1" spans="1:18">
      <c r="A1010" s="591"/>
      <c r="B1010" s="91"/>
      <c r="C1010" s="635"/>
      <c r="D1010" s="91"/>
      <c r="E1010" s="91"/>
      <c r="F1010" s="91"/>
      <c r="G1010" s="91"/>
      <c r="H1010" s="91"/>
      <c r="I1010" s="282"/>
      <c r="J1010" s="282"/>
      <c r="K1010" s="25"/>
      <c r="L1010" s="633"/>
      <c r="M1010" s="25"/>
      <c r="N1010" s="33"/>
      <c r="O1010" s="33"/>
      <c r="P1010" s="634"/>
      <c r="Q1010" s="603"/>
      <c r="R1010" s="603"/>
    </row>
    <row r="1011" hidden="1" customHeight="1" spans="1:18">
      <c r="A1011" s="591"/>
      <c r="B1011" s="91"/>
      <c r="C1011" s="635"/>
      <c r="D1011" s="91"/>
      <c r="E1011" s="91"/>
      <c r="F1011" s="91"/>
      <c r="G1011" s="91"/>
      <c r="H1011" s="91"/>
      <c r="I1011" s="282"/>
      <c r="J1011" s="282"/>
      <c r="K1011" s="25"/>
      <c r="L1011" s="633"/>
      <c r="M1011" s="25"/>
      <c r="N1011" s="33"/>
      <c r="O1011" s="33"/>
      <c r="P1011" s="634"/>
      <c r="Q1011" s="603"/>
      <c r="R1011" s="603"/>
    </row>
    <row r="1012" hidden="1" customHeight="1" spans="1:18">
      <c r="A1012" s="591"/>
      <c r="B1012" s="91"/>
      <c r="C1012" s="635"/>
      <c r="D1012" s="91"/>
      <c r="E1012" s="91"/>
      <c r="F1012" s="91"/>
      <c r="G1012" s="91"/>
      <c r="H1012" s="91"/>
      <c r="I1012" s="282"/>
      <c r="J1012" s="282"/>
      <c r="K1012" s="25"/>
      <c r="L1012" s="633"/>
      <c r="M1012" s="25"/>
      <c r="N1012" s="33"/>
      <c r="O1012" s="33"/>
      <c r="P1012" s="634"/>
      <c r="Q1012" s="603"/>
      <c r="R1012" s="603"/>
    </row>
    <row r="1013" hidden="1" customHeight="1" spans="1:18">
      <c r="A1013" s="591"/>
      <c r="B1013" s="91"/>
      <c r="C1013" s="635"/>
      <c r="D1013" s="91"/>
      <c r="E1013" s="91"/>
      <c r="F1013" s="91"/>
      <c r="G1013" s="91"/>
      <c r="H1013" s="91"/>
      <c r="I1013" s="282"/>
      <c r="J1013" s="282"/>
      <c r="K1013" s="25"/>
      <c r="L1013" s="633"/>
      <c r="M1013" s="25"/>
      <c r="N1013" s="33"/>
      <c r="O1013" s="33"/>
      <c r="P1013" s="634"/>
      <c r="Q1013" s="603"/>
      <c r="R1013" s="603"/>
    </row>
    <row r="1014" hidden="1" customHeight="1" spans="1:18">
      <c r="A1014" s="591"/>
      <c r="B1014" s="91"/>
      <c r="C1014" s="635"/>
      <c r="D1014" s="91"/>
      <c r="E1014" s="91"/>
      <c r="F1014" s="91"/>
      <c r="G1014" s="91"/>
      <c r="H1014" s="91"/>
      <c r="I1014" s="282"/>
      <c r="J1014" s="282"/>
      <c r="K1014" s="25"/>
      <c r="L1014" s="633"/>
      <c r="M1014" s="25"/>
      <c r="N1014" s="33"/>
      <c r="O1014" s="33"/>
      <c r="P1014" s="634"/>
      <c r="Q1014" s="603"/>
      <c r="R1014" s="603"/>
    </row>
    <row r="1015" hidden="1" customHeight="1" spans="1:18">
      <c r="A1015" s="591"/>
      <c r="B1015" s="91"/>
      <c r="C1015" s="635"/>
      <c r="D1015" s="91"/>
      <c r="E1015" s="91"/>
      <c r="F1015" s="91"/>
      <c r="G1015" s="91"/>
      <c r="H1015" s="91"/>
      <c r="I1015" s="282"/>
      <c r="J1015" s="282"/>
      <c r="K1015" s="25"/>
      <c r="L1015" s="633"/>
      <c r="M1015" s="25"/>
      <c r="N1015" s="33"/>
      <c r="O1015" s="33"/>
      <c r="P1015" s="634"/>
      <c r="Q1015" s="603"/>
      <c r="R1015" s="603"/>
    </row>
    <row r="1016" hidden="1" customHeight="1" spans="1:18">
      <c r="A1016" s="591"/>
      <c r="B1016" s="91"/>
      <c r="C1016" s="635"/>
      <c r="D1016" s="91"/>
      <c r="E1016" s="91"/>
      <c r="F1016" s="91"/>
      <c r="G1016" s="91"/>
      <c r="H1016" s="91"/>
      <c r="I1016" s="282"/>
      <c r="J1016" s="282"/>
      <c r="K1016" s="25"/>
      <c r="L1016" s="633"/>
      <c r="M1016" s="25"/>
      <c r="N1016" s="33"/>
      <c r="O1016" s="33"/>
      <c r="P1016" s="634"/>
      <c r="Q1016" s="603"/>
      <c r="R1016" s="603"/>
    </row>
    <row r="1017" hidden="1" customHeight="1" spans="1:18">
      <c r="A1017" s="591"/>
      <c r="B1017" s="91"/>
      <c r="C1017" s="635"/>
      <c r="D1017" s="91"/>
      <c r="E1017" s="91"/>
      <c r="F1017" s="91"/>
      <c r="G1017" s="91"/>
      <c r="H1017" s="91"/>
      <c r="I1017" s="282"/>
      <c r="J1017" s="282"/>
      <c r="K1017" s="25"/>
      <c r="L1017" s="633"/>
      <c r="M1017" s="25"/>
      <c r="N1017" s="33"/>
      <c r="O1017" s="33"/>
      <c r="P1017" s="634"/>
      <c r="Q1017" s="603"/>
      <c r="R1017" s="603"/>
    </row>
    <row r="1018" hidden="1" customHeight="1" spans="1:18">
      <c r="A1018" s="591"/>
      <c r="B1018" s="91"/>
      <c r="C1018" s="635"/>
      <c r="D1018" s="91"/>
      <c r="E1018" s="91"/>
      <c r="F1018" s="91"/>
      <c r="G1018" s="91"/>
      <c r="H1018" s="91"/>
      <c r="I1018" s="282"/>
      <c r="J1018" s="282"/>
      <c r="K1018" s="25"/>
      <c r="L1018" s="633"/>
      <c r="M1018" s="25"/>
      <c r="N1018" s="33"/>
      <c r="O1018" s="33"/>
      <c r="P1018" s="634"/>
      <c r="Q1018" s="603"/>
      <c r="R1018" s="603"/>
    </row>
    <row r="1019" hidden="1" customHeight="1" spans="1:18">
      <c r="A1019" s="591"/>
      <c r="B1019" s="91"/>
      <c r="C1019" s="635"/>
      <c r="D1019" s="91"/>
      <c r="E1019" s="91"/>
      <c r="F1019" s="91"/>
      <c r="G1019" s="91"/>
      <c r="H1019" s="91"/>
      <c r="I1019" s="282"/>
      <c r="J1019" s="282"/>
      <c r="K1019" s="25"/>
      <c r="L1019" s="633"/>
      <c r="M1019" s="25"/>
      <c r="N1019" s="33"/>
      <c r="O1019" s="33"/>
      <c r="P1019" s="634"/>
      <c r="Q1019" s="603"/>
      <c r="R1019" s="603"/>
    </row>
    <row r="1020" hidden="1" customHeight="1" spans="1:18">
      <c r="A1020" s="591"/>
      <c r="B1020" s="91"/>
      <c r="C1020" s="635"/>
      <c r="D1020" s="91"/>
      <c r="E1020" s="91"/>
      <c r="F1020" s="91"/>
      <c r="G1020" s="91"/>
      <c r="H1020" s="91"/>
      <c r="I1020" s="282"/>
      <c r="J1020" s="282"/>
      <c r="K1020" s="25"/>
      <c r="L1020" s="633"/>
      <c r="M1020" s="25"/>
      <c r="N1020" s="33"/>
      <c r="O1020" s="33"/>
      <c r="P1020" s="634"/>
      <c r="Q1020" s="603"/>
      <c r="R1020" s="603"/>
    </row>
    <row r="1021" hidden="1" customHeight="1" spans="1:18">
      <c r="A1021" s="591"/>
      <c r="B1021" s="91"/>
      <c r="C1021" s="635"/>
      <c r="D1021" s="91"/>
      <c r="E1021" s="91"/>
      <c r="F1021" s="91"/>
      <c r="G1021" s="91"/>
      <c r="H1021" s="91"/>
      <c r="I1021" s="282"/>
      <c r="J1021" s="282"/>
      <c r="K1021" s="25"/>
      <c r="L1021" s="633"/>
      <c r="M1021" s="25"/>
      <c r="N1021" s="33"/>
      <c r="O1021" s="33"/>
      <c r="P1021" s="634"/>
      <c r="Q1021" s="603"/>
      <c r="R1021" s="603"/>
    </row>
    <row r="1022" hidden="1" customHeight="1" spans="1:18">
      <c r="A1022" s="591"/>
      <c r="B1022" s="91"/>
      <c r="C1022" s="635"/>
      <c r="D1022" s="91"/>
      <c r="E1022" s="91"/>
      <c r="F1022" s="91"/>
      <c r="G1022" s="91"/>
      <c r="H1022" s="91"/>
      <c r="I1022" s="282"/>
      <c r="J1022" s="282"/>
      <c r="K1022" s="25"/>
      <c r="L1022" s="633"/>
      <c r="M1022" s="25"/>
      <c r="N1022" s="33"/>
      <c r="O1022" s="33"/>
      <c r="P1022" s="634"/>
      <c r="Q1022" s="603"/>
      <c r="R1022" s="603"/>
    </row>
    <row r="1023" hidden="1" customHeight="1" spans="1:18">
      <c r="A1023" s="591"/>
      <c r="B1023" s="91"/>
      <c r="C1023" s="635"/>
      <c r="D1023" s="91"/>
      <c r="E1023" s="91"/>
      <c r="F1023" s="91"/>
      <c r="G1023" s="91"/>
      <c r="H1023" s="91"/>
      <c r="I1023" s="282"/>
      <c r="J1023" s="282"/>
      <c r="K1023" s="25"/>
      <c r="L1023" s="633"/>
      <c r="M1023" s="25"/>
      <c r="N1023" s="33"/>
      <c r="O1023" s="33"/>
      <c r="P1023" s="634"/>
      <c r="Q1023" s="603"/>
      <c r="R1023" s="603"/>
    </row>
    <row r="1024" hidden="1" customHeight="1" spans="1:18">
      <c r="A1024" s="591"/>
      <c r="B1024" s="91"/>
      <c r="C1024" s="635"/>
      <c r="D1024" s="91"/>
      <c r="E1024" s="91"/>
      <c r="F1024" s="91"/>
      <c r="G1024" s="91"/>
      <c r="H1024" s="91"/>
      <c r="I1024" s="282"/>
      <c r="J1024" s="282"/>
      <c r="K1024" s="25"/>
      <c r="L1024" s="633"/>
      <c r="M1024" s="25"/>
      <c r="N1024" s="33"/>
      <c r="O1024" s="33"/>
      <c r="P1024" s="634"/>
      <c r="Q1024" s="603"/>
      <c r="R1024" s="603"/>
    </row>
    <row r="1025" hidden="1" customHeight="1" spans="1:18">
      <c r="A1025" s="591"/>
      <c r="B1025" s="91"/>
      <c r="C1025" s="635"/>
      <c r="D1025" s="91"/>
      <c r="E1025" s="91"/>
      <c r="F1025" s="91"/>
      <c r="G1025" s="91"/>
      <c r="H1025" s="91"/>
      <c r="I1025" s="282"/>
      <c r="J1025" s="282"/>
      <c r="K1025" s="25"/>
      <c r="L1025" s="633"/>
      <c r="M1025" s="25"/>
      <c r="N1025" s="33"/>
      <c r="O1025" s="33"/>
      <c r="P1025" s="634"/>
      <c r="Q1025" s="603"/>
      <c r="R1025" s="603"/>
    </row>
    <row r="1026" hidden="1" customHeight="1" spans="1:18">
      <c r="A1026" s="591"/>
      <c r="B1026" s="91"/>
      <c r="C1026" s="635"/>
      <c r="D1026" s="91"/>
      <c r="E1026" s="91"/>
      <c r="F1026" s="91"/>
      <c r="G1026" s="91"/>
      <c r="H1026" s="91"/>
      <c r="I1026" s="282"/>
      <c r="J1026" s="282"/>
      <c r="K1026" s="25"/>
      <c r="L1026" s="633"/>
      <c r="M1026" s="25"/>
      <c r="N1026" s="33"/>
      <c r="O1026" s="33"/>
      <c r="P1026" s="634"/>
      <c r="Q1026" s="603"/>
      <c r="R1026" s="603"/>
    </row>
    <row r="1027" hidden="1" customHeight="1" spans="1:18">
      <c r="A1027" s="591"/>
      <c r="B1027" s="91"/>
      <c r="C1027" s="635"/>
      <c r="D1027" s="91"/>
      <c r="E1027" s="91"/>
      <c r="F1027" s="91"/>
      <c r="G1027" s="91"/>
      <c r="H1027" s="91"/>
      <c r="I1027" s="282"/>
      <c r="J1027" s="282"/>
      <c r="K1027" s="25"/>
      <c r="L1027" s="633"/>
      <c r="M1027" s="25"/>
      <c r="N1027" s="33"/>
      <c r="O1027" s="33"/>
      <c r="P1027" s="634"/>
      <c r="Q1027" s="603"/>
      <c r="R1027" s="603"/>
    </row>
    <row r="1028" hidden="1" customHeight="1" spans="1:18">
      <c r="A1028" s="591"/>
      <c r="B1028" s="91"/>
      <c r="C1028" s="635"/>
      <c r="D1028" s="91"/>
      <c r="E1028" s="91"/>
      <c r="F1028" s="91"/>
      <c r="G1028" s="91"/>
      <c r="H1028" s="91"/>
      <c r="I1028" s="282"/>
      <c r="J1028" s="282"/>
      <c r="K1028" s="25"/>
      <c r="L1028" s="633"/>
      <c r="M1028" s="25"/>
      <c r="N1028" s="33"/>
      <c r="O1028" s="33"/>
      <c r="P1028" s="634"/>
      <c r="Q1028" s="603"/>
      <c r="R1028" s="603"/>
    </row>
    <row r="1029" hidden="1" customHeight="1" spans="1:18">
      <c r="A1029" s="591"/>
      <c r="B1029" s="91"/>
      <c r="C1029" s="635"/>
      <c r="D1029" s="91"/>
      <c r="E1029" s="91"/>
      <c r="F1029" s="91"/>
      <c r="G1029" s="91"/>
      <c r="H1029" s="91"/>
      <c r="I1029" s="282"/>
      <c r="J1029" s="282"/>
      <c r="K1029" s="25"/>
      <c r="L1029" s="633"/>
      <c r="M1029" s="25"/>
      <c r="N1029" s="33"/>
      <c r="O1029" s="33"/>
      <c r="P1029" s="634"/>
      <c r="Q1029" s="603"/>
      <c r="R1029" s="603"/>
    </row>
    <row r="1030" hidden="1" customHeight="1" spans="1:18">
      <c r="A1030" s="591"/>
      <c r="B1030" s="91"/>
      <c r="C1030" s="635"/>
      <c r="D1030" s="91"/>
      <c r="E1030" s="91"/>
      <c r="F1030" s="91"/>
      <c r="G1030" s="91"/>
      <c r="H1030" s="91"/>
      <c r="I1030" s="282"/>
      <c r="J1030" s="282"/>
      <c r="K1030" s="25"/>
      <c r="L1030" s="633"/>
      <c r="M1030" s="25"/>
      <c r="N1030" s="33"/>
      <c r="O1030" s="33"/>
      <c r="P1030" s="634"/>
      <c r="Q1030" s="603"/>
      <c r="R1030" s="603"/>
    </row>
    <row r="1031" hidden="1" customHeight="1" spans="1:18">
      <c r="A1031" s="591"/>
      <c r="B1031" s="91"/>
      <c r="C1031" s="635"/>
      <c r="D1031" s="91"/>
      <c r="E1031" s="91"/>
      <c r="F1031" s="91"/>
      <c r="G1031" s="91"/>
      <c r="H1031" s="91"/>
      <c r="I1031" s="282"/>
      <c r="J1031" s="282"/>
      <c r="K1031" s="25"/>
      <c r="L1031" s="633"/>
      <c r="M1031" s="25"/>
      <c r="N1031" s="33"/>
      <c r="O1031" s="33"/>
      <c r="P1031" s="634"/>
      <c r="Q1031" s="603"/>
      <c r="R1031" s="603"/>
    </row>
    <row r="1032" hidden="1" customHeight="1" spans="1:18">
      <c r="A1032" s="591"/>
      <c r="B1032" s="91"/>
      <c r="C1032" s="635"/>
      <c r="D1032" s="91"/>
      <c r="E1032" s="91"/>
      <c r="F1032" s="91"/>
      <c r="G1032" s="91"/>
      <c r="H1032" s="91"/>
      <c r="I1032" s="282"/>
      <c r="J1032" s="282"/>
      <c r="K1032" s="25"/>
      <c r="L1032" s="633"/>
      <c r="M1032" s="25"/>
      <c r="N1032" s="33"/>
      <c r="O1032" s="33"/>
      <c r="P1032" s="634"/>
      <c r="Q1032" s="603"/>
      <c r="R1032" s="603"/>
    </row>
    <row r="1033" hidden="1" customHeight="1" spans="1:18">
      <c r="A1033" s="591"/>
      <c r="B1033" s="91"/>
      <c r="C1033" s="635"/>
      <c r="D1033" s="91"/>
      <c r="E1033" s="91"/>
      <c r="F1033" s="91"/>
      <c r="G1033" s="91"/>
      <c r="H1033" s="91"/>
      <c r="I1033" s="282"/>
      <c r="J1033" s="282"/>
      <c r="K1033" s="25"/>
      <c r="L1033" s="633"/>
      <c r="M1033" s="25"/>
      <c r="N1033" s="33"/>
      <c r="O1033" s="33"/>
      <c r="P1033" s="634"/>
      <c r="Q1033" s="603"/>
      <c r="R1033" s="603"/>
    </row>
    <row r="1034" hidden="1" customHeight="1" spans="1:18">
      <c r="A1034" s="591"/>
      <c r="B1034" s="91"/>
      <c r="C1034" s="635"/>
      <c r="D1034" s="91"/>
      <c r="E1034" s="91"/>
      <c r="F1034" s="91"/>
      <c r="G1034" s="91"/>
      <c r="H1034" s="91"/>
      <c r="I1034" s="282"/>
      <c r="J1034" s="282"/>
      <c r="K1034" s="25"/>
      <c r="L1034" s="633"/>
      <c r="M1034" s="25"/>
      <c r="N1034" s="33"/>
      <c r="O1034" s="33"/>
      <c r="P1034" s="634"/>
      <c r="Q1034" s="603"/>
      <c r="R1034" s="603"/>
    </row>
    <row r="1035" hidden="1" customHeight="1" spans="1:18">
      <c r="A1035" s="591"/>
      <c r="B1035" s="91"/>
      <c r="C1035" s="635"/>
      <c r="D1035" s="91"/>
      <c r="E1035" s="91"/>
      <c r="F1035" s="91"/>
      <c r="G1035" s="91"/>
      <c r="H1035" s="91"/>
      <c r="I1035" s="282"/>
      <c r="J1035" s="282"/>
      <c r="K1035" s="25"/>
      <c r="L1035" s="633"/>
      <c r="M1035" s="25"/>
      <c r="N1035" s="33"/>
      <c r="O1035" s="33"/>
      <c r="P1035" s="634"/>
      <c r="Q1035" s="603"/>
      <c r="R1035" s="603"/>
    </row>
    <row r="1036" hidden="1" customHeight="1" spans="1:18">
      <c r="A1036" s="591"/>
      <c r="B1036" s="91"/>
      <c r="C1036" s="635"/>
      <c r="D1036" s="91"/>
      <c r="E1036" s="91"/>
      <c r="F1036" s="91"/>
      <c r="G1036" s="91"/>
      <c r="H1036" s="91"/>
      <c r="I1036" s="282"/>
      <c r="J1036" s="282"/>
      <c r="K1036" s="25"/>
      <c r="L1036" s="633"/>
      <c r="M1036" s="25"/>
      <c r="N1036" s="33"/>
      <c r="O1036" s="33"/>
      <c r="P1036" s="634"/>
      <c r="Q1036" s="603"/>
      <c r="R1036" s="603"/>
    </row>
    <row r="1037" hidden="1" customHeight="1" spans="1:18">
      <c r="A1037" s="591"/>
      <c r="B1037" s="91"/>
      <c r="C1037" s="635"/>
      <c r="D1037" s="91"/>
      <c r="E1037" s="91"/>
      <c r="F1037" s="91"/>
      <c r="G1037" s="91"/>
      <c r="H1037" s="91"/>
      <c r="I1037" s="282"/>
      <c r="J1037" s="282"/>
      <c r="K1037" s="25"/>
      <c r="L1037" s="633"/>
      <c r="M1037" s="25"/>
      <c r="N1037" s="33"/>
      <c r="O1037" s="33"/>
      <c r="P1037" s="634"/>
      <c r="Q1037" s="603"/>
      <c r="R1037" s="603"/>
    </row>
    <row r="1038" hidden="1" customHeight="1" spans="1:18">
      <c r="A1038" s="591"/>
      <c r="B1038" s="91"/>
      <c r="C1038" s="635"/>
      <c r="D1038" s="91"/>
      <c r="E1038" s="91"/>
      <c r="F1038" s="91"/>
      <c r="G1038" s="91"/>
      <c r="H1038" s="91"/>
      <c r="I1038" s="282"/>
      <c r="J1038" s="282"/>
      <c r="K1038" s="25"/>
      <c r="L1038" s="633"/>
      <c r="M1038" s="25"/>
      <c r="N1038" s="33"/>
      <c r="O1038" s="33"/>
      <c r="P1038" s="634"/>
      <c r="Q1038" s="603"/>
      <c r="R1038" s="603"/>
    </row>
    <row r="1039" hidden="1" customHeight="1" spans="1:18">
      <c r="A1039" s="591"/>
      <c r="B1039" s="91"/>
      <c r="C1039" s="635"/>
      <c r="D1039" s="91"/>
      <c r="E1039" s="91"/>
      <c r="F1039" s="91"/>
      <c r="G1039" s="91"/>
      <c r="H1039" s="91"/>
      <c r="I1039" s="282"/>
      <c r="J1039" s="282"/>
      <c r="K1039" s="25"/>
      <c r="L1039" s="633"/>
      <c r="M1039" s="25"/>
      <c r="N1039" s="33"/>
      <c r="O1039" s="33"/>
      <c r="P1039" s="634"/>
      <c r="Q1039" s="603"/>
      <c r="R1039" s="603"/>
    </row>
    <row r="1040" hidden="1" customHeight="1" spans="1:18">
      <c r="A1040" s="591"/>
      <c r="B1040" s="91"/>
      <c r="C1040" s="635"/>
      <c r="D1040" s="91"/>
      <c r="E1040" s="91"/>
      <c r="F1040" s="91"/>
      <c r="G1040" s="91"/>
      <c r="H1040" s="91"/>
      <c r="I1040" s="282"/>
      <c r="J1040" s="282"/>
      <c r="K1040" s="25"/>
      <c r="L1040" s="633"/>
      <c r="M1040" s="25"/>
      <c r="N1040" s="33"/>
      <c r="O1040" s="33"/>
      <c r="P1040" s="634"/>
      <c r="Q1040" s="603"/>
      <c r="R1040" s="603"/>
    </row>
    <row r="1041" hidden="1" customHeight="1" spans="1:18">
      <c r="A1041" s="591"/>
      <c r="B1041" s="91"/>
      <c r="C1041" s="635"/>
      <c r="D1041" s="91"/>
      <c r="E1041" s="91"/>
      <c r="F1041" s="91"/>
      <c r="G1041" s="91"/>
      <c r="H1041" s="91"/>
      <c r="I1041" s="282"/>
      <c r="J1041" s="282"/>
      <c r="K1041" s="25"/>
      <c r="L1041" s="633"/>
      <c r="M1041" s="25"/>
      <c r="N1041" s="33"/>
      <c r="O1041" s="33"/>
      <c r="P1041" s="634"/>
      <c r="Q1041" s="603"/>
      <c r="R1041" s="603"/>
    </row>
    <row r="1042" hidden="1" customHeight="1" spans="1:18">
      <c r="A1042" s="591"/>
      <c r="B1042" s="91"/>
      <c r="C1042" s="635"/>
      <c r="D1042" s="91"/>
      <c r="E1042" s="91"/>
      <c r="F1042" s="91"/>
      <c r="G1042" s="91"/>
      <c r="H1042" s="91"/>
      <c r="I1042" s="282"/>
      <c r="J1042" s="282"/>
      <c r="K1042" s="25"/>
      <c r="L1042" s="633"/>
      <c r="M1042" s="25"/>
      <c r="N1042" s="33"/>
      <c r="O1042" s="33"/>
      <c r="P1042" s="634"/>
      <c r="Q1042" s="603"/>
      <c r="R1042" s="603"/>
    </row>
    <row r="1043" hidden="1" customHeight="1" spans="1:18">
      <c r="A1043" s="591"/>
      <c r="B1043" s="91"/>
      <c r="C1043" s="635"/>
      <c r="D1043" s="91"/>
      <c r="E1043" s="91"/>
      <c r="F1043" s="91"/>
      <c r="G1043" s="91"/>
      <c r="H1043" s="91"/>
      <c r="I1043" s="282"/>
      <c r="J1043" s="282"/>
      <c r="K1043" s="25"/>
      <c r="L1043" s="633"/>
      <c r="M1043" s="25"/>
      <c r="N1043" s="33"/>
      <c r="O1043" s="33"/>
      <c r="P1043" s="634"/>
      <c r="Q1043" s="603"/>
      <c r="R1043" s="603"/>
    </row>
    <row r="1044" hidden="1" customHeight="1" spans="1:18">
      <c r="A1044" s="591"/>
      <c r="B1044" s="91"/>
      <c r="C1044" s="635"/>
      <c r="D1044" s="91"/>
      <c r="E1044" s="91"/>
      <c r="F1044" s="91"/>
      <c r="G1044" s="91"/>
      <c r="H1044" s="91"/>
      <c r="I1044" s="282"/>
      <c r="J1044" s="282"/>
      <c r="K1044" s="25"/>
      <c r="L1044" s="633"/>
      <c r="M1044" s="25"/>
      <c r="N1044" s="33"/>
      <c r="O1044" s="33"/>
      <c r="P1044" s="634"/>
      <c r="Q1044" s="603"/>
      <c r="R1044" s="603"/>
    </row>
    <row r="1045" hidden="1" customHeight="1" spans="1:18">
      <c r="A1045" s="591"/>
      <c r="B1045" s="91"/>
      <c r="C1045" s="635"/>
      <c r="D1045" s="91"/>
      <c r="E1045" s="91"/>
      <c r="F1045" s="91"/>
      <c r="G1045" s="91"/>
      <c r="H1045" s="91"/>
      <c r="I1045" s="282"/>
      <c r="J1045" s="282"/>
      <c r="K1045" s="25"/>
      <c r="L1045" s="633"/>
      <c r="M1045" s="25"/>
      <c r="N1045" s="33"/>
      <c r="O1045" s="33"/>
      <c r="P1045" s="634"/>
      <c r="Q1045" s="603"/>
      <c r="R1045" s="603"/>
    </row>
    <row r="1046" hidden="1" customHeight="1" spans="1:18">
      <c r="A1046" s="591"/>
      <c r="B1046" s="91"/>
      <c r="C1046" s="635"/>
      <c r="D1046" s="91"/>
      <c r="E1046" s="91"/>
      <c r="F1046" s="91"/>
      <c r="G1046" s="91"/>
      <c r="H1046" s="91"/>
      <c r="I1046" s="282"/>
      <c r="J1046" s="282"/>
      <c r="K1046" s="25"/>
      <c r="L1046" s="633"/>
      <c r="M1046" s="25"/>
      <c r="N1046" s="33"/>
      <c r="O1046" s="33"/>
      <c r="P1046" s="634"/>
      <c r="Q1046" s="603"/>
      <c r="R1046" s="603"/>
    </row>
    <row r="1047" hidden="1" customHeight="1" spans="1:18">
      <c r="A1047" s="591"/>
      <c r="B1047" s="91"/>
      <c r="C1047" s="635"/>
      <c r="D1047" s="91"/>
      <c r="E1047" s="91"/>
      <c r="F1047" s="91"/>
      <c r="G1047" s="91"/>
      <c r="H1047" s="91"/>
      <c r="I1047" s="282"/>
      <c r="J1047" s="282"/>
      <c r="K1047" s="25"/>
      <c r="L1047" s="633"/>
      <c r="M1047" s="25"/>
      <c r="N1047" s="33"/>
      <c r="O1047" s="33"/>
      <c r="P1047" s="634"/>
      <c r="Q1047" s="603"/>
      <c r="R1047" s="603"/>
    </row>
    <row r="1048" hidden="1" customHeight="1" spans="1:18">
      <c r="A1048" s="591"/>
      <c r="B1048" s="91"/>
      <c r="C1048" s="635"/>
      <c r="D1048" s="91"/>
      <c r="E1048" s="91"/>
      <c r="F1048" s="91"/>
      <c r="G1048" s="91"/>
      <c r="H1048" s="91"/>
      <c r="I1048" s="282"/>
      <c r="J1048" s="282"/>
      <c r="K1048" s="25"/>
      <c r="L1048" s="633"/>
      <c r="M1048" s="25"/>
      <c r="N1048" s="33"/>
      <c r="O1048" s="33"/>
      <c r="P1048" s="634"/>
      <c r="Q1048" s="603"/>
      <c r="R1048" s="603"/>
    </row>
    <row r="1049" hidden="1" customHeight="1" spans="1:18">
      <c r="A1049" s="591"/>
      <c r="B1049" s="91"/>
      <c r="C1049" s="635"/>
      <c r="D1049" s="91"/>
      <c r="E1049" s="91"/>
      <c r="F1049" s="91"/>
      <c r="G1049" s="91"/>
      <c r="H1049" s="91"/>
      <c r="I1049" s="282"/>
      <c r="J1049" s="282"/>
      <c r="K1049" s="25"/>
      <c r="L1049" s="633"/>
      <c r="M1049" s="25"/>
      <c r="N1049" s="33"/>
      <c r="O1049" s="33"/>
      <c r="P1049" s="634"/>
      <c r="Q1049" s="603"/>
      <c r="R1049" s="603"/>
    </row>
    <row r="1050" hidden="1" customHeight="1" spans="1:18">
      <c r="A1050" s="591"/>
      <c r="B1050" s="91"/>
      <c r="C1050" s="635"/>
      <c r="D1050" s="91"/>
      <c r="E1050" s="91"/>
      <c r="F1050" s="91"/>
      <c r="G1050" s="91"/>
      <c r="H1050" s="91"/>
      <c r="I1050" s="282"/>
      <c r="J1050" s="282"/>
      <c r="K1050" s="25"/>
      <c r="L1050" s="633"/>
      <c r="M1050" s="25"/>
      <c r="N1050" s="33"/>
      <c r="O1050" s="33"/>
      <c r="P1050" s="634"/>
      <c r="Q1050" s="603"/>
      <c r="R1050" s="603"/>
    </row>
    <row r="1051" hidden="1" customHeight="1" spans="1:18">
      <c r="A1051" s="591"/>
      <c r="B1051" s="91"/>
      <c r="C1051" s="635"/>
      <c r="D1051" s="91"/>
      <c r="E1051" s="91"/>
      <c r="F1051" s="91"/>
      <c r="G1051" s="91"/>
      <c r="H1051" s="91"/>
      <c r="I1051" s="282"/>
      <c r="J1051" s="282"/>
      <c r="K1051" s="25"/>
      <c r="L1051" s="633"/>
      <c r="M1051" s="25"/>
      <c r="N1051" s="33"/>
      <c r="O1051" s="33"/>
      <c r="P1051" s="634"/>
      <c r="Q1051" s="603"/>
      <c r="R1051" s="603"/>
    </row>
    <row r="1052" hidden="1" customHeight="1" spans="1:18">
      <c r="A1052" s="591"/>
      <c r="B1052" s="91"/>
      <c r="C1052" s="635"/>
      <c r="D1052" s="91"/>
      <c r="E1052" s="91"/>
      <c r="F1052" s="91"/>
      <c r="G1052" s="91"/>
      <c r="H1052" s="91"/>
      <c r="I1052" s="282"/>
      <c r="J1052" s="282"/>
      <c r="K1052" s="25"/>
      <c r="L1052" s="633"/>
      <c r="M1052" s="25"/>
      <c r="N1052" s="33"/>
      <c r="O1052" s="33"/>
      <c r="P1052" s="634"/>
      <c r="Q1052" s="603"/>
      <c r="R1052" s="603"/>
    </row>
    <row r="1053" hidden="1" customHeight="1" spans="1:18">
      <c r="A1053" s="591"/>
      <c r="B1053" s="91"/>
      <c r="C1053" s="635"/>
      <c r="D1053" s="91"/>
      <c r="E1053" s="91"/>
      <c r="F1053" s="91"/>
      <c r="G1053" s="91"/>
      <c r="H1053" s="91"/>
      <c r="I1053" s="282"/>
      <c r="J1053" s="282"/>
      <c r="K1053" s="25"/>
      <c r="L1053" s="633"/>
      <c r="M1053" s="25"/>
      <c r="N1053" s="33"/>
      <c r="O1053" s="33"/>
      <c r="P1053" s="634"/>
      <c r="Q1053" s="603"/>
      <c r="R1053" s="603"/>
    </row>
    <row r="1054" hidden="1" customHeight="1" spans="1:18">
      <c r="A1054" s="591"/>
      <c r="B1054" s="91"/>
      <c r="C1054" s="635"/>
      <c r="D1054" s="91"/>
      <c r="E1054" s="91"/>
      <c r="F1054" s="91"/>
      <c r="G1054" s="91"/>
      <c r="H1054" s="91"/>
      <c r="I1054" s="282"/>
      <c r="J1054" s="282"/>
      <c r="K1054" s="25"/>
      <c r="L1054" s="633"/>
      <c r="M1054" s="25"/>
      <c r="N1054" s="33"/>
      <c r="O1054" s="33"/>
      <c r="P1054" s="634"/>
      <c r="Q1054" s="603"/>
      <c r="R1054" s="603"/>
    </row>
    <row r="1055" hidden="1" customHeight="1" spans="1:18">
      <c r="A1055" s="591"/>
      <c r="B1055" s="91"/>
      <c r="C1055" s="635"/>
      <c r="D1055" s="91"/>
      <c r="E1055" s="91"/>
      <c r="F1055" s="91"/>
      <c r="G1055" s="91"/>
      <c r="H1055" s="91"/>
      <c r="I1055" s="282"/>
      <c r="J1055" s="282"/>
      <c r="K1055" s="25"/>
      <c r="L1055" s="633"/>
      <c r="M1055" s="25"/>
      <c r="N1055" s="33"/>
      <c r="O1055" s="33"/>
      <c r="P1055" s="634"/>
      <c r="Q1055" s="603"/>
      <c r="R1055" s="603"/>
    </row>
    <row r="1056" hidden="1" customHeight="1" spans="1:18">
      <c r="A1056" s="591"/>
      <c r="B1056" s="91"/>
      <c r="C1056" s="635"/>
      <c r="D1056" s="91"/>
      <c r="E1056" s="91"/>
      <c r="F1056" s="91"/>
      <c r="G1056" s="91"/>
      <c r="H1056" s="91"/>
      <c r="I1056" s="282"/>
      <c r="J1056" s="282"/>
      <c r="K1056" s="25"/>
      <c r="L1056" s="633"/>
      <c r="M1056" s="25"/>
      <c r="N1056" s="33"/>
      <c r="O1056" s="33"/>
      <c r="P1056" s="634"/>
      <c r="Q1056" s="603"/>
      <c r="R1056" s="603"/>
    </row>
    <row r="1057" hidden="1" customHeight="1" spans="1:18">
      <c r="A1057" s="591"/>
      <c r="B1057" s="91"/>
      <c r="C1057" s="635"/>
      <c r="D1057" s="91"/>
      <c r="E1057" s="91"/>
      <c r="F1057" s="91"/>
      <c r="G1057" s="91"/>
      <c r="H1057" s="91"/>
      <c r="I1057" s="282"/>
      <c r="J1057" s="282"/>
      <c r="K1057" s="25"/>
      <c r="L1057" s="633"/>
      <c r="M1057" s="25"/>
      <c r="N1057" s="33"/>
      <c r="O1057" s="33"/>
      <c r="P1057" s="634"/>
      <c r="Q1057" s="603"/>
      <c r="R1057" s="603"/>
    </row>
    <row r="1058" hidden="1" customHeight="1" spans="1:18">
      <c r="A1058" s="591"/>
      <c r="B1058" s="91"/>
      <c r="C1058" s="635"/>
      <c r="D1058" s="91"/>
      <c r="E1058" s="91"/>
      <c r="F1058" s="91"/>
      <c r="G1058" s="91"/>
      <c r="H1058" s="91"/>
      <c r="I1058" s="282"/>
      <c r="J1058" s="282"/>
      <c r="K1058" s="25"/>
      <c r="L1058" s="633"/>
      <c r="M1058" s="25"/>
      <c r="N1058" s="33"/>
      <c r="O1058" s="33"/>
      <c r="P1058" s="634"/>
      <c r="Q1058" s="603"/>
      <c r="R1058" s="603"/>
    </row>
    <row r="1059" hidden="1" customHeight="1" spans="1:18">
      <c r="A1059" s="591"/>
      <c r="B1059" s="91"/>
      <c r="C1059" s="635"/>
      <c r="D1059" s="91"/>
      <c r="E1059" s="91"/>
      <c r="F1059" s="91"/>
      <c r="G1059" s="91"/>
      <c r="H1059" s="91"/>
      <c r="I1059" s="282"/>
      <c r="J1059" s="282"/>
      <c r="K1059" s="25"/>
      <c r="L1059" s="633"/>
      <c r="M1059" s="25"/>
      <c r="N1059" s="33"/>
      <c r="O1059" s="33"/>
      <c r="P1059" s="634"/>
      <c r="Q1059" s="603"/>
      <c r="R1059" s="603"/>
    </row>
    <row r="1060" hidden="1" customHeight="1" spans="1:18">
      <c r="A1060" s="591"/>
      <c r="B1060" s="91"/>
      <c r="C1060" s="635"/>
      <c r="D1060" s="91"/>
      <c r="E1060" s="91"/>
      <c r="F1060" s="91"/>
      <c r="G1060" s="91"/>
      <c r="H1060" s="91"/>
      <c r="I1060" s="282"/>
      <c r="J1060" s="282"/>
      <c r="K1060" s="25"/>
      <c r="L1060" s="633"/>
      <c r="M1060" s="25"/>
      <c r="N1060" s="33"/>
      <c r="O1060" s="33"/>
      <c r="P1060" s="634"/>
      <c r="Q1060" s="603"/>
      <c r="R1060" s="603"/>
    </row>
    <row r="1061" hidden="1" customHeight="1" spans="1:18">
      <c r="A1061" s="591"/>
      <c r="B1061" s="91"/>
      <c r="C1061" s="635"/>
      <c r="D1061" s="91"/>
      <c r="E1061" s="91"/>
      <c r="F1061" s="91"/>
      <c r="G1061" s="91"/>
      <c r="H1061" s="91"/>
      <c r="I1061" s="282"/>
      <c r="J1061" s="282"/>
      <c r="K1061" s="25"/>
      <c r="L1061" s="633"/>
      <c r="M1061" s="25"/>
      <c r="N1061" s="33"/>
      <c r="O1061" s="33"/>
      <c r="P1061" s="634"/>
      <c r="Q1061" s="603"/>
      <c r="R1061" s="603"/>
    </row>
    <row r="1062" hidden="1" customHeight="1" spans="1:18">
      <c r="A1062" s="591"/>
      <c r="B1062" s="91"/>
      <c r="C1062" s="635"/>
      <c r="D1062" s="91"/>
      <c r="E1062" s="91"/>
      <c r="F1062" s="91"/>
      <c r="G1062" s="91"/>
      <c r="H1062" s="91"/>
      <c r="I1062" s="282"/>
      <c r="J1062" s="282"/>
      <c r="K1062" s="25"/>
      <c r="L1062" s="633"/>
      <c r="M1062" s="25"/>
      <c r="N1062" s="33"/>
      <c r="O1062" s="33"/>
      <c r="P1062" s="634"/>
      <c r="Q1062" s="603"/>
      <c r="R1062" s="603"/>
    </row>
    <row r="1063" hidden="1" customHeight="1" spans="1:18">
      <c r="A1063" s="591"/>
      <c r="B1063" s="91"/>
      <c r="C1063" s="635"/>
      <c r="D1063" s="91"/>
      <c r="E1063" s="91"/>
      <c r="F1063" s="91"/>
      <c r="G1063" s="91"/>
      <c r="H1063" s="91"/>
      <c r="I1063" s="282"/>
      <c r="J1063" s="282"/>
      <c r="K1063" s="25"/>
      <c r="L1063" s="633"/>
      <c r="M1063" s="25"/>
      <c r="N1063" s="33"/>
      <c r="O1063" s="33"/>
      <c r="P1063" s="634"/>
      <c r="Q1063" s="603"/>
      <c r="R1063" s="603"/>
    </row>
    <row r="1064" hidden="1" customHeight="1" spans="1:18">
      <c r="A1064" s="591"/>
      <c r="B1064" s="91"/>
      <c r="C1064" s="635"/>
      <c r="D1064" s="91"/>
      <c r="E1064" s="91"/>
      <c r="F1064" s="91"/>
      <c r="G1064" s="91"/>
      <c r="H1064" s="91"/>
      <c r="I1064" s="282"/>
      <c r="J1064" s="282"/>
      <c r="K1064" s="25"/>
      <c r="L1064" s="633"/>
      <c r="M1064" s="25"/>
      <c r="N1064" s="33"/>
      <c r="O1064" s="33"/>
      <c r="P1064" s="634"/>
      <c r="Q1064" s="603"/>
      <c r="R1064" s="603"/>
    </row>
    <row r="1065" hidden="1" customHeight="1" spans="1:18">
      <c r="A1065" s="591"/>
      <c r="B1065" s="91"/>
      <c r="C1065" s="635"/>
      <c r="D1065" s="91"/>
      <c r="E1065" s="91"/>
      <c r="F1065" s="91"/>
      <c r="G1065" s="91"/>
      <c r="H1065" s="91"/>
      <c r="I1065" s="282"/>
      <c r="J1065" s="282"/>
      <c r="K1065" s="25"/>
      <c r="L1065" s="633"/>
      <c r="M1065" s="25"/>
      <c r="N1065" s="33"/>
      <c r="O1065" s="33"/>
      <c r="P1065" s="634"/>
      <c r="Q1065" s="603"/>
      <c r="R1065" s="603"/>
    </row>
    <row r="1066" hidden="1" customHeight="1" spans="1:18">
      <c r="A1066" s="591"/>
      <c r="B1066" s="91"/>
      <c r="C1066" s="635"/>
      <c r="D1066" s="91"/>
      <c r="E1066" s="91"/>
      <c r="F1066" s="91"/>
      <c r="G1066" s="91"/>
      <c r="H1066" s="91"/>
      <c r="I1066" s="282"/>
      <c r="J1066" s="282"/>
      <c r="K1066" s="25"/>
      <c r="L1066" s="633"/>
      <c r="M1066" s="25"/>
      <c r="N1066" s="33"/>
      <c r="O1066" s="33"/>
      <c r="P1066" s="634"/>
      <c r="Q1066" s="603"/>
      <c r="R1066" s="603"/>
    </row>
    <row r="1067" hidden="1" customHeight="1" spans="1:18">
      <c r="A1067" s="591"/>
      <c r="B1067" s="91"/>
      <c r="C1067" s="635"/>
      <c r="D1067" s="91"/>
      <c r="E1067" s="91"/>
      <c r="F1067" s="91"/>
      <c r="G1067" s="91"/>
      <c r="H1067" s="91"/>
      <c r="I1067" s="282"/>
      <c r="J1067" s="282"/>
      <c r="K1067" s="25"/>
      <c r="L1067" s="633"/>
      <c r="M1067" s="25"/>
      <c r="N1067" s="33"/>
      <c r="O1067" s="33"/>
      <c r="P1067" s="634"/>
      <c r="Q1067" s="603"/>
      <c r="R1067" s="603"/>
    </row>
    <row r="1068" hidden="1" customHeight="1" spans="1:18">
      <c r="A1068" s="591"/>
      <c r="B1068" s="91"/>
      <c r="C1068" s="635"/>
      <c r="D1068" s="91"/>
      <c r="E1068" s="91"/>
      <c r="F1068" s="91"/>
      <c r="G1068" s="91"/>
      <c r="H1068" s="91"/>
      <c r="I1068" s="282"/>
      <c r="J1068" s="282"/>
      <c r="K1068" s="25"/>
      <c r="L1068" s="633"/>
      <c r="M1068" s="25"/>
      <c r="N1068" s="33"/>
      <c r="O1068" s="33"/>
      <c r="P1068" s="634"/>
      <c r="Q1068" s="603"/>
      <c r="R1068" s="603"/>
    </row>
    <row r="1069" hidden="1" customHeight="1" spans="1:18">
      <c r="A1069" s="591"/>
      <c r="B1069" s="91"/>
      <c r="C1069" s="635"/>
      <c r="D1069" s="91"/>
      <c r="E1069" s="91"/>
      <c r="F1069" s="91"/>
      <c r="G1069" s="91"/>
      <c r="H1069" s="91"/>
      <c r="I1069" s="282"/>
      <c r="J1069" s="282"/>
      <c r="K1069" s="25"/>
      <c r="L1069" s="633"/>
      <c r="M1069" s="25"/>
      <c r="N1069" s="33"/>
      <c r="O1069" s="33"/>
      <c r="P1069" s="634"/>
      <c r="Q1069" s="603"/>
      <c r="R1069" s="603"/>
    </row>
    <row r="1070" hidden="1" customHeight="1" spans="1:18">
      <c r="A1070" s="591"/>
      <c r="B1070" s="91"/>
      <c r="C1070" s="635"/>
      <c r="D1070" s="91"/>
      <c r="E1070" s="91"/>
      <c r="F1070" s="91"/>
      <c r="G1070" s="91"/>
      <c r="H1070" s="91"/>
      <c r="I1070" s="282"/>
      <c r="J1070" s="282"/>
      <c r="K1070" s="25"/>
      <c r="L1070" s="633"/>
      <c r="M1070" s="25"/>
      <c r="N1070" s="33"/>
      <c r="O1070" s="33"/>
      <c r="P1070" s="634"/>
      <c r="Q1070" s="603"/>
      <c r="R1070" s="603"/>
    </row>
    <row r="1071" hidden="1" customHeight="1" spans="1:18">
      <c r="A1071" s="591"/>
      <c r="B1071" s="91"/>
      <c r="C1071" s="635"/>
      <c r="D1071" s="91"/>
      <c r="E1071" s="91"/>
      <c r="F1071" s="91"/>
      <c r="G1071" s="91"/>
      <c r="H1071" s="91"/>
      <c r="I1071" s="282"/>
      <c r="J1071" s="282"/>
      <c r="K1071" s="25"/>
      <c r="L1071" s="633"/>
      <c r="M1071" s="25"/>
      <c r="N1071" s="33"/>
      <c r="O1071" s="33"/>
      <c r="P1071" s="634"/>
      <c r="Q1071" s="603"/>
      <c r="R1071" s="603"/>
    </row>
    <row r="1072" hidden="1" customHeight="1" spans="1:18">
      <c r="A1072" s="591"/>
      <c r="B1072" s="91"/>
      <c r="C1072" s="635"/>
      <c r="D1072" s="91"/>
      <c r="E1072" s="91"/>
      <c r="F1072" s="91"/>
      <c r="G1072" s="91"/>
      <c r="H1072" s="91"/>
      <c r="I1072" s="282"/>
      <c r="J1072" s="282"/>
      <c r="K1072" s="25"/>
      <c r="L1072" s="633"/>
      <c r="M1072" s="25"/>
      <c r="N1072" s="33"/>
      <c r="O1072" s="33"/>
      <c r="P1072" s="634"/>
      <c r="Q1072" s="603"/>
      <c r="R1072" s="603"/>
    </row>
    <row r="1073" hidden="1" customHeight="1" spans="1:18">
      <c r="A1073" s="591"/>
      <c r="B1073" s="91"/>
      <c r="C1073" s="635"/>
      <c r="D1073" s="91"/>
      <c r="E1073" s="91"/>
      <c r="F1073" s="91"/>
      <c r="G1073" s="91"/>
      <c r="H1073" s="91"/>
      <c r="I1073" s="282"/>
      <c r="J1073" s="282"/>
      <c r="K1073" s="25"/>
      <c r="L1073" s="633"/>
      <c r="M1073" s="25"/>
      <c r="N1073" s="33"/>
      <c r="O1073" s="33"/>
      <c r="P1073" s="634"/>
      <c r="Q1073" s="603"/>
      <c r="R1073" s="603"/>
    </row>
    <row r="1074" hidden="1" customHeight="1" spans="1:18">
      <c r="A1074" s="591"/>
      <c r="B1074" s="91"/>
      <c r="C1074" s="635"/>
      <c r="D1074" s="91"/>
      <c r="E1074" s="91"/>
      <c r="F1074" s="91"/>
      <c r="G1074" s="91"/>
      <c r="H1074" s="91"/>
      <c r="I1074" s="282"/>
      <c r="J1074" s="282"/>
      <c r="K1074" s="25"/>
      <c r="L1074" s="633"/>
      <c r="M1074" s="25"/>
      <c r="N1074" s="33"/>
      <c r="O1074" s="33"/>
      <c r="P1074" s="634"/>
      <c r="Q1074" s="603"/>
      <c r="R1074" s="603"/>
    </row>
    <row r="1075" hidden="1" customHeight="1" spans="1:18">
      <c r="A1075" s="591"/>
      <c r="B1075" s="91"/>
      <c r="C1075" s="635"/>
      <c r="D1075" s="91"/>
      <c r="E1075" s="91"/>
      <c r="F1075" s="91"/>
      <c r="G1075" s="91"/>
      <c r="H1075" s="91"/>
      <c r="I1075" s="282"/>
      <c r="J1075" s="282"/>
      <c r="K1075" s="25"/>
      <c r="L1075" s="633"/>
      <c r="M1075" s="25"/>
      <c r="N1075" s="33"/>
      <c r="O1075" s="33"/>
      <c r="P1075" s="634"/>
      <c r="Q1075" s="603"/>
      <c r="R1075" s="603"/>
    </row>
    <row r="1076" hidden="1" customHeight="1" spans="1:18">
      <c r="A1076" s="591"/>
      <c r="B1076" s="91"/>
      <c r="C1076" s="635"/>
      <c r="D1076" s="91"/>
      <c r="E1076" s="91"/>
      <c r="F1076" s="91"/>
      <c r="G1076" s="91"/>
      <c r="H1076" s="91"/>
      <c r="I1076" s="282"/>
      <c r="J1076" s="282"/>
      <c r="K1076" s="25"/>
      <c r="L1076" s="633"/>
      <c r="M1076" s="25"/>
      <c r="N1076" s="33"/>
      <c r="O1076" s="33"/>
      <c r="P1076" s="634"/>
      <c r="Q1076" s="603"/>
      <c r="R1076" s="603"/>
    </row>
    <row r="1077" hidden="1" customHeight="1" spans="1:18">
      <c r="A1077" s="591"/>
      <c r="B1077" s="91"/>
      <c r="C1077" s="635"/>
      <c r="D1077" s="91"/>
      <c r="E1077" s="91"/>
      <c r="F1077" s="91"/>
      <c r="G1077" s="91"/>
      <c r="H1077" s="91"/>
      <c r="I1077" s="282"/>
      <c r="J1077" s="282"/>
      <c r="K1077" s="25"/>
      <c r="L1077" s="633"/>
      <c r="M1077" s="25"/>
      <c r="N1077" s="33"/>
      <c r="O1077" s="33"/>
      <c r="P1077" s="634"/>
      <c r="Q1077" s="603"/>
      <c r="R1077" s="603"/>
    </row>
    <row r="1078" hidden="1" customHeight="1" spans="1:18">
      <c r="A1078" s="591"/>
      <c r="B1078" s="91"/>
      <c r="C1078" s="635"/>
      <c r="D1078" s="91"/>
      <c r="E1078" s="91"/>
      <c r="F1078" s="91"/>
      <c r="G1078" s="91"/>
      <c r="H1078" s="91"/>
      <c r="I1078" s="282"/>
      <c r="J1078" s="282"/>
      <c r="K1078" s="25"/>
      <c r="L1078" s="633"/>
      <c r="M1078" s="25"/>
      <c r="N1078" s="33"/>
      <c r="O1078" s="33"/>
      <c r="P1078" s="634"/>
      <c r="Q1078" s="603"/>
      <c r="R1078" s="603"/>
    </row>
    <row r="1079" hidden="1" customHeight="1" spans="1:18">
      <c r="A1079" s="591"/>
      <c r="B1079" s="91"/>
      <c r="C1079" s="635"/>
      <c r="D1079" s="91"/>
      <c r="E1079" s="91"/>
      <c r="F1079" s="91"/>
      <c r="G1079" s="91"/>
      <c r="H1079" s="91"/>
      <c r="I1079" s="282"/>
      <c r="J1079" s="282"/>
      <c r="K1079" s="25"/>
      <c r="L1079" s="633"/>
      <c r="M1079" s="25"/>
      <c r="N1079" s="33"/>
      <c r="O1079" s="33"/>
      <c r="P1079" s="634"/>
      <c r="Q1079" s="603"/>
      <c r="R1079" s="603"/>
    </row>
    <row r="1080" hidden="1" customHeight="1" spans="1:18">
      <c r="A1080" s="591"/>
      <c r="B1080" s="91"/>
      <c r="C1080" s="635"/>
      <c r="D1080" s="91"/>
      <c r="E1080" s="91"/>
      <c r="F1080" s="91"/>
      <c r="G1080" s="91"/>
      <c r="H1080" s="91"/>
      <c r="I1080" s="282"/>
      <c r="J1080" s="282"/>
      <c r="K1080" s="25"/>
      <c r="L1080" s="633"/>
      <c r="M1080" s="25"/>
      <c r="N1080" s="33"/>
      <c r="O1080" s="33"/>
      <c r="P1080" s="634"/>
      <c r="Q1080" s="603"/>
      <c r="R1080" s="603"/>
    </row>
    <row r="1081" hidden="1" customHeight="1" spans="1:18">
      <c r="A1081" s="591"/>
      <c r="B1081" s="91"/>
      <c r="C1081" s="635"/>
      <c r="D1081" s="91"/>
      <c r="E1081" s="91"/>
      <c r="F1081" s="91"/>
      <c r="G1081" s="91"/>
      <c r="H1081" s="91"/>
      <c r="I1081" s="282"/>
      <c r="J1081" s="282"/>
      <c r="K1081" s="25"/>
      <c r="L1081" s="633"/>
      <c r="M1081" s="25"/>
      <c r="N1081" s="33"/>
      <c r="O1081" s="33"/>
      <c r="P1081" s="634"/>
      <c r="Q1081" s="603"/>
      <c r="R1081" s="603"/>
    </row>
    <row r="1082" hidden="1" customHeight="1" spans="1:18">
      <c r="A1082" s="591"/>
      <c r="B1082" s="91"/>
      <c r="C1082" s="635"/>
      <c r="D1082" s="91"/>
      <c r="E1082" s="91"/>
      <c r="F1082" s="91"/>
      <c r="G1082" s="91"/>
      <c r="H1082" s="91"/>
      <c r="I1082" s="282"/>
      <c r="J1082" s="282"/>
      <c r="K1082" s="25"/>
      <c r="L1082" s="633"/>
      <c r="M1082" s="25"/>
      <c r="N1082" s="33"/>
      <c r="O1082" s="33"/>
      <c r="P1082" s="634"/>
      <c r="Q1082" s="603"/>
      <c r="R1082" s="603"/>
    </row>
    <row r="1083" hidden="1" customHeight="1" spans="1:18">
      <c r="A1083" s="591"/>
      <c r="B1083" s="91"/>
      <c r="C1083" s="635"/>
      <c r="D1083" s="91"/>
      <c r="E1083" s="91"/>
      <c r="F1083" s="91"/>
      <c r="G1083" s="91"/>
      <c r="H1083" s="91"/>
      <c r="I1083" s="282"/>
      <c r="J1083" s="282"/>
      <c r="K1083" s="25"/>
      <c r="L1083" s="633"/>
      <c r="M1083" s="25"/>
      <c r="N1083" s="33"/>
      <c r="O1083" s="33"/>
      <c r="P1083" s="634"/>
      <c r="Q1083" s="603"/>
      <c r="R1083" s="603"/>
    </row>
    <row r="1084" hidden="1" customHeight="1" spans="1:18">
      <c r="A1084" s="591"/>
      <c r="B1084" s="91"/>
      <c r="C1084" s="635"/>
      <c r="D1084" s="91"/>
      <c r="E1084" s="91"/>
      <c r="F1084" s="91"/>
      <c r="G1084" s="91"/>
      <c r="H1084" s="91"/>
      <c r="I1084" s="282"/>
      <c r="J1084" s="282"/>
      <c r="K1084" s="25"/>
      <c r="L1084" s="633"/>
      <c r="M1084" s="25"/>
      <c r="N1084" s="33"/>
      <c r="O1084" s="33"/>
      <c r="P1084" s="634"/>
      <c r="Q1084" s="603"/>
      <c r="R1084" s="603"/>
    </row>
    <row r="1085" hidden="1" customHeight="1" spans="1:18">
      <c r="A1085" s="591"/>
      <c r="B1085" s="91"/>
      <c r="C1085" s="635"/>
      <c r="D1085" s="91"/>
      <c r="E1085" s="91"/>
      <c r="F1085" s="91"/>
      <c r="G1085" s="91"/>
      <c r="H1085" s="91"/>
      <c r="I1085" s="282"/>
      <c r="J1085" s="282"/>
      <c r="K1085" s="25"/>
      <c r="L1085" s="633"/>
      <c r="M1085" s="25"/>
      <c r="N1085" s="33"/>
      <c r="O1085" s="33"/>
      <c r="P1085" s="634"/>
      <c r="Q1085" s="603"/>
      <c r="R1085" s="603"/>
    </row>
    <row r="1086" hidden="1" customHeight="1" spans="1:18">
      <c r="A1086" s="591"/>
      <c r="B1086" s="91"/>
      <c r="C1086" s="635"/>
      <c r="D1086" s="91"/>
      <c r="E1086" s="91"/>
      <c r="F1086" s="91"/>
      <c r="G1086" s="91"/>
      <c r="H1086" s="91"/>
      <c r="I1086" s="282"/>
      <c r="J1086" s="282"/>
      <c r="K1086" s="25"/>
      <c r="L1086" s="633"/>
      <c r="M1086" s="25"/>
      <c r="N1086" s="33"/>
      <c r="O1086" s="33"/>
      <c r="P1086" s="634"/>
      <c r="Q1086" s="603"/>
      <c r="R1086" s="603"/>
    </row>
    <row r="1087" hidden="1" customHeight="1" spans="1:18">
      <c r="A1087" s="591"/>
      <c r="B1087" s="91"/>
      <c r="C1087" s="635"/>
      <c r="D1087" s="91"/>
      <c r="E1087" s="91"/>
      <c r="F1087" s="91"/>
      <c r="G1087" s="91"/>
      <c r="H1087" s="91"/>
      <c r="I1087" s="282"/>
      <c r="J1087" s="282"/>
      <c r="K1087" s="25"/>
      <c r="L1087" s="633"/>
      <c r="M1087" s="25"/>
      <c r="N1087" s="33"/>
      <c r="O1087" s="33"/>
      <c r="P1087" s="634"/>
      <c r="Q1087" s="603"/>
      <c r="R1087" s="603"/>
    </row>
    <row r="1088" hidden="1" customHeight="1" spans="1:18">
      <c r="A1088" s="591"/>
      <c r="B1088" s="91"/>
      <c r="C1088" s="635"/>
      <c r="D1088" s="91"/>
      <c r="E1088" s="91"/>
      <c r="F1088" s="91"/>
      <c r="G1088" s="91"/>
      <c r="H1088" s="91"/>
      <c r="I1088" s="282"/>
      <c r="J1088" s="282"/>
      <c r="K1088" s="25"/>
      <c r="L1088" s="633"/>
      <c r="M1088" s="25"/>
      <c r="N1088" s="33"/>
      <c r="O1088" s="33"/>
      <c r="P1088" s="634"/>
      <c r="Q1088" s="603"/>
      <c r="R1088" s="603"/>
    </row>
    <row r="1089" hidden="1" customHeight="1" spans="1:18">
      <c r="A1089" s="591"/>
      <c r="B1089" s="91"/>
      <c r="C1089" s="635"/>
      <c r="D1089" s="91"/>
      <c r="E1089" s="91"/>
      <c r="F1089" s="91"/>
      <c r="G1089" s="91"/>
      <c r="H1089" s="91"/>
      <c r="I1089" s="282"/>
      <c r="J1089" s="282"/>
      <c r="K1089" s="25"/>
      <c r="L1089" s="633"/>
      <c r="M1089" s="25"/>
      <c r="N1089" s="33"/>
      <c r="O1089" s="33"/>
      <c r="P1089" s="634"/>
      <c r="Q1089" s="603"/>
      <c r="R1089" s="603"/>
    </row>
    <row r="1090" hidden="1" customHeight="1" spans="1:18">
      <c r="A1090" s="591"/>
      <c r="B1090" s="91"/>
      <c r="C1090" s="635"/>
      <c r="D1090" s="91"/>
      <c r="E1090" s="91"/>
      <c r="F1090" s="91"/>
      <c r="G1090" s="91"/>
      <c r="H1090" s="91"/>
      <c r="I1090" s="282"/>
      <c r="J1090" s="282"/>
      <c r="K1090" s="25"/>
      <c r="L1090" s="633"/>
      <c r="M1090" s="25"/>
      <c r="N1090" s="33"/>
      <c r="O1090" s="33"/>
      <c r="P1090" s="634"/>
      <c r="Q1090" s="603"/>
      <c r="R1090" s="603"/>
    </row>
    <row r="1091" hidden="1" customHeight="1" spans="1:18">
      <c r="A1091" s="591"/>
      <c r="B1091" s="91"/>
      <c r="C1091" s="635"/>
      <c r="D1091" s="91"/>
      <c r="E1091" s="91"/>
      <c r="F1091" s="91"/>
      <c r="G1091" s="91"/>
      <c r="H1091" s="91"/>
      <c r="I1091" s="282"/>
      <c r="J1091" s="282"/>
      <c r="K1091" s="25"/>
      <c r="L1091" s="633"/>
      <c r="M1091" s="25"/>
      <c r="N1091" s="33"/>
      <c r="O1091" s="33"/>
      <c r="P1091" s="634"/>
      <c r="Q1091" s="603"/>
      <c r="R1091" s="603"/>
    </row>
    <row r="1092" hidden="1" customHeight="1" spans="1:18">
      <c r="A1092" s="591"/>
      <c r="B1092" s="91"/>
      <c r="C1092" s="635"/>
      <c r="D1092" s="91"/>
      <c r="E1092" s="91"/>
      <c r="F1092" s="91"/>
      <c r="G1092" s="91"/>
      <c r="H1092" s="91"/>
      <c r="I1092" s="282"/>
      <c r="J1092" s="282"/>
      <c r="K1092" s="25"/>
      <c r="L1092" s="633"/>
      <c r="M1092" s="25"/>
      <c r="N1092" s="33"/>
      <c r="O1092" s="33"/>
      <c r="P1092" s="634"/>
      <c r="Q1092" s="603"/>
      <c r="R1092" s="603"/>
    </row>
    <row r="1093" hidden="1" customHeight="1" spans="1:18">
      <c r="A1093" s="591"/>
      <c r="B1093" s="91"/>
      <c r="C1093" s="635"/>
      <c r="D1093" s="91"/>
      <c r="E1093" s="91"/>
      <c r="F1093" s="91"/>
      <c r="G1093" s="91"/>
      <c r="H1093" s="91"/>
      <c r="I1093" s="282"/>
      <c r="J1093" s="282"/>
      <c r="K1093" s="25"/>
      <c r="L1093" s="633"/>
      <c r="M1093" s="25"/>
      <c r="N1093" s="33"/>
      <c r="O1093" s="33"/>
      <c r="P1093" s="634"/>
      <c r="Q1093" s="603"/>
      <c r="R1093" s="603"/>
    </row>
    <row r="1094" hidden="1" customHeight="1" spans="1:18">
      <c r="A1094" s="591"/>
      <c r="B1094" s="91"/>
      <c r="C1094" s="635"/>
      <c r="D1094" s="91"/>
      <c r="E1094" s="91"/>
      <c r="F1094" s="91"/>
      <c r="G1094" s="91"/>
      <c r="H1094" s="91"/>
      <c r="I1094" s="282"/>
      <c r="J1094" s="282"/>
      <c r="K1094" s="25"/>
      <c r="L1094" s="633"/>
      <c r="M1094" s="25"/>
      <c r="N1094" s="33"/>
      <c r="O1094" s="33"/>
      <c r="P1094" s="634"/>
      <c r="Q1094" s="603"/>
      <c r="R1094" s="603"/>
    </row>
    <row r="1095" hidden="1" customHeight="1" spans="1:18">
      <c r="A1095" s="591"/>
      <c r="B1095" s="91"/>
      <c r="C1095" s="635"/>
      <c r="D1095" s="91"/>
      <c r="E1095" s="91"/>
      <c r="F1095" s="91"/>
      <c r="G1095" s="91"/>
      <c r="H1095" s="91"/>
      <c r="I1095" s="282"/>
      <c r="J1095" s="282"/>
      <c r="K1095" s="25"/>
      <c r="L1095" s="633"/>
      <c r="M1095" s="25"/>
      <c r="N1095" s="33"/>
      <c r="O1095" s="33"/>
      <c r="P1095" s="634"/>
      <c r="Q1095" s="603"/>
      <c r="R1095" s="603"/>
    </row>
    <row r="1096" hidden="1" customHeight="1" spans="1:18">
      <c r="A1096" s="591"/>
      <c r="B1096" s="91"/>
      <c r="C1096" s="635"/>
      <c r="D1096" s="91"/>
      <c r="E1096" s="91"/>
      <c r="F1096" s="91"/>
      <c r="G1096" s="91"/>
      <c r="H1096" s="91"/>
      <c r="I1096" s="282"/>
      <c r="J1096" s="282"/>
      <c r="K1096" s="25"/>
      <c r="L1096" s="633"/>
      <c r="M1096" s="25"/>
      <c r="N1096" s="33"/>
      <c r="O1096" s="33"/>
      <c r="P1096" s="634"/>
      <c r="Q1096" s="603"/>
      <c r="R1096" s="603"/>
    </row>
    <row r="1097" hidden="1" customHeight="1" spans="1:18">
      <c r="A1097" s="591"/>
      <c r="B1097" s="91"/>
      <c r="C1097" s="635"/>
      <c r="D1097" s="91"/>
      <c r="E1097" s="91"/>
      <c r="F1097" s="91"/>
      <c r="G1097" s="91"/>
      <c r="H1097" s="91"/>
      <c r="I1097" s="282"/>
      <c r="J1097" s="282"/>
      <c r="K1097" s="25"/>
      <c r="L1097" s="633"/>
      <c r="M1097" s="25"/>
      <c r="N1097" s="33"/>
      <c r="O1097" s="33"/>
      <c r="P1097" s="634"/>
      <c r="Q1097" s="603"/>
      <c r="R1097" s="603"/>
    </row>
    <row r="1098" hidden="1" customHeight="1" spans="1:18">
      <c r="A1098" s="591"/>
      <c r="B1098" s="91"/>
      <c r="C1098" s="635"/>
      <c r="D1098" s="91"/>
      <c r="E1098" s="91"/>
      <c r="F1098" s="91"/>
      <c r="G1098" s="91"/>
      <c r="H1098" s="91"/>
      <c r="I1098" s="282"/>
      <c r="J1098" s="282"/>
      <c r="K1098" s="25"/>
      <c r="L1098" s="633"/>
      <c r="M1098" s="25"/>
      <c r="N1098" s="33"/>
      <c r="O1098" s="33"/>
      <c r="P1098" s="634"/>
      <c r="Q1098" s="603"/>
      <c r="R1098" s="603"/>
    </row>
    <row r="1099" hidden="1" customHeight="1" spans="1:18">
      <c r="A1099" s="591"/>
      <c r="B1099" s="91"/>
      <c r="C1099" s="635"/>
      <c r="D1099" s="91"/>
      <c r="E1099" s="91"/>
      <c r="F1099" s="91"/>
      <c r="G1099" s="91"/>
      <c r="H1099" s="91"/>
      <c r="I1099" s="282"/>
      <c r="J1099" s="282"/>
      <c r="K1099" s="25"/>
      <c r="L1099" s="633"/>
      <c r="M1099" s="25"/>
      <c r="N1099" s="33"/>
      <c r="O1099" s="33"/>
      <c r="P1099" s="634"/>
      <c r="Q1099" s="603"/>
      <c r="R1099" s="603"/>
    </row>
    <row r="1100" hidden="1" customHeight="1" spans="1:18">
      <c r="A1100" s="591"/>
      <c r="B1100" s="91"/>
      <c r="C1100" s="635"/>
      <c r="D1100" s="91"/>
      <c r="E1100" s="91"/>
      <c r="F1100" s="91"/>
      <c r="G1100" s="91"/>
      <c r="H1100" s="91"/>
      <c r="I1100" s="282"/>
      <c r="J1100" s="282"/>
      <c r="K1100" s="25"/>
      <c r="L1100" s="633"/>
      <c r="M1100" s="25"/>
      <c r="N1100" s="33"/>
      <c r="O1100" s="33"/>
      <c r="P1100" s="634"/>
      <c r="Q1100" s="603"/>
      <c r="R1100" s="603"/>
    </row>
    <row r="1101" hidden="1" customHeight="1" spans="1:18">
      <c r="A1101" s="591"/>
      <c r="B1101" s="91"/>
      <c r="C1101" s="635"/>
      <c r="D1101" s="91"/>
      <c r="E1101" s="91"/>
      <c r="F1101" s="91"/>
      <c r="G1101" s="91"/>
      <c r="H1101" s="91"/>
      <c r="I1101" s="282"/>
      <c r="J1101" s="282"/>
      <c r="K1101" s="25"/>
      <c r="L1101" s="633"/>
      <c r="M1101" s="25"/>
      <c r="N1101" s="33"/>
      <c r="O1101" s="33"/>
      <c r="P1101" s="634"/>
      <c r="Q1101" s="603"/>
      <c r="R1101" s="603"/>
    </row>
    <row r="1102" hidden="1" customHeight="1" spans="1:18">
      <c r="A1102" s="591"/>
      <c r="B1102" s="91"/>
      <c r="C1102" s="635"/>
      <c r="D1102" s="91"/>
      <c r="E1102" s="91"/>
      <c r="F1102" s="91"/>
      <c r="G1102" s="91"/>
      <c r="H1102" s="91"/>
      <c r="I1102" s="282"/>
      <c r="J1102" s="282"/>
      <c r="K1102" s="25"/>
      <c r="L1102" s="633"/>
      <c r="M1102" s="25"/>
      <c r="N1102" s="33"/>
      <c r="O1102" s="33"/>
      <c r="P1102" s="634"/>
      <c r="Q1102" s="603"/>
      <c r="R1102" s="603"/>
    </row>
    <row r="1103" hidden="1" customHeight="1" spans="1:18">
      <c r="A1103" s="591"/>
      <c r="B1103" s="91"/>
      <c r="C1103" s="635"/>
      <c r="D1103" s="91"/>
      <c r="E1103" s="91"/>
      <c r="F1103" s="91"/>
      <c r="G1103" s="91"/>
      <c r="H1103" s="91"/>
      <c r="I1103" s="282"/>
      <c r="J1103" s="282"/>
      <c r="K1103" s="25"/>
      <c r="L1103" s="633"/>
      <c r="M1103" s="25"/>
      <c r="N1103" s="33"/>
      <c r="O1103" s="33"/>
      <c r="P1103" s="634"/>
      <c r="Q1103" s="603"/>
      <c r="R1103" s="603"/>
    </row>
    <row r="1104" hidden="1" customHeight="1" spans="1:18">
      <c r="A1104" s="591"/>
      <c r="B1104" s="91"/>
      <c r="C1104" s="635"/>
      <c r="D1104" s="91"/>
      <c r="E1104" s="91"/>
      <c r="F1104" s="91"/>
      <c r="G1104" s="91"/>
      <c r="H1104" s="91"/>
      <c r="I1104" s="282"/>
      <c r="J1104" s="282"/>
      <c r="K1104" s="25"/>
      <c r="L1104" s="633"/>
      <c r="M1104" s="25"/>
      <c r="N1104" s="33"/>
      <c r="O1104" s="33"/>
      <c r="P1104" s="634"/>
      <c r="Q1104" s="603"/>
      <c r="R1104" s="603"/>
    </row>
    <row r="1105" hidden="1" customHeight="1" spans="1:18">
      <c r="A1105" s="591"/>
      <c r="B1105" s="91"/>
      <c r="C1105" s="635"/>
      <c r="D1105" s="91"/>
      <c r="E1105" s="91"/>
      <c r="F1105" s="91"/>
      <c r="G1105" s="91"/>
      <c r="H1105" s="91"/>
      <c r="I1105" s="282"/>
      <c r="J1105" s="282"/>
      <c r="K1105" s="25"/>
      <c r="L1105" s="633"/>
      <c r="M1105" s="25"/>
      <c r="N1105" s="33"/>
      <c r="O1105" s="33"/>
      <c r="P1105" s="634"/>
      <c r="Q1105" s="603"/>
      <c r="R1105" s="603"/>
    </row>
    <row r="1106" hidden="1" customHeight="1" spans="1:18">
      <c r="A1106" s="591"/>
      <c r="B1106" s="91"/>
      <c r="C1106" s="635"/>
      <c r="D1106" s="91"/>
      <c r="E1106" s="91"/>
      <c r="F1106" s="91"/>
      <c r="G1106" s="91"/>
      <c r="H1106" s="91"/>
      <c r="I1106" s="282"/>
      <c r="J1106" s="282"/>
      <c r="K1106" s="25"/>
      <c r="L1106" s="633"/>
      <c r="M1106" s="25"/>
      <c r="N1106" s="33"/>
      <c r="O1106" s="33"/>
      <c r="P1106" s="634"/>
      <c r="Q1106" s="603"/>
      <c r="R1106" s="603"/>
    </row>
    <row r="1107" hidden="1" customHeight="1" spans="1:18">
      <c r="A1107" s="591"/>
      <c r="B1107" s="91"/>
      <c r="C1107" s="635"/>
      <c r="D1107" s="91"/>
      <c r="E1107" s="91"/>
      <c r="F1107" s="91"/>
      <c r="G1107" s="91"/>
      <c r="H1107" s="91"/>
      <c r="I1107" s="282"/>
      <c r="J1107" s="282"/>
      <c r="K1107" s="25"/>
      <c r="L1107" s="633"/>
      <c r="M1107" s="25"/>
      <c r="N1107" s="33"/>
      <c r="O1107" s="33"/>
      <c r="P1107" s="634"/>
      <c r="Q1107" s="603"/>
      <c r="R1107" s="603"/>
    </row>
    <row r="1108" hidden="1" customHeight="1" spans="1:18">
      <c r="A1108" s="591"/>
      <c r="B1108" s="91"/>
      <c r="C1108" s="635"/>
      <c r="D1108" s="91"/>
      <c r="E1108" s="91"/>
      <c r="F1108" s="91"/>
      <c r="G1108" s="91"/>
      <c r="H1108" s="91"/>
      <c r="I1108" s="282"/>
      <c r="J1108" s="282"/>
      <c r="K1108" s="25"/>
      <c r="L1108" s="633"/>
      <c r="M1108" s="25"/>
      <c r="N1108" s="33"/>
      <c r="O1108" s="33"/>
      <c r="P1108" s="634"/>
      <c r="Q1108" s="603"/>
      <c r="R1108" s="603"/>
    </row>
    <row r="1109" hidden="1" customHeight="1" spans="1:18">
      <c r="A1109" s="591"/>
      <c r="B1109" s="91"/>
      <c r="C1109" s="635"/>
      <c r="D1109" s="91"/>
      <c r="E1109" s="91"/>
      <c r="F1109" s="91"/>
      <c r="G1109" s="91"/>
      <c r="H1109" s="91"/>
      <c r="I1109" s="282"/>
      <c r="J1109" s="282"/>
      <c r="K1109" s="25"/>
      <c r="L1109" s="633"/>
      <c r="M1109" s="25"/>
      <c r="N1109" s="33"/>
      <c r="O1109" s="33"/>
      <c r="P1109" s="634"/>
      <c r="Q1109" s="603"/>
      <c r="R1109" s="603"/>
    </row>
    <row r="1110" hidden="1" customHeight="1" spans="1:18">
      <c r="A1110" s="591"/>
      <c r="B1110" s="91"/>
      <c r="C1110" s="635"/>
      <c r="D1110" s="91"/>
      <c r="E1110" s="91"/>
      <c r="F1110" s="91"/>
      <c r="G1110" s="91"/>
      <c r="H1110" s="91"/>
      <c r="I1110" s="282"/>
      <c r="J1110" s="282"/>
      <c r="K1110" s="25"/>
      <c r="L1110" s="633"/>
      <c r="M1110" s="25"/>
      <c r="N1110" s="33"/>
      <c r="O1110" s="33"/>
      <c r="P1110" s="634"/>
      <c r="Q1110" s="603"/>
      <c r="R1110" s="603"/>
    </row>
    <row r="1111" hidden="1" customHeight="1" spans="1:18">
      <c r="A1111" s="591"/>
      <c r="B1111" s="91"/>
      <c r="C1111" s="635"/>
      <c r="D1111" s="91"/>
      <c r="E1111" s="91"/>
      <c r="F1111" s="91"/>
      <c r="G1111" s="91"/>
      <c r="H1111" s="91"/>
      <c r="I1111" s="282"/>
      <c r="J1111" s="282"/>
      <c r="K1111" s="25"/>
      <c r="L1111" s="633"/>
      <c r="M1111" s="25"/>
      <c r="N1111" s="33"/>
      <c r="O1111" s="33"/>
      <c r="P1111" s="634"/>
      <c r="Q1111" s="603"/>
      <c r="R1111" s="603"/>
    </row>
    <row r="1112" hidden="1" customHeight="1" spans="1:18">
      <c r="A1112" s="591"/>
      <c r="B1112" s="91"/>
      <c r="C1112" s="635"/>
      <c r="D1112" s="91"/>
      <c r="E1112" s="91"/>
      <c r="F1112" s="91"/>
      <c r="G1112" s="91"/>
      <c r="H1112" s="91"/>
      <c r="I1112" s="282"/>
      <c r="J1112" s="282"/>
      <c r="K1112" s="25"/>
      <c r="L1112" s="633"/>
      <c r="M1112" s="25"/>
      <c r="N1112" s="33"/>
      <c r="O1112" s="33"/>
      <c r="P1112" s="634"/>
      <c r="Q1112" s="603"/>
      <c r="R1112" s="603"/>
    </row>
    <row r="1113" hidden="1" customHeight="1" spans="1:18">
      <c r="A1113" s="591"/>
      <c r="B1113" s="91"/>
      <c r="C1113" s="635"/>
      <c r="D1113" s="91"/>
      <c r="E1113" s="91"/>
      <c r="F1113" s="91"/>
      <c r="G1113" s="91"/>
      <c r="H1113" s="91"/>
      <c r="I1113" s="282"/>
      <c r="J1113" s="282"/>
      <c r="K1113" s="25"/>
      <c r="L1113" s="633"/>
      <c r="M1113" s="25"/>
      <c r="N1113" s="33"/>
      <c r="O1113" s="33"/>
      <c r="P1113" s="634"/>
      <c r="Q1113" s="603"/>
      <c r="R1113" s="603"/>
    </row>
    <row r="1114" hidden="1" customHeight="1" spans="1:18">
      <c r="A1114" s="591"/>
      <c r="B1114" s="91"/>
      <c r="C1114" s="635"/>
      <c r="D1114" s="91"/>
      <c r="E1114" s="91"/>
      <c r="F1114" s="91"/>
      <c r="G1114" s="91"/>
      <c r="H1114" s="91"/>
      <c r="I1114" s="282"/>
      <c r="J1114" s="282"/>
      <c r="K1114" s="25"/>
      <c r="L1114" s="633"/>
      <c r="M1114" s="25"/>
      <c r="N1114" s="33"/>
      <c r="O1114" s="33"/>
      <c r="P1114" s="634"/>
      <c r="Q1114" s="603"/>
      <c r="R1114" s="603"/>
    </row>
    <row r="1115" hidden="1" customHeight="1" spans="1:18">
      <c r="A1115" s="591"/>
      <c r="B1115" s="91"/>
      <c r="C1115" s="635"/>
      <c r="D1115" s="91"/>
      <c r="E1115" s="91"/>
      <c r="F1115" s="91"/>
      <c r="G1115" s="91"/>
      <c r="H1115" s="91"/>
      <c r="I1115" s="282"/>
      <c r="J1115" s="282"/>
      <c r="K1115" s="25"/>
      <c r="L1115" s="633"/>
      <c r="M1115" s="25"/>
      <c r="N1115" s="33"/>
      <c r="O1115" s="33"/>
      <c r="P1115" s="634"/>
      <c r="Q1115" s="603"/>
      <c r="R1115" s="603"/>
    </row>
    <row r="1116" hidden="1" customHeight="1" spans="1:18">
      <c r="A1116" s="591"/>
      <c r="B1116" s="91"/>
      <c r="C1116" s="635"/>
      <c r="D1116" s="91"/>
      <c r="E1116" s="91"/>
      <c r="F1116" s="91"/>
      <c r="G1116" s="91"/>
      <c r="H1116" s="91"/>
      <c r="I1116" s="282"/>
      <c r="J1116" s="282"/>
      <c r="K1116" s="25"/>
      <c r="L1116" s="633"/>
      <c r="M1116" s="25"/>
      <c r="N1116" s="33"/>
      <c r="O1116" s="33"/>
      <c r="P1116" s="634"/>
      <c r="Q1116" s="603"/>
      <c r="R1116" s="603"/>
    </row>
    <row r="1117" hidden="1" customHeight="1" spans="1:18">
      <c r="A1117" s="591"/>
      <c r="B1117" s="91"/>
      <c r="C1117" s="635"/>
      <c r="D1117" s="91"/>
      <c r="E1117" s="91"/>
      <c r="F1117" s="91"/>
      <c r="G1117" s="91"/>
      <c r="H1117" s="91"/>
      <c r="I1117" s="282"/>
      <c r="J1117" s="282"/>
      <c r="K1117" s="25"/>
      <c r="L1117" s="633"/>
      <c r="M1117" s="25"/>
      <c r="N1117" s="33"/>
      <c r="O1117" s="33"/>
      <c r="P1117" s="634"/>
      <c r="Q1117" s="603"/>
      <c r="R1117" s="603"/>
    </row>
    <row r="1118" hidden="1" customHeight="1" spans="1:18">
      <c r="A1118" s="591"/>
      <c r="B1118" s="91"/>
      <c r="C1118" s="635"/>
      <c r="D1118" s="91"/>
      <c r="E1118" s="91"/>
      <c r="F1118" s="91"/>
      <c r="G1118" s="91"/>
      <c r="H1118" s="91"/>
      <c r="I1118" s="282"/>
      <c r="J1118" s="282"/>
      <c r="K1118" s="25"/>
      <c r="L1118" s="633"/>
      <c r="M1118" s="25"/>
      <c r="N1118" s="33"/>
      <c r="O1118" s="33"/>
      <c r="P1118" s="634"/>
      <c r="Q1118" s="603"/>
      <c r="R1118" s="603"/>
    </row>
    <row r="1119" hidden="1" customHeight="1" spans="1:18">
      <c r="A1119" s="591"/>
      <c r="B1119" s="91"/>
      <c r="C1119" s="635"/>
      <c r="D1119" s="91"/>
      <c r="E1119" s="91"/>
      <c r="F1119" s="91"/>
      <c r="G1119" s="91"/>
      <c r="H1119" s="91"/>
      <c r="I1119" s="282"/>
      <c r="J1119" s="282"/>
      <c r="K1119" s="25"/>
      <c r="L1119" s="633"/>
      <c r="M1119" s="25"/>
      <c r="N1119" s="33"/>
      <c r="O1119" s="33"/>
      <c r="P1119" s="634"/>
      <c r="Q1119" s="603"/>
      <c r="R1119" s="603"/>
    </row>
    <row r="1120" hidden="1" customHeight="1" spans="1:18">
      <c r="A1120" s="591"/>
      <c r="B1120" s="91"/>
      <c r="C1120" s="635"/>
      <c r="D1120" s="91"/>
      <c r="E1120" s="91"/>
      <c r="F1120" s="91"/>
      <c r="G1120" s="91"/>
      <c r="H1120" s="91"/>
      <c r="I1120" s="282"/>
      <c r="J1120" s="282"/>
      <c r="K1120" s="25"/>
      <c r="L1120" s="633"/>
      <c r="M1120" s="25"/>
      <c r="N1120" s="33"/>
      <c r="O1120" s="33"/>
      <c r="P1120" s="634"/>
      <c r="Q1120" s="603"/>
      <c r="R1120" s="603"/>
    </row>
    <row r="1121" hidden="1" customHeight="1" spans="1:18">
      <c r="A1121" s="591"/>
      <c r="B1121" s="91"/>
      <c r="C1121" s="635"/>
      <c r="D1121" s="91"/>
      <c r="E1121" s="91"/>
      <c r="F1121" s="91"/>
      <c r="G1121" s="91"/>
      <c r="H1121" s="91"/>
      <c r="I1121" s="282"/>
      <c r="J1121" s="282"/>
      <c r="K1121" s="25"/>
      <c r="L1121" s="633"/>
      <c r="M1121" s="25"/>
      <c r="N1121" s="33"/>
      <c r="O1121" s="33"/>
      <c r="P1121" s="634"/>
      <c r="Q1121" s="603"/>
      <c r="R1121" s="603"/>
    </row>
    <row r="1122" hidden="1" customHeight="1" spans="1:18">
      <c r="A1122" s="591"/>
      <c r="B1122" s="91"/>
      <c r="C1122" s="635"/>
      <c r="D1122" s="91"/>
      <c r="E1122" s="91"/>
      <c r="F1122" s="91"/>
      <c r="G1122" s="91"/>
      <c r="H1122" s="91"/>
      <c r="I1122" s="282"/>
      <c r="J1122" s="282"/>
      <c r="K1122" s="25"/>
      <c r="L1122" s="633"/>
      <c r="M1122" s="25"/>
      <c r="N1122" s="33"/>
      <c r="O1122" s="33"/>
      <c r="P1122" s="634"/>
      <c r="Q1122" s="603"/>
      <c r="R1122" s="603"/>
    </row>
    <row r="1123" hidden="1" customHeight="1" spans="1:18">
      <c r="A1123" s="591"/>
      <c r="B1123" s="91"/>
      <c r="C1123" s="635"/>
      <c r="D1123" s="91"/>
      <c r="E1123" s="91"/>
      <c r="F1123" s="91"/>
      <c r="G1123" s="91"/>
      <c r="H1123" s="91"/>
      <c r="I1123" s="282"/>
      <c r="J1123" s="282"/>
      <c r="K1123" s="25"/>
      <c r="L1123" s="633"/>
      <c r="M1123" s="25"/>
      <c r="N1123" s="33"/>
      <c r="O1123" s="33"/>
      <c r="P1123" s="634"/>
      <c r="Q1123" s="603"/>
      <c r="R1123" s="603"/>
    </row>
    <row r="1124" hidden="1" customHeight="1" spans="1:18">
      <c r="A1124" s="591"/>
      <c r="B1124" s="91"/>
      <c r="C1124" s="635"/>
      <c r="D1124" s="91"/>
      <c r="E1124" s="91"/>
      <c r="F1124" s="91"/>
      <c r="G1124" s="91"/>
      <c r="H1124" s="91"/>
      <c r="I1124" s="282"/>
      <c r="J1124" s="282"/>
      <c r="K1124" s="25"/>
      <c r="L1124" s="633"/>
      <c r="M1124" s="25"/>
      <c r="N1124" s="33"/>
      <c r="O1124" s="33"/>
      <c r="P1124" s="634"/>
      <c r="Q1124" s="603"/>
      <c r="R1124" s="603"/>
    </row>
    <row r="1125" hidden="1" customHeight="1" spans="1:18">
      <c r="A1125" s="591"/>
      <c r="B1125" s="91"/>
      <c r="C1125" s="635"/>
      <c r="D1125" s="91"/>
      <c r="E1125" s="91"/>
      <c r="F1125" s="91"/>
      <c r="G1125" s="91"/>
      <c r="H1125" s="91"/>
      <c r="I1125" s="282"/>
      <c r="J1125" s="282"/>
      <c r="K1125" s="25"/>
      <c r="L1125" s="633"/>
      <c r="M1125" s="25"/>
      <c r="N1125" s="33"/>
      <c r="O1125" s="33"/>
      <c r="P1125" s="634"/>
      <c r="Q1125" s="603"/>
      <c r="R1125" s="603"/>
    </row>
    <row r="1126" hidden="1" customHeight="1" spans="1:18">
      <c r="A1126" s="591"/>
      <c r="B1126" s="91"/>
      <c r="C1126" s="635"/>
      <c r="D1126" s="91"/>
      <c r="E1126" s="91"/>
      <c r="F1126" s="91"/>
      <c r="G1126" s="91"/>
      <c r="H1126" s="91"/>
      <c r="I1126" s="282"/>
      <c r="J1126" s="282"/>
      <c r="K1126" s="25"/>
      <c r="L1126" s="633"/>
      <c r="M1126" s="25"/>
      <c r="N1126" s="33"/>
      <c r="O1126" s="33"/>
      <c r="P1126" s="634"/>
      <c r="Q1126" s="603"/>
      <c r="R1126" s="603"/>
    </row>
    <row r="1127" hidden="1" customHeight="1" spans="1:18">
      <c r="A1127" s="591"/>
      <c r="B1127" s="91"/>
      <c r="C1127" s="635"/>
      <c r="D1127" s="91"/>
      <c r="E1127" s="91"/>
      <c r="F1127" s="91"/>
      <c r="G1127" s="91"/>
      <c r="H1127" s="91"/>
      <c r="I1127" s="282"/>
      <c r="J1127" s="282"/>
      <c r="K1127" s="25"/>
      <c r="L1127" s="633"/>
      <c r="M1127" s="25"/>
      <c r="N1127" s="33"/>
      <c r="O1127" s="33"/>
      <c r="P1127" s="634"/>
      <c r="Q1127" s="603"/>
      <c r="R1127" s="603"/>
    </row>
    <row r="1128" hidden="1" customHeight="1" spans="1:18">
      <c r="A1128" s="591"/>
      <c r="B1128" s="91"/>
      <c r="C1128" s="635"/>
      <c r="D1128" s="91"/>
      <c r="E1128" s="91"/>
      <c r="F1128" s="91"/>
      <c r="G1128" s="91"/>
      <c r="H1128" s="91"/>
      <c r="I1128" s="282"/>
      <c r="J1128" s="282"/>
      <c r="K1128" s="25"/>
      <c r="L1128" s="633"/>
      <c r="M1128" s="25"/>
      <c r="N1128" s="33"/>
      <c r="O1128" s="33"/>
      <c r="P1128" s="634"/>
      <c r="Q1128" s="603"/>
      <c r="R1128" s="603"/>
    </row>
    <row r="1129" hidden="1" customHeight="1" spans="1:18">
      <c r="A1129" s="591"/>
      <c r="B1129" s="91"/>
      <c r="C1129" s="635"/>
      <c r="D1129" s="91"/>
      <c r="E1129" s="91"/>
      <c r="F1129" s="91"/>
      <c r="G1129" s="91"/>
      <c r="H1129" s="91"/>
      <c r="I1129" s="282"/>
      <c r="J1129" s="282"/>
      <c r="K1129" s="25"/>
      <c r="L1129" s="633"/>
      <c r="M1129" s="25"/>
      <c r="N1129" s="33"/>
      <c r="O1129" s="33"/>
      <c r="P1129" s="634"/>
      <c r="Q1129" s="603"/>
      <c r="R1129" s="603"/>
    </row>
    <row r="1130" hidden="1" customHeight="1" spans="1:18">
      <c r="A1130" s="591"/>
      <c r="B1130" s="91"/>
      <c r="C1130" s="635"/>
      <c r="D1130" s="91"/>
      <c r="E1130" s="91"/>
      <c r="F1130" s="91"/>
      <c r="G1130" s="91"/>
      <c r="H1130" s="91"/>
      <c r="I1130" s="282"/>
      <c r="J1130" s="282"/>
      <c r="K1130" s="25"/>
      <c r="L1130" s="633"/>
      <c r="M1130" s="25"/>
      <c r="N1130" s="33"/>
      <c r="O1130" s="33"/>
      <c r="P1130" s="634"/>
      <c r="Q1130" s="603"/>
      <c r="R1130" s="603"/>
    </row>
    <row r="1131" hidden="1" customHeight="1" spans="1:18">
      <c r="A1131" s="591"/>
      <c r="B1131" s="91"/>
      <c r="C1131" s="635"/>
      <c r="D1131" s="91"/>
      <c r="E1131" s="91"/>
      <c r="F1131" s="91"/>
      <c r="G1131" s="91"/>
      <c r="H1131" s="91"/>
      <c r="I1131" s="282"/>
      <c r="J1131" s="282"/>
      <c r="K1131" s="25"/>
      <c r="L1131" s="633"/>
      <c r="M1131" s="25"/>
      <c r="N1131" s="33"/>
      <c r="O1131" s="33"/>
      <c r="P1131" s="634"/>
      <c r="Q1131" s="603"/>
      <c r="R1131" s="603"/>
    </row>
    <row r="1132" hidden="1" customHeight="1" spans="1:18">
      <c r="A1132" s="591"/>
      <c r="B1132" s="91"/>
      <c r="C1132" s="635"/>
      <c r="D1132" s="91"/>
      <c r="E1132" s="91"/>
      <c r="F1132" s="91"/>
      <c r="G1132" s="91"/>
      <c r="H1132" s="91"/>
      <c r="I1132" s="282"/>
      <c r="J1132" s="282"/>
      <c r="K1132" s="25"/>
      <c r="L1132" s="633"/>
      <c r="M1132" s="25"/>
      <c r="N1132" s="33"/>
      <c r="O1132" s="33"/>
      <c r="P1132" s="634"/>
      <c r="Q1132" s="603"/>
      <c r="R1132" s="603"/>
    </row>
    <row r="1133" hidden="1" customHeight="1" spans="1:18">
      <c r="A1133" s="591"/>
      <c r="B1133" s="91"/>
      <c r="C1133" s="635"/>
      <c r="D1133" s="91"/>
      <c r="E1133" s="91"/>
      <c r="F1133" s="91"/>
      <c r="G1133" s="91"/>
      <c r="H1133" s="91"/>
      <c r="I1133" s="282"/>
      <c r="J1133" s="282"/>
      <c r="K1133" s="25"/>
      <c r="L1133" s="633"/>
      <c r="M1133" s="25"/>
      <c r="N1133" s="33"/>
      <c r="O1133" s="33"/>
      <c r="P1133" s="634"/>
      <c r="Q1133" s="603"/>
      <c r="R1133" s="603"/>
    </row>
    <row r="1134" hidden="1" customHeight="1" spans="1:18">
      <c r="A1134" s="591"/>
      <c r="B1134" s="91"/>
      <c r="C1134" s="635"/>
      <c r="D1134" s="91"/>
      <c r="E1134" s="91"/>
      <c r="F1134" s="91"/>
      <c r="G1134" s="91"/>
      <c r="H1134" s="91"/>
      <c r="I1134" s="282"/>
      <c r="J1134" s="282"/>
      <c r="K1134" s="25"/>
      <c r="L1134" s="633"/>
      <c r="M1134" s="25"/>
      <c r="N1134" s="33"/>
      <c r="O1134" s="33"/>
      <c r="P1134" s="634"/>
      <c r="Q1134" s="603"/>
      <c r="R1134" s="603"/>
    </row>
    <row r="1135" hidden="1" customHeight="1" spans="1:18">
      <c r="A1135" s="591"/>
      <c r="B1135" s="91"/>
      <c r="C1135" s="635"/>
      <c r="D1135" s="91"/>
      <c r="E1135" s="91"/>
      <c r="F1135" s="91"/>
      <c r="G1135" s="91"/>
      <c r="H1135" s="91"/>
      <c r="I1135" s="282"/>
      <c r="J1135" s="282"/>
      <c r="K1135" s="25"/>
      <c r="L1135" s="633"/>
      <c r="M1135" s="25"/>
      <c r="N1135" s="33"/>
      <c r="O1135" s="33"/>
      <c r="P1135" s="634"/>
      <c r="Q1135" s="603"/>
      <c r="R1135" s="603"/>
    </row>
    <row r="1136" hidden="1" customHeight="1" spans="1:18">
      <c r="A1136" s="591"/>
      <c r="B1136" s="91"/>
      <c r="C1136" s="635"/>
      <c r="D1136" s="91"/>
      <c r="E1136" s="91"/>
      <c r="F1136" s="91"/>
      <c r="G1136" s="91"/>
      <c r="H1136" s="91"/>
      <c r="I1136" s="282"/>
      <c r="J1136" s="282"/>
      <c r="K1136" s="25"/>
      <c r="L1136" s="633"/>
      <c r="M1136" s="25"/>
      <c r="N1136" s="33"/>
      <c r="O1136" s="33"/>
      <c r="P1136" s="634"/>
      <c r="Q1136" s="603"/>
      <c r="R1136" s="603"/>
    </row>
    <row r="1137" hidden="1" customHeight="1" spans="1:18">
      <c r="A1137" s="591"/>
      <c r="B1137" s="91"/>
      <c r="C1137" s="635"/>
      <c r="D1137" s="91"/>
      <c r="E1137" s="91"/>
      <c r="F1137" s="91"/>
      <c r="G1137" s="91"/>
      <c r="H1137" s="91"/>
      <c r="I1137" s="282"/>
      <c r="J1137" s="282"/>
      <c r="K1137" s="25"/>
      <c r="L1137" s="633"/>
      <c r="M1137" s="25"/>
      <c r="N1137" s="33"/>
      <c r="O1137" s="33"/>
      <c r="P1137" s="634"/>
      <c r="Q1137" s="603"/>
      <c r="R1137" s="603"/>
    </row>
    <row r="1138" hidden="1" customHeight="1" spans="1:18">
      <c r="A1138" s="591"/>
      <c r="B1138" s="91"/>
      <c r="C1138" s="635"/>
      <c r="D1138" s="91"/>
      <c r="E1138" s="91"/>
      <c r="F1138" s="91"/>
      <c r="G1138" s="91"/>
      <c r="H1138" s="91"/>
      <c r="I1138" s="282"/>
      <c r="J1138" s="282"/>
      <c r="K1138" s="25"/>
      <c r="L1138" s="633"/>
      <c r="M1138" s="25"/>
      <c r="N1138" s="33"/>
      <c r="O1138" s="33"/>
      <c r="P1138" s="634"/>
      <c r="Q1138" s="603"/>
      <c r="R1138" s="603"/>
    </row>
    <row r="1139" hidden="1" customHeight="1" spans="1:18">
      <c r="A1139" s="591"/>
      <c r="B1139" s="91"/>
      <c r="C1139" s="635"/>
      <c r="D1139" s="91"/>
      <c r="E1139" s="91"/>
      <c r="F1139" s="91"/>
      <c r="G1139" s="91"/>
      <c r="H1139" s="91"/>
      <c r="I1139" s="282"/>
      <c r="J1139" s="282"/>
      <c r="K1139" s="25"/>
      <c r="L1139" s="633"/>
      <c r="M1139" s="25"/>
      <c r="N1139" s="33"/>
      <c r="O1139" s="33"/>
      <c r="P1139" s="634"/>
      <c r="Q1139" s="603"/>
      <c r="R1139" s="603"/>
    </row>
    <row r="1140" hidden="1" customHeight="1" spans="1:18">
      <c r="A1140" s="591"/>
      <c r="B1140" s="91"/>
      <c r="C1140" s="635"/>
      <c r="D1140" s="91"/>
      <c r="E1140" s="91"/>
      <c r="F1140" s="91"/>
      <c r="G1140" s="91"/>
      <c r="H1140" s="91"/>
      <c r="I1140" s="282"/>
      <c r="J1140" s="282"/>
      <c r="K1140" s="25"/>
      <c r="L1140" s="633"/>
      <c r="M1140" s="25"/>
      <c r="N1140" s="33"/>
      <c r="O1140" s="33"/>
      <c r="P1140" s="634"/>
      <c r="Q1140" s="603"/>
      <c r="R1140" s="603"/>
    </row>
    <row r="1141" hidden="1" customHeight="1" spans="1:18">
      <c r="A1141" s="591"/>
      <c r="B1141" s="91"/>
      <c r="C1141" s="635"/>
      <c r="D1141" s="91"/>
      <c r="E1141" s="91"/>
      <c r="F1141" s="91"/>
      <c r="G1141" s="91"/>
      <c r="H1141" s="91"/>
      <c r="I1141" s="282"/>
      <c r="J1141" s="282"/>
      <c r="K1141" s="25"/>
      <c r="L1141" s="633"/>
      <c r="M1141" s="25"/>
      <c r="N1141" s="33"/>
      <c r="O1141" s="33"/>
      <c r="P1141" s="634"/>
      <c r="Q1141" s="603"/>
      <c r="R1141" s="603"/>
    </row>
    <row r="1142" hidden="1" customHeight="1" spans="1:18">
      <c r="A1142" s="591"/>
      <c r="B1142" s="91"/>
      <c r="C1142" s="635"/>
      <c r="D1142" s="91"/>
      <c r="E1142" s="91"/>
      <c r="F1142" s="91"/>
      <c r="G1142" s="91"/>
      <c r="H1142" s="91"/>
      <c r="I1142" s="282"/>
      <c r="J1142" s="282"/>
      <c r="K1142" s="25"/>
      <c r="L1142" s="633"/>
      <c r="M1142" s="25"/>
      <c r="N1142" s="33"/>
      <c r="O1142" s="33"/>
      <c r="P1142" s="634"/>
      <c r="Q1142" s="603"/>
      <c r="R1142" s="603"/>
    </row>
    <row r="1143" hidden="1" customHeight="1" spans="1:18">
      <c r="A1143" s="591"/>
      <c r="B1143" s="91"/>
      <c r="C1143" s="635"/>
      <c r="D1143" s="91"/>
      <c r="E1143" s="91"/>
      <c r="F1143" s="91"/>
      <c r="G1143" s="91"/>
      <c r="H1143" s="91"/>
      <c r="I1143" s="282"/>
      <c r="J1143" s="282"/>
      <c r="K1143" s="25"/>
      <c r="L1143" s="633"/>
      <c r="M1143" s="25"/>
      <c r="N1143" s="33"/>
      <c r="O1143" s="33"/>
      <c r="P1143" s="634"/>
      <c r="Q1143" s="603"/>
      <c r="R1143" s="603"/>
    </row>
    <row r="1144" hidden="1" customHeight="1" spans="1:18">
      <c r="A1144" s="591"/>
      <c r="B1144" s="91"/>
      <c r="C1144" s="635"/>
      <c r="D1144" s="91"/>
      <c r="E1144" s="91"/>
      <c r="F1144" s="91"/>
      <c r="G1144" s="91"/>
      <c r="H1144" s="91"/>
      <c r="I1144" s="282"/>
      <c r="J1144" s="282"/>
      <c r="K1144" s="25"/>
      <c r="L1144" s="633"/>
      <c r="M1144" s="25"/>
      <c r="N1144" s="33"/>
      <c r="O1144" s="33"/>
      <c r="P1144" s="634"/>
      <c r="Q1144" s="603"/>
      <c r="R1144" s="603"/>
    </row>
    <row r="1145" hidden="1" customHeight="1" spans="1:18">
      <c r="A1145" s="591"/>
      <c r="B1145" s="91"/>
      <c r="C1145" s="635"/>
      <c r="D1145" s="91"/>
      <c r="E1145" s="91"/>
      <c r="F1145" s="91"/>
      <c r="G1145" s="91"/>
      <c r="H1145" s="91"/>
      <c r="I1145" s="282"/>
      <c r="J1145" s="282"/>
      <c r="K1145" s="25"/>
      <c r="L1145" s="633"/>
      <c r="M1145" s="25"/>
      <c r="N1145" s="33"/>
      <c r="O1145" s="33"/>
      <c r="P1145" s="634"/>
      <c r="Q1145" s="603"/>
      <c r="R1145" s="603"/>
    </row>
    <row r="1146" hidden="1" customHeight="1" spans="1:18">
      <c r="A1146" s="591"/>
      <c r="B1146" s="91"/>
      <c r="C1146" s="635"/>
      <c r="D1146" s="91"/>
      <c r="E1146" s="91"/>
      <c r="F1146" s="91"/>
      <c r="G1146" s="91"/>
      <c r="H1146" s="91"/>
      <c r="I1146" s="282"/>
      <c r="J1146" s="282"/>
      <c r="K1146" s="25"/>
      <c r="L1146" s="633"/>
      <c r="M1146" s="25"/>
      <c r="N1146" s="33"/>
      <c r="O1146" s="33"/>
      <c r="P1146" s="634"/>
      <c r="Q1146" s="603"/>
      <c r="R1146" s="603"/>
    </row>
    <row r="1147" hidden="1" customHeight="1" spans="1:18">
      <c r="A1147" s="591"/>
      <c r="B1147" s="91"/>
      <c r="C1147" s="635"/>
      <c r="D1147" s="91"/>
      <c r="E1147" s="91"/>
      <c r="F1147" s="91"/>
      <c r="G1147" s="91"/>
      <c r="H1147" s="91"/>
      <c r="I1147" s="282"/>
      <c r="J1147" s="282"/>
      <c r="K1147" s="25"/>
      <c r="L1147" s="633"/>
      <c r="M1147" s="25"/>
      <c r="N1147" s="33"/>
      <c r="O1147" s="33"/>
      <c r="P1147" s="634"/>
      <c r="Q1147" s="603"/>
      <c r="R1147" s="603"/>
    </row>
    <row r="1148" hidden="1" customHeight="1" spans="1:18">
      <c r="A1148" s="591"/>
      <c r="B1148" s="91"/>
      <c r="C1148" s="635"/>
      <c r="D1148" s="91"/>
      <c r="E1148" s="91"/>
      <c r="F1148" s="91"/>
      <c r="G1148" s="91"/>
      <c r="H1148" s="91"/>
      <c r="I1148" s="282"/>
      <c r="J1148" s="282"/>
      <c r="K1148" s="25"/>
      <c r="L1148" s="633"/>
      <c r="M1148" s="25"/>
      <c r="N1148" s="33"/>
      <c r="O1148" s="33"/>
      <c r="P1148" s="634"/>
      <c r="Q1148" s="603"/>
      <c r="R1148" s="603"/>
    </row>
    <row r="1149" hidden="1" customHeight="1" spans="1:18">
      <c r="A1149" s="591"/>
      <c r="B1149" s="91"/>
      <c r="C1149" s="635"/>
      <c r="D1149" s="91"/>
      <c r="E1149" s="91"/>
      <c r="F1149" s="91"/>
      <c r="G1149" s="91"/>
      <c r="H1149" s="91"/>
      <c r="I1149" s="282"/>
      <c r="J1149" s="282"/>
      <c r="K1149" s="25"/>
      <c r="L1149" s="633"/>
      <c r="M1149" s="25"/>
      <c r="N1149" s="33"/>
      <c r="O1149" s="33"/>
      <c r="P1149" s="634"/>
      <c r="Q1149" s="603"/>
      <c r="R1149" s="603"/>
    </row>
    <row r="1150" hidden="1" customHeight="1" spans="1:18">
      <c r="A1150" s="591"/>
      <c r="B1150" s="91"/>
      <c r="C1150" s="635"/>
      <c r="D1150" s="91"/>
      <c r="E1150" s="91"/>
      <c r="F1150" s="91"/>
      <c r="G1150" s="91"/>
      <c r="H1150" s="91"/>
      <c r="I1150" s="282"/>
      <c r="J1150" s="282"/>
      <c r="K1150" s="25"/>
      <c r="L1150" s="633"/>
      <c r="M1150" s="25"/>
      <c r="N1150" s="33"/>
      <c r="O1150" s="33"/>
      <c r="P1150" s="634"/>
      <c r="Q1150" s="603"/>
      <c r="R1150" s="603"/>
    </row>
    <row r="1151" hidden="1" customHeight="1" spans="1:18">
      <c r="A1151" s="591"/>
      <c r="B1151" s="91"/>
      <c r="C1151" s="635"/>
      <c r="D1151" s="91"/>
      <c r="E1151" s="91"/>
      <c r="F1151" s="91"/>
      <c r="G1151" s="91"/>
      <c r="H1151" s="91"/>
      <c r="I1151" s="282"/>
      <c r="J1151" s="282"/>
      <c r="K1151" s="25"/>
      <c r="L1151" s="633"/>
      <c r="M1151" s="25"/>
      <c r="N1151" s="33"/>
      <c r="O1151" s="33"/>
      <c r="P1151" s="634"/>
      <c r="Q1151" s="603"/>
      <c r="R1151" s="603"/>
    </row>
    <row r="1152" hidden="1" customHeight="1" spans="1:18">
      <c r="A1152" s="591"/>
      <c r="B1152" s="91"/>
      <c r="C1152" s="635"/>
      <c r="D1152" s="91"/>
      <c r="E1152" s="91"/>
      <c r="F1152" s="91"/>
      <c r="G1152" s="91"/>
      <c r="H1152" s="91"/>
      <c r="I1152" s="282"/>
      <c r="J1152" s="282"/>
      <c r="K1152" s="25"/>
      <c r="L1152" s="633"/>
      <c r="M1152" s="25"/>
      <c r="N1152" s="33"/>
      <c r="O1152" s="33"/>
      <c r="P1152" s="634"/>
      <c r="Q1152" s="603"/>
      <c r="R1152" s="603"/>
    </row>
    <row r="1153" hidden="1" customHeight="1" spans="1:18">
      <c r="A1153" s="591"/>
      <c r="B1153" s="91"/>
      <c r="C1153" s="635"/>
      <c r="D1153" s="91"/>
      <c r="E1153" s="91"/>
      <c r="F1153" s="91"/>
      <c r="G1153" s="91"/>
      <c r="H1153" s="91"/>
      <c r="I1153" s="282"/>
      <c r="J1153" s="282"/>
      <c r="K1153" s="25"/>
      <c r="L1153" s="633"/>
      <c r="M1153" s="25"/>
      <c r="N1153" s="33"/>
      <c r="O1153" s="33"/>
      <c r="P1153" s="634"/>
      <c r="Q1153" s="603"/>
      <c r="R1153" s="603"/>
    </row>
    <row r="1154" hidden="1" customHeight="1" spans="1:18">
      <c r="A1154" s="591"/>
      <c r="B1154" s="91"/>
      <c r="C1154" s="635"/>
      <c r="D1154" s="91"/>
      <c r="E1154" s="91"/>
      <c r="F1154" s="91"/>
      <c r="G1154" s="91"/>
      <c r="H1154" s="91"/>
      <c r="I1154" s="282"/>
      <c r="J1154" s="282"/>
      <c r="K1154" s="25"/>
      <c r="L1154" s="633"/>
      <c r="M1154" s="25"/>
      <c r="N1154" s="33"/>
      <c r="O1154" s="33"/>
      <c r="P1154" s="634"/>
      <c r="Q1154" s="603"/>
      <c r="R1154" s="603"/>
    </row>
    <row r="1155" hidden="1" customHeight="1" spans="1:18">
      <c r="A1155" s="591"/>
      <c r="B1155" s="91"/>
      <c r="C1155" s="635"/>
      <c r="D1155" s="91"/>
      <c r="E1155" s="91"/>
      <c r="F1155" s="91"/>
      <c r="G1155" s="91"/>
      <c r="H1155" s="91"/>
      <c r="I1155" s="282"/>
      <c r="J1155" s="282"/>
      <c r="K1155" s="25"/>
      <c r="L1155" s="633"/>
      <c r="M1155" s="25"/>
      <c r="N1155" s="33"/>
      <c r="O1155" s="33"/>
      <c r="P1155" s="634"/>
      <c r="Q1155" s="603"/>
      <c r="R1155" s="603"/>
    </row>
    <row r="1156" hidden="1" customHeight="1" spans="1:18">
      <c r="A1156" s="591"/>
      <c r="B1156" s="91"/>
      <c r="C1156" s="635"/>
      <c r="D1156" s="91"/>
      <c r="E1156" s="91"/>
      <c r="F1156" s="91"/>
      <c r="G1156" s="91"/>
      <c r="H1156" s="91"/>
      <c r="I1156" s="282"/>
      <c r="J1156" s="282"/>
      <c r="K1156" s="25"/>
      <c r="L1156" s="633"/>
      <c r="M1156" s="25"/>
      <c r="N1156" s="33"/>
      <c r="O1156" s="33"/>
      <c r="P1156" s="634"/>
      <c r="Q1156" s="603"/>
      <c r="R1156" s="603"/>
    </row>
    <row r="1157" hidden="1" customHeight="1" spans="1:18">
      <c r="A1157" s="591"/>
      <c r="B1157" s="91"/>
      <c r="C1157" s="635"/>
      <c r="D1157" s="91"/>
      <c r="E1157" s="91"/>
      <c r="F1157" s="91"/>
      <c r="G1157" s="91"/>
      <c r="H1157" s="91"/>
      <c r="I1157" s="282"/>
      <c r="J1157" s="282"/>
      <c r="K1157" s="25"/>
      <c r="L1157" s="633"/>
      <c r="M1157" s="25"/>
      <c r="N1157" s="33"/>
      <c r="O1157" s="33"/>
      <c r="P1157" s="634"/>
      <c r="Q1157" s="603"/>
      <c r="R1157" s="603"/>
    </row>
    <row r="1158" hidden="1" customHeight="1" spans="1:18">
      <c r="A1158" s="591"/>
      <c r="B1158" s="91"/>
      <c r="C1158" s="635"/>
      <c r="D1158" s="91"/>
      <c r="E1158" s="91"/>
      <c r="F1158" s="91"/>
      <c r="G1158" s="91"/>
      <c r="H1158" s="91"/>
      <c r="I1158" s="282"/>
      <c r="J1158" s="282"/>
      <c r="K1158" s="25"/>
      <c r="L1158" s="633"/>
      <c r="M1158" s="25"/>
      <c r="N1158" s="33"/>
      <c r="O1158" s="33"/>
      <c r="P1158" s="634"/>
      <c r="Q1158" s="603"/>
      <c r="R1158" s="603"/>
    </row>
    <row r="1159" hidden="1" customHeight="1" spans="1:18">
      <c r="A1159" s="591"/>
      <c r="B1159" s="91"/>
      <c r="C1159" s="635"/>
      <c r="D1159" s="91"/>
      <c r="E1159" s="91"/>
      <c r="F1159" s="91"/>
      <c r="G1159" s="91"/>
      <c r="H1159" s="91"/>
      <c r="I1159" s="282"/>
      <c r="J1159" s="282"/>
      <c r="K1159" s="25"/>
      <c r="L1159" s="633"/>
      <c r="M1159" s="25"/>
      <c r="N1159" s="33"/>
      <c r="O1159" s="33"/>
      <c r="P1159" s="634"/>
      <c r="Q1159" s="603"/>
      <c r="R1159" s="603"/>
    </row>
    <row r="1160" hidden="1" customHeight="1" spans="1:18">
      <c r="A1160" s="591"/>
      <c r="B1160" s="91"/>
      <c r="C1160" s="635"/>
      <c r="D1160" s="91"/>
      <c r="E1160" s="91"/>
      <c r="F1160" s="91"/>
      <c r="G1160" s="91"/>
      <c r="H1160" s="91"/>
      <c r="I1160" s="282"/>
      <c r="J1160" s="282"/>
      <c r="K1160" s="25"/>
      <c r="L1160" s="633"/>
      <c r="M1160" s="25"/>
      <c r="N1160" s="33"/>
      <c r="O1160" s="33"/>
      <c r="P1160" s="634"/>
      <c r="Q1160" s="603"/>
      <c r="R1160" s="603"/>
    </row>
    <row r="1161" hidden="1" customHeight="1" spans="1:18">
      <c r="A1161" s="591"/>
      <c r="B1161" s="91"/>
      <c r="C1161" s="635"/>
      <c r="D1161" s="91"/>
      <c r="E1161" s="91"/>
      <c r="F1161" s="91"/>
      <c r="G1161" s="91"/>
      <c r="H1161" s="91"/>
      <c r="I1161" s="282"/>
      <c r="J1161" s="282"/>
      <c r="K1161" s="25"/>
      <c r="L1161" s="633"/>
      <c r="M1161" s="25"/>
      <c r="N1161" s="33"/>
      <c r="O1161" s="33"/>
      <c r="P1161" s="634"/>
      <c r="Q1161" s="603"/>
      <c r="R1161" s="603"/>
    </row>
    <row r="1162" hidden="1" customHeight="1" spans="1:18">
      <c r="A1162" s="591"/>
      <c r="B1162" s="91"/>
      <c r="C1162" s="635"/>
      <c r="D1162" s="91"/>
      <c r="E1162" s="91"/>
      <c r="F1162" s="91"/>
      <c r="G1162" s="91"/>
      <c r="H1162" s="91"/>
      <c r="I1162" s="282"/>
      <c r="J1162" s="282"/>
      <c r="K1162" s="25"/>
      <c r="L1162" s="633"/>
      <c r="M1162" s="25"/>
      <c r="N1162" s="33"/>
      <c r="O1162" s="33"/>
      <c r="P1162" s="634"/>
      <c r="Q1162" s="603"/>
      <c r="R1162" s="603"/>
    </row>
    <row r="1163" hidden="1" customHeight="1" spans="1:18">
      <c r="A1163" s="591"/>
      <c r="B1163" s="91"/>
      <c r="C1163" s="635"/>
      <c r="D1163" s="91"/>
      <c r="E1163" s="91"/>
      <c r="F1163" s="91"/>
      <c r="G1163" s="91"/>
      <c r="H1163" s="91"/>
      <c r="I1163" s="282"/>
      <c r="J1163" s="282"/>
      <c r="K1163" s="25"/>
      <c r="L1163" s="633"/>
      <c r="M1163" s="25"/>
      <c r="N1163" s="33"/>
      <c r="O1163" s="33"/>
      <c r="P1163" s="634"/>
      <c r="Q1163" s="603"/>
      <c r="R1163" s="603"/>
    </row>
    <row r="1164" hidden="1" customHeight="1" spans="1:18">
      <c r="A1164" s="591"/>
      <c r="B1164" s="91"/>
      <c r="C1164" s="635"/>
      <c r="D1164" s="91"/>
      <c r="E1164" s="91"/>
      <c r="F1164" s="91"/>
      <c r="G1164" s="91"/>
      <c r="H1164" s="91"/>
      <c r="I1164" s="282"/>
      <c r="J1164" s="282"/>
      <c r="K1164" s="25"/>
      <c r="L1164" s="633"/>
      <c r="M1164" s="25"/>
      <c r="N1164" s="33"/>
      <c r="O1164" s="33"/>
      <c r="P1164" s="634"/>
      <c r="Q1164" s="603"/>
      <c r="R1164" s="603"/>
    </row>
    <row r="1165" hidden="1" customHeight="1" spans="1:18">
      <c r="A1165" s="591"/>
      <c r="B1165" s="91"/>
      <c r="C1165" s="635"/>
      <c r="D1165" s="91"/>
      <c r="E1165" s="91"/>
      <c r="F1165" s="91"/>
      <c r="G1165" s="91"/>
      <c r="H1165" s="91"/>
      <c r="I1165" s="282"/>
      <c r="J1165" s="282"/>
      <c r="K1165" s="25"/>
      <c r="L1165" s="633"/>
      <c r="M1165" s="25"/>
      <c r="N1165" s="33"/>
      <c r="O1165" s="33"/>
      <c r="P1165" s="634"/>
      <c r="Q1165" s="603"/>
      <c r="R1165" s="603"/>
    </row>
    <row r="1166" hidden="1" customHeight="1" spans="1:18">
      <c r="A1166" s="591"/>
      <c r="B1166" s="91"/>
      <c r="C1166" s="635"/>
      <c r="D1166" s="91"/>
      <c r="E1166" s="91"/>
      <c r="F1166" s="91"/>
      <c r="G1166" s="91"/>
      <c r="H1166" s="91"/>
      <c r="I1166" s="282"/>
      <c r="J1166" s="282"/>
      <c r="K1166" s="25"/>
      <c r="L1166" s="633"/>
      <c r="M1166" s="25"/>
      <c r="N1166" s="33"/>
      <c r="O1166" s="33"/>
      <c r="P1166" s="634"/>
      <c r="Q1166" s="603"/>
      <c r="R1166" s="603"/>
    </row>
    <row r="1167" hidden="1" customHeight="1" spans="1:18">
      <c r="A1167" s="591"/>
      <c r="B1167" s="91"/>
      <c r="C1167" s="635"/>
      <c r="D1167" s="91"/>
      <c r="E1167" s="91"/>
      <c r="F1167" s="91"/>
      <c r="G1167" s="91"/>
      <c r="H1167" s="91"/>
      <c r="I1167" s="282"/>
      <c r="J1167" s="282"/>
      <c r="K1167" s="25"/>
      <c r="L1167" s="633"/>
      <c r="M1167" s="25"/>
      <c r="N1167" s="33"/>
      <c r="O1167" s="33"/>
      <c r="P1167" s="634"/>
      <c r="Q1167" s="603"/>
      <c r="R1167" s="603"/>
    </row>
    <row r="1168" hidden="1" customHeight="1" spans="1:18">
      <c r="A1168" s="591"/>
      <c r="B1168" s="91"/>
      <c r="C1168" s="635"/>
      <c r="D1168" s="91"/>
      <c r="E1168" s="91"/>
      <c r="F1168" s="91"/>
      <c r="G1168" s="91"/>
      <c r="H1168" s="91"/>
      <c r="I1168" s="282"/>
      <c r="J1168" s="282"/>
      <c r="K1168" s="25"/>
      <c r="L1168" s="633"/>
      <c r="M1168" s="25"/>
      <c r="N1168" s="33"/>
      <c r="O1168" s="33"/>
      <c r="P1168" s="634"/>
      <c r="Q1168" s="603"/>
      <c r="R1168" s="603"/>
    </row>
    <row r="1169" hidden="1" customHeight="1" spans="1:18">
      <c r="A1169" s="591"/>
      <c r="B1169" s="91"/>
      <c r="C1169" s="635"/>
      <c r="D1169" s="91"/>
      <c r="E1169" s="91"/>
      <c r="F1169" s="91"/>
      <c r="G1169" s="91"/>
      <c r="H1169" s="91"/>
      <c r="I1169" s="282"/>
      <c r="J1169" s="282"/>
      <c r="K1169" s="25"/>
      <c r="L1169" s="633"/>
      <c r="M1169" s="25"/>
      <c r="N1169" s="33"/>
      <c r="O1169" s="33"/>
      <c r="P1169" s="634"/>
      <c r="Q1169" s="603"/>
      <c r="R1169" s="603"/>
    </row>
    <row r="1170" hidden="1" customHeight="1" spans="1:18">
      <c r="A1170" s="591"/>
      <c r="B1170" s="91"/>
      <c r="C1170" s="635"/>
      <c r="D1170" s="91"/>
      <c r="E1170" s="91"/>
      <c r="F1170" s="91"/>
      <c r="G1170" s="91"/>
      <c r="H1170" s="91"/>
      <c r="I1170" s="282"/>
      <c r="J1170" s="282"/>
      <c r="K1170" s="25"/>
      <c r="L1170" s="633"/>
      <c r="M1170" s="25"/>
      <c r="N1170" s="33"/>
      <c r="O1170" s="33"/>
      <c r="P1170" s="634"/>
      <c r="Q1170" s="603"/>
      <c r="R1170" s="603"/>
    </row>
    <row r="1171" hidden="1" customHeight="1" spans="1:18">
      <c r="A1171" s="591"/>
      <c r="B1171" s="91"/>
      <c r="C1171" s="635"/>
      <c r="D1171" s="91"/>
      <c r="E1171" s="91"/>
      <c r="F1171" s="91"/>
      <c r="G1171" s="91"/>
      <c r="H1171" s="91"/>
      <c r="I1171" s="282"/>
      <c r="J1171" s="282"/>
      <c r="K1171" s="25"/>
      <c r="L1171" s="633"/>
      <c r="M1171" s="25"/>
      <c r="N1171" s="33"/>
      <c r="O1171" s="33"/>
      <c r="P1171" s="634"/>
      <c r="Q1171" s="603"/>
      <c r="R1171" s="603"/>
    </row>
    <row r="1172" hidden="1" customHeight="1" spans="1:18">
      <c r="A1172" s="591"/>
      <c r="B1172" s="91"/>
      <c r="C1172" s="635"/>
      <c r="D1172" s="91"/>
      <c r="E1172" s="91"/>
      <c r="F1172" s="91"/>
      <c r="G1172" s="91"/>
      <c r="H1172" s="91"/>
      <c r="I1172" s="282"/>
      <c r="J1172" s="282"/>
      <c r="K1172" s="25"/>
      <c r="L1172" s="633"/>
      <c r="M1172" s="25"/>
      <c r="N1172" s="33"/>
      <c r="O1172" s="33"/>
      <c r="P1172" s="634"/>
      <c r="Q1172" s="603"/>
      <c r="R1172" s="603"/>
    </row>
    <row r="1173" hidden="1" customHeight="1" spans="1:18">
      <c r="A1173" s="591"/>
      <c r="B1173" s="91"/>
      <c r="C1173" s="635"/>
      <c r="D1173" s="91"/>
      <c r="E1173" s="91"/>
      <c r="F1173" s="91"/>
      <c r="G1173" s="91"/>
      <c r="H1173" s="91"/>
      <c r="I1173" s="282"/>
      <c r="J1173" s="282"/>
      <c r="K1173" s="25"/>
      <c r="L1173" s="633"/>
      <c r="M1173" s="25"/>
      <c r="N1173" s="33"/>
      <c r="O1173" s="33"/>
      <c r="P1173" s="634"/>
      <c r="Q1173" s="603"/>
      <c r="R1173" s="603"/>
    </row>
    <row r="1174" hidden="1" customHeight="1" spans="1:18">
      <c r="A1174" s="591"/>
      <c r="B1174" s="91"/>
      <c r="C1174" s="635"/>
      <c r="D1174" s="91"/>
      <c r="E1174" s="91"/>
      <c r="F1174" s="91"/>
      <c r="G1174" s="91"/>
      <c r="H1174" s="91"/>
      <c r="I1174" s="282"/>
      <c r="J1174" s="282"/>
      <c r="K1174" s="25"/>
      <c r="L1174" s="633"/>
      <c r="M1174" s="25"/>
      <c r="N1174" s="33"/>
      <c r="O1174" s="33"/>
      <c r="P1174" s="634"/>
      <c r="Q1174" s="603"/>
      <c r="R1174" s="603"/>
    </row>
    <row r="1175" hidden="1" customHeight="1" spans="1:18">
      <c r="A1175" s="591"/>
      <c r="B1175" s="91"/>
      <c r="C1175" s="635"/>
      <c r="D1175" s="91"/>
      <c r="E1175" s="91"/>
      <c r="F1175" s="91"/>
      <c r="G1175" s="91"/>
      <c r="H1175" s="91"/>
      <c r="I1175" s="282"/>
      <c r="J1175" s="282"/>
      <c r="K1175" s="25"/>
      <c r="L1175" s="633"/>
      <c r="M1175" s="25"/>
      <c r="N1175" s="33"/>
      <c r="O1175" s="33"/>
      <c r="P1175" s="634"/>
      <c r="Q1175" s="603"/>
      <c r="R1175" s="603"/>
    </row>
    <row r="1176" hidden="1" customHeight="1" spans="1:18">
      <c r="A1176" s="591"/>
      <c r="B1176" s="91"/>
      <c r="C1176" s="635"/>
      <c r="D1176" s="91"/>
      <c r="E1176" s="91"/>
      <c r="F1176" s="91"/>
      <c r="G1176" s="91"/>
      <c r="H1176" s="91"/>
      <c r="I1176" s="282"/>
      <c r="J1176" s="282"/>
      <c r="K1176" s="25"/>
      <c r="L1176" s="633"/>
      <c r="M1176" s="25"/>
      <c r="N1176" s="33"/>
      <c r="O1176" s="33"/>
      <c r="P1176" s="634"/>
      <c r="Q1176" s="603"/>
      <c r="R1176" s="603"/>
    </row>
    <row r="1177" hidden="1" customHeight="1" spans="1:18">
      <c r="A1177" s="591"/>
      <c r="B1177" s="91"/>
      <c r="C1177" s="635"/>
      <c r="D1177" s="91"/>
      <c r="E1177" s="91"/>
      <c r="F1177" s="91"/>
      <c r="G1177" s="91"/>
      <c r="H1177" s="91"/>
      <c r="I1177" s="282"/>
      <c r="J1177" s="282"/>
      <c r="K1177" s="25"/>
      <c r="L1177" s="633"/>
      <c r="M1177" s="25"/>
      <c r="N1177" s="33"/>
      <c r="O1177" s="33"/>
      <c r="P1177" s="634"/>
      <c r="Q1177" s="603"/>
      <c r="R1177" s="603"/>
    </row>
    <row r="1178" hidden="1" customHeight="1" spans="1:18">
      <c r="A1178" s="591"/>
      <c r="B1178" s="91"/>
      <c r="C1178" s="635"/>
      <c r="D1178" s="91"/>
      <c r="E1178" s="91"/>
      <c r="F1178" s="91"/>
      <c r="G1178" s="91"/>
      <c r="H1178" s="91"/>
      <c r="I1178" s="282"/>
      <c r="J1178" s="282"/>
      <c r="K1178" s="25"/>
      <c r="L1178" s="633"/>
      <c r="M1178" s="25"/>
      <c r="N1178" s="33"/>
      <c r="O1178" s="33"/>
      <c r="P1178" s="634"/>
      <c r="Q1178" s="603"/>
      <c r="R1178" s="603"/>
    </row>
    <row r="1179" hidden="1" customHeight="1" spans="1:18">
      <c r="A1179" s="591"/>
      <c r="B1179" s="91"/>
      <c r="C1179" s="635"/>
      <c r="D1179" s="91"/>
      <c r="E1179" s="91"/>
      <c r="F1179" s="91"/>
      <c r="G1179" s="91"/>
      <c r="H1179" s="91"/>
      <c r="I1179" s="282"/>
      <c r="J1179" s="282"/>
      <c r="K1179" s="25"/>
      <c r="L1179" s="633"/>
      <c r="M1179" s="25"/>
      <c r="N1179" s="33"/>
      <c r="O1179" s="33"/>
      <c r="P1179" s="634"/>
      <c r="Q1179" s="603"/>
      <c r="R1179" s="603"/>
    </row>
    <row r="1180" hidden="1" customHeight="1" spans="1:18">
      <c r="A1180" s="591"/>
      <c r="B1180" s="91"/>
      <c r="C1180" s="635"/>
      <c r="D1180" s="91"/>
      <c r="E1180" s="91"/>
      <c r="F1180" s="91"/>
      <c r="G1180" s="91"/>
      <c r="H1180" s="91"/>
      <c r="I1180" s="282"/>
      <c r="J1180" s="282"/>
      <c r="K1180" s="25"/>
      <c r="L1180" s="633"/>
      <c r="M1180" s="25"/>
      <c r="N1180" s="33"/>
      <c r="O1180" s="33"/>
      <c r="P1180" s="634"/>
      <c r="Q1180" s="603"/>
      <c r="R1180" s="603"/>
    </row>
    <row r="1181" hidden="1" customHeight="1" spans="1:18">
      <c r="A1181" s="591"/>
      <c r="B1181" s="91"/>
      <c r="C1181" s="635"/>
      <c r="D1181" s="91"/>
      <c r="E1181" s="91"/>
      <c r="F1181" s="91"/>
      <c r="G1181" s="91"/>
      <c r="H1181" s="91"/>
      <c r="I1181" s="282"/>
      <c r="J1181" s="282"/>
      <c r="K1181" s="25"/>
      <c r="L1181" s="633"/>
      <c r="M1181" s="25"/>
      <c r="N1181" s="33"/>
      <c r="O1181" s="33"/>
      <c r="P1181" s="634"/>
      <c r="Q1181" s="603"/>
      <c r="R1181" s="603"/>
    </row>
    <row r="1182" hidden="1" customHeight="1" spans="1:18">
      <c r="A1182" s="591"/>
      <c r="B1182" s="91"/>
      <c r="C1182" s="635"/>
      <c r="D1182" s="91"/>
      <c r="E1182" s="91"/>
      <c r="F1182" s="91"/>
      <c r="G1182" s="91"/>
      <c r="H1182" s="91"/>
      <c r="I1182" s="282"/>
      <c r="J1182" s="282"/>
      <c r="K1182" s="25"/>
      <c r="L1182" s="633"/>
      <c r="M1182" s="25"/>
      <c r="N1182" s="33"/>
      <c r="O1182" s="33"/>
      <c r="P1182" s="634"/>
      <c r="Q1182" s="603"/>
      <c r="R1182" s="603"/>
    </row>
    <row r="1183" hidden="1" customHeight="1" spans="1:18">
      <c r="A1183" s="591"/>
      <c r="B1183" s="91"/>
      <c r="C1183" s="635"/>
      <c r="D1183" s="91"/>
      <c r="E1183" s="91"/>
      <c r="F1183" s="91"/>
      <c r="G1183" s="91"/>
      <c r="H1183" s="91"/>
      <c r="I1183" s="282"/>
      <c r="J1183" s="282"/>
      <c r="K1183" s="25"/>
      <c r="L1183" s="633"/>
      <c r="M1183" s="25"/>
      <c r="N1183" s="33"/>
      <c r="O1183" s="33"/>
      <c r="P1183" s="634"/>
      <c r="Q1183" s="603"/>
      <c r="R1183" s="603"/>
    </row>
    <row r="1184" hidden="1" customHeight="1" spans="1:18">
      <c r="A1184" s="591"/>
      <c r="B1184" s="91"/>
      <c r="C1184" s="635"/>
      <c r="D1184" s="91"/>
      <c r="E1184" s="91"/>
      <c r="F1184" s="91"/>
      <c r="G1184" s="91"/>
      <c r="H1184" s="91"/>
      <c r="I1184" s="282"/>
      <c r="J1184" s="282"/>
      <c r="K1184" s="25"/>
      <c r="L1184" s="633"/>
      <c r="M1184" s="25"/>
      <c r="N1184" s="33"/>
      <c r="O1184" s="33"/>
      <c r="P1184" s="634"/>
      <c r="Q1184" s="603"/>
      <c r="R1184" s="603"/>
    </row>
    <row r="1185" hidden="1" customHeight="1" spans="1:18">
      <c r="A1185" s="591"/>
      <c r="B1185" s="91"/>
      <c r="C1185" s="635"/>
      <c r="D1185" s="91"/>
      <c r="E1185" s="91"/>
      <c r="F1185" s="91"/>
      <c r="G1185" s="91"/>
      <c r="H1185" s="91"/>
      <c r="I1185" s="282"/>
      <c r="J1185" s="282"/>
      <c r="K1185" s="25"/>
      <c r="L1185" s="633"/>
      <c r="M1185" s="25"/>
      <c r="N1185" s="33"/>
      <c r="O1185" s="33"/>
      <c r="P1185" s="634"/>
      <c r="Q1185" s="603"/>
      <c r="R1185" s="603"/>
    </row>
    <row r="1186" hidden="1" customHeight="1" spans="1:18">
      <c r="A1186" s="591"/>
      <c r="B1186" s="91"/>
      <c r="C1186" s="635"/>
      <c r="D1186" s="91"/>
      <c r="E1186" s="91"/>
      <c r="F1186" s="91"/>
      <c r="G1186" s="91"/>
      <c r="H1186" s="91"/>
      <c r="I1186" s="282"/>
      <c r="J1186" s="282"/>
      <c r="K1186" s="25"/>
      <c r="L1186" s="633"/>
      <c r="M1186" s="25"/>
      <c r="N1186" s="33"/>
      <c r="O1186" s="33"/>
      <c r="P1186" s="634"/>
      <c r="Q1186" s="603"/>
      <c r="R1186" s="603"/>
    </row>
    <row r="1187" hidden="1" customHeight="1" spans="1:18">
      <c r="A1187" s="591"/>
      <c r="B1187" s="91"/>
      <c r="C1187" s="635"/>
      <c r="D1187" s="91"/>
      <c r="E1187" s="91"/>
      <c r="F1187" s="91"/>
      <c r="G1187" s="91"/>
      <c r="H1187" s="91"/>
      <c r="I1187" s="282"/>
      <c r="J1187" s="282"/>
      <c r="K1187" s="25"/>
      <c r="L1187" s="633"/>
      <c r="M1187" s="25"/>
      <c r="N1187" s="33"/>
      <c r="O1187" s="33"/>
      <c r="P1187" s="634"/>
      <c r="Q1187" s="603"/>
      <c r="R1187" s="603"/>
    </row>
    <row r="1188" hidden="1" customHeight="1" spans="1:18">
      <c r="A1188" s="591"/>
      <c r="B1188" s="91"/>
      <c r="C1188" s="635"/>
      <c r="D1188" s="91"/>
      <c r="E1188" s="91"/>
      <c r="F1188" s="91"/>
      <c r="G1188" s="91"/>
      <c r="H1188" s="91"/>
      <c r="I1188" s="282"/>
      <c r="J1188" s="282"/>
      <c r="K1188" s="25"/>
      <c r="L1188" s="633"/>
      <c r="M1188" s="25"/>
      <c r="N1188" s="33"/>
      <c r="O1188" s="33"/>
      <c r="P1188" s="634"/>
      <c r="Q1188" s="603"/>
      <c r="R1188" s="603"/>
    </row>
    <row r="1189" hidden="1" customHeight="1" spans="1:18">
      <c r="A1189" s="591"/>
      <c r="B1189" s="91"/>
      <c r="C1189" s="635"/>
      <c r="D1189" s="91"/>
      <c r="E1189" s="91"/>
      <c r="F1189" s="91"/>
      <c r="G1189" s="91"/>
      <c r="H1189" s="91"/>
      <c r="I1189" s="282"/>
      <c r="J1189" s="282"/>
      <c r="K1189" s="25"/>
      <c r="L1189" s="633"/>
      <c r="M1189" s="25"/>
      <c r="N1189" s="33"/>
      <c r="O1189" s="33"/>
      <c r="P1189" s="634"/>
      <c r="Q1189" s="603"/>
      <c r="R1189" s="603"/>
    </row>
    <row r="1190" hidden="1" customHeight="1" spans="1:18">
      <c r="A1190" s="591"/>
      <c r="B1190" s="91"/>
      <c r="C1190" s="635"/>
      <c r="D1190" s="91"/>
      <c r="E1190" s="91"/>
      <c r="F1190" s="91"/>
      <c r="G1190" s="91"/>
      <c r="H1190" s="91"/>
      <c r="I1190" s="282"/>
      <c r="J1190" s="282"/>
      <c r="K1190" s="25"/>
      <c r="L1190" s="633"/>
      <c r="M1190" s="25"/>
      <c r="N1190" s="33"/>
      <c r="O1190" s="33"/>
      <c r="P1190" s="634"/>
      <c r="Q1190" s="603"/>
      <c r="R1190" s="603"/>
    </row>
    <row r="1191" hidden="1" customHeight="1" spans="1:18">
      <c r="A1191" s="591"/>
      <c r="B1191" s="91"/>
      <c r="C1191" s="635"/>
      <c r="D1191" s="91"/>
      <c r="E1191" s="91"/>
      <c r="F1191" s="91"/>
      <c r="G1191" s="91"/>
      <c r="H1191" s="91"/>
      <c r="I1191" s="282"/>
      <c r="J1191" s="282"/>
      <c r="K1191" s="25"/>
      <c r="L1191" s="633"/>
      <c r="M1191" s="25"/>
      <c r="N1191" s="33"/>
      <c r="O1191" s="33"/>
      <c r="P1191" s="634"/>
      <c r="Q1191" s="603"/>
      <c r="R1191" s="603"/>
    </row>
    <row r="1192" hidden="1" customHeight="1" spans="1:18">
      <c r="A1192" s="591"/>
      <c r="B1192" s="91"/>
      <c r="C1192" s="635"/>
      <c r="D1192" s="91"/>
      <c r="E1192" s="91"/>
      <c r="F1192" s="91"/>
      <c r="G1192" s="91"/>
      <c r="H1192" s="91"/>
      <c r="I1192" s="282"/>
      <c r="J1192" s="282"/>
      <c r="K1192" s="25"/>
      <c r="L1192" s="633"/>
      <c r="M1192" s="25"/>
      <c r="N1192" s="33"/>
      <c r="O1192" s="33"/>
      <c r="P1192" s="634"/>
      <c r="Q1192" s="603"/>
      <c r="R1192" s="603"/>
    </row>
    <row r="1193" hidden="1" customHeight="1" spans="1:18">
      <c r="A1193" s="591"/>
      <c r="B1193" s="91"/>
      <c r="C1193" s="635"/>
      <c r="D1193" s="91"/>
      <c r="E1193" s="91"/>
      <c r="F1193" s="91"/>
      <c r="G1193" s="91"/>
      <c r="H1193" s="91"/>
      <c r="I1193" s="282"/>
      <c r="J1193" s="282"/>
      <c r="K1193" s="25"/>
      <c r="L1193" s="633"/>
      <c r="M1193" s="25"/>
      <c r="N1193" s="33"/>
      <c r="O1193" s="33"/>
      <c r="P1193" s="634"/>
      <c r="Q1193" s="603"/>
      <c r="R1193" s="603"/>
    </row>
    <row r="1194" hidden="1" customHeight="1" spans="1:18">
      <c r="A1194" s="591"/>
      <c r="B1194" s="91"/>
      <c r="C1194" s="635"/>
      <c r="D1194" s="91"/>
      <c r="E1194" s="91"/>
      <c r="F1194" s="91"/>
      <c r="G1194" s="91"/>
      <c r="H1194" s="91"/>
      <c r="I1194" s="282"/>
      <c r="J1194" s="282"/>
      <c r="K1194" s="25"/>
      <c r="L1194" s="633"/>
      <c r="M1194" s="25"/>
      <c r="N1194" s="33"/>
      <c r="O1194" s="33"/>
      <c r="P1194" s="634"/>
      <c r="Q1194" s="603"/>
      <c r="R1194" s="603"/>
    </row>
    <row r="1195" hidden="1" customHeight="1" spans="1:18">
      <c r="A1195" s="591"/>
      <c r="B1195" s="91"/>
      <c r="C1195" s="635"/>
      <c r="D1195" s="91"/>
      <c r="E1195" s="91"/>
      <c r="F1195" s="91"/>
      <c r="G1195" s="91"/>
      <c r="H1195" s="91"/>
      <c r="I1195" s="282"/>
      <c r="J1195" s="282"/>
      <c r="K1195" s="25"/>
      <c r="L1195" s="633"/>
      <c r="M1195" s="25"/>
      <c r="N1195" s="33"/>
      <c r="O1195" s="33"/>
      <c r="P1195" s="634"/>
      <c r="Q1195" s="603"/>
      <c r="R1195" s="603"/>
    </row>
    <row r="1196" hidden="1" customHeight="1" spans="1:18">
      <c r="A1196" s="591"/>
      <c r="B1196" s="91"/>
      <c r="C1196" s="635"/>
      <c r="D1196" s="91"/>
      <c r="E1196" s="91"/>
      <c r="F1196" s="91"/>
      <c r="G1196" s="91"/>
      <c r="H1196" s="91"/>
      <c r="I1196" s="282"/>
      <c r="J1196" s="282"/>
      <c r="K1196" s="25"/>
      <c r="L1196" s="633"/>
      <c r="M1196" s="25"/>
      <c r="N1196" s="33"/>
      <c r="O1196" s="33"/>
      <c r="P1196" s="634"/>
      <c r="Q1196" s="603"/>
      <c r="R1196" s="603"/>
    </row>
    <row r="1197" hidden="1" customHeight="1" spans="1:18">
      <c r="A1197" s="591"/>
      <c r="B1197" s="91"/>
      <c r="C1197" s="635"/>
      <c r="D1197" s="91"/>
      <c r="E1197" s="91"/>
      <c r="F1197" s="91"/>
      <c r="G1197" s="91"/>
      <c r="H1197" s="91"/>
      <c r="I1197" s="282"/>
      <c r="J1197" s="282"/>
      <c r="K1197" s="25"/>
      <c r="L1197" s="633"/>
      <c r="M1197" s="25"/>
      <c r="N1197" s="33"/>
      <c r="O1197" s="33"/>
      <c r="P1197" s="634"/>
      <c r="Q1197" s="603"/>
      <c r="R1197" s="603"/>
    </row>
    <row r="1198" hidden="1" customHeight="1" spans="1:18">
      <c r="A1198" s="591"/>
      <c r="B1198" s="91"/>
      <c r="C1198" s="635"/>
      <c r="D1198" s="91"/>
      <c r="E1198" s="91"/>
      <c r="F1198" s="91"/>
      <c r="G1198" s="91"/>
      <c r="H1198" s="91"/>
      <c r="I1198" s="282"/>
      <c r="J1198" s="282"/>
      <c r="K1198" s="25"/>
      <c r="L1198" s="633"/>
      <c r="M1198" s="25"/>
      <c r="N1198" s="33"/>
      <c r="O1198" s="33"/>
      <c r="P1198" s="634"/>
      <c r="Q1198" s="603"/>
      <c r="R1198" s="603"/>
    </row>
    <row r="1199" hidden="1" customHeight="1" spans="1:18">
      <c r="A1199" s="591"/>
      <c r="B1199" s="91"/>
      <c r="C1199" s="635"/>
      <c r="D1199" s="91"/>
      <c r="E1199" s="91"/>
      <c r="F1199" s="91"/>
      <c r="G1199" s="91"/>
      <c r="H1199" s="91"/>
      <c r="I1199" s="282"/>
      <c r="J1199" s="282"/>
      <c r="K1199" s="25"/>
      <c r="L1199" s="633"/>
      <c r="M1199" s="25"/>
      <c r="N1199" s="33"/>
      <c r="O1199" s="33"/>
      <c r="P1199" s="634"/>
      <c r="Q1199" s="603"/>
      <c r="R1199" s="603"/>
    </row>
    <row r="1200" hidden="1" customHeight="1" spans="1:18">
      <c r="A1200" s="591"/>
      <c r="B1200" s="91"/>
      <c r="C1200" s="635"/>
      <c r="D1200" s="91"/>
      <c r="E1200" s="91"/>
      <c r="F1200" s="91"/>
      <c r="G1200" s="91"/>
      <c r="H1200" s="91"/>
      <c r="I1200" s="282"/>
      <c r="J1200" s="282"/>
      <c r="K1200" s="25"/>
      <c r="L1200" s="633"/>
      <c r="M1200" s="25"/>
      <c r="N1200" s="33"/>
      <c r="O1200" s="33"/>
      <c r="P1200" s="634"/>
      <c r="Q1200" s="603"/>
      <c r="R1200" s="603"/>
    </row>
    <row r="1201" hidden="1" customHeight="1" spans="1:18">
      <c r="A1201" s="591"/>
      <c r="B1201" s="91"/>
      <c r="C1201" s="635"/>
      <c r="D1201" s="91"/>
      <c r="E1201" s="91"/>
      <c r="F1201" s="91"/>
      <c r="G1201" s="91"/>
      <c r="H1201" s="91"/>
      <c r="I1201" s="282"/>
      <c r="J1201" s="282"/>
      <c r="K1201" s="25"/>
      <c r="L1201" s="633"/>
      <c r="M1201" s="25"/>
      <c r="N1201" s="33"/>
      <c r="O1201" s="33"/>
      <c r="P1201" s="634"/>
      <c r="Q1201" s="603"/>
      <c r="R1201" s="603"/>
    </row>
    <row r="1202" hidden="1" customHeight="1" spans="1:18">
      <c r="A1202" s="591"/>
      <c r="B1202" s="91"/>
      <c r="C1202" s="635"/>
      <c r="D1202" s="91"/>
      <c r="E1202" s="91"/>
      <c r="F1202" s="91"/>
      <c r="G1202" s="91"/>
      <c r="H1202" s="91"/>
      <c r="I1202" s="282"/>
      <c r="J1202" s="282"/>
      <c r="K1202" s="25"/>
      <c r="L1202" s="633"/>
      <c r="M1202" s="25"/>
      <c r="N1202" s="33"/>
      <c r="O1202" s="33"/>
      <c r="P1202" s="634"/>
      <c r="Q1202" s="603"/>
      <c r="R1202" s="603"/>
    </row>
    <row r="1203" hidden="1" customHeight="1" spans="1:18">
      <c r="A1203" s="591"/>
      <c r="B1203" s="91"/>
      <c r="C1203" s="635"/>
      <c r="D1203" s="91"/>
      <c r="E1203" s="91"/>
      <c r="F1203" s="91"/>
      <c r="G1203" s="91"/>
      <c r="H1203" s="91"/>
      <c r="I1203" s="282"/>
      <c r="J1203" s="282"/>
      <c r="K1203" s="25"/>
      <c r="L1203" s="633"/>
      <c r="M1203" s="25"/>
      <c r="N1203" s="33"/>
      <c r="O1203" s="33"/>
      <c r="P1203" s="634"/>
      <c r="Q1203" s="603"/>
      <c r="R1203" s="603"/>
    </row>
    <row r="1204" hidden="1" customHeight="1" spans="1:18">
      <c r="A1204" s="591"/>
      <c r="B1204" s="91"/>
      <c r="C1204" s="635"/>
      <c r="D1204" s="91"/>
      <c r="E1204" s="91"/>
      <c r="F1204" s="91"/>
      <c r="G1204" s="91"/>
      <c r="H1204" s="91"/>
      <c r="I1204" s="282"/>
      <c r="J1204" s="282"/>
      <c r="K1204" s="25"/>
      <c r="L1204" s="633"/>
      <c r="M1204" s="25"/>
      <c r="N1204" s="33"/>
      <c r="O1204" s="33"/>
      <c r="P1204" s="634"/>
      <c r="Q1204" s="603"/>
      <c r="R1204" s="603"/>
    </row>
    <row r="1205" hidden="1" customHeight="1" spans="1:18">
      <c r="A1205" s="591"/>
      <c r="B1205" s="91"/>
      <c r="C1205" s="635"/>
      <c r="D1205" s="91"/>
      <c r="E1205" s="91"/>
      <c r="F1205" s="91"/>
      <c r="G1205" s="91"/>
      <c r="H1205" s="91"/>
      <c r="I1205" s="282"/>
      <c r="J1205" s="282"/>
      <c r="K1205" s="25"/>
      <c r="L1205" s="633"/>
      <c r="M1205" s="25"/>
      <c r="N1205" s="33"/>
      <c r="O1205" s="33"/>
      <c r="P1205" s="634"/>
      <c r="Q1205" s="603"/>
      <c r="R1205" s="603"/>
    </row>
    <row r="1206" hidden="1" customHeight="1" spans="1:18">
      <c r="A1206" s="591"/>
      <c r="B1206" s="91"/>
      <c r="C1206" s="635"/>
      <c r="D1206" s="91"/>
      <c r="E1206" s="91"/>
      <c r="F1206" s="91"/>
      <c r="G1206" s="91"/>
      <c r="H1206" s="91"/>
      <c r="I1206" s="282"/>
      <c r="J1206" s="282"/>
      <c r="K1206" s="25"/>
      <c r="L1206" s="633"/>
      <c r="M1206" s="25"/>
      <c r="N1206" s="33"/>
      <c r="O1206" s="33"/>
      <c r="P1206" s="634"/>
      <c r="Q1206" s="603"/>
      <c r="R1206" s="603"/>
    </row>
    <row r="1207" hidden="1" customHeight="1" spans="1:18">
      <c r="A1207" s="591"/>
      <c r="B1207" s="91"/>
      <c r="C1207" s="635"/>
      <c r="D1207" s="91"/>
      <c r="E1207" s="91"/>
      <c r="F1207" s="91"/>
      <c r="G1207" s="91"/>
      <c r="H1207" s="91"/>
      <c r="I1207" s="282"/>
      <c r="J1207" s="282"/>
      <c r="K1207" s="25"/>
      <c r="L1207" s="633"/>
      <c r="M1207" s="25"/>
      <c r="N1207" s="33"/>
      <c r="O1207" s="33"/>
      <c r="P1207" s="634"/>
      <c r="Q1207" s="603"/>
      <c r="R1207" s="603"/>
    </row>
    <row r="1208" hidden="1" customHeight="1" spans="1:18">
      <c r="A1208" s="591"/>
      <c r="B1208" s="91"/>
      <c r="C1208" s="635"/>
      <c r="D1208" s="91"/>
      <c r="E1208" s="91"/>
      <c r="F1208" s="91"/>
      <c r="G1208" s="91"/>
      <c r="H1208" s="91"/>
      <c r="I1208" s="282"/>
      <c r="J1208" s="282"/>
      <c r="K1208" s="25"/>
      <c r="L1208" s="633"/>
      <c r="M1208" s="25"/>
      <c r="N1208" s="33"/>
      <c r="O1208" s="33"/>
      <c r="P1208" s="634"/>
      <c r="Q1208" s="603"/>
      <c r="R1208" s="603"/>
    </row>
    <row r="1209" hidden="1" customHeight="1" spans="1:18">
      <c r="A1209" s="591"/>
      <c r="B1209" s="91"/>
      <c r="C1209" s="635"/>
      <c r="D1209" s="91"/>
      <c r="E1209" s="91"/>
      <c r="F1209" s="91"/>
      <c r="G1209" s="91"/>
      <c r="H1209" s="91"/>
      <c r="I1209" s="282"/>
      <c r="J1209" s="282"/>
      <c r="K1209" s="25"/>
      <c r="L1209" s="633"/>
      <c r="M1209" s="25"/>
      <c r="N1209" s="33"/>
      <c r="O1209" s="33"/>
      <c r="P1209" s="634"/>
      <c r="Q1209" s="603"/>
      <c r="R1209" s="603"/>
    </row>
    <row r="1210" hidden="1" customHeight="1" spans="1:18">
      <c r="A1210" s="591"/>
      <c r="B1210" s="91"/>
      <c r="C1210" s="635"/>
      <c r="D1210" s="91"/>
      <c r="E1210" s="91"/>
      <c r="F1210" s="91"/>
      <c r="G1210" s="91"/>
      <c r="H1210" s="91"/>
      <c r="I1210" s="282"/>
      <c r="J1210" s="282"/>
      <c r="K1210" s="25"/>
      <c r="L1210" s="633"/>
      <c r="M1210" s="25"/>
      <c r="N1210" s="33"/>
      <c r="O1210" s="33"/>
      <c r="P1210" s="634"/>
      <c r="Q1210" s="603"/>
      <c r="R1210" s="603"/>
    </row>
    <row r="1211" hidden="1" customHeight="1" spans="1:18">
      <c r="A1211" s="591"/>
      <c r="B1211" s="91"/>
      <c r="C1211" s="635"/>
      <c r="D1211" s="91"/>
      <c r="E1211" s="91"/>
      <c r="F1211" s="91"/>
      <c r="G1211" s="91"/>
      <c r="H1211" s="91"/>
      <c r="I1211" s="282"/>
      <c r="J1211" s="282"/>
      <c r="K1211" s="25"/>
      <c r="L1211" s="633"/>
      <c r="M1211" s="25"/>
      <c r="N1211" s="33"/>
      <c r="O1211" s="33"/>
      <c r="P1211" s="634"/>
      <c r="Q1211" s="603"/>
      <c r="R1211" s="603"/>
    </row>
    <row r="1212" hidden="1" customHeight="1" spans="1:18">
      <c r="A1212" s="591"/>
      <c r="B1212" s="91"/>
      <c r="C1212" s="635"/>
      <c r="D1212" s="91"/>
      <c r="E1212" s="91"/>
      <c r="F1212" s="91"/>
      <c r="G1212" s="91"/>
      <c r="H1212" s="91"/>
      <c r="I1212" s="282"/>
      <c r="J1212" s="282"/>
      <c r="K1212" s="25"/>
      <c r="L1212" s="633"/>
      <c r="M1212" s="25"/>
      <c r="N1212" s="33"/>
      <c r="O1212" s="33"/>
      <c r="P1212" s="634"/>
      <c r="Q1212" s="603"/>
      <c r="R1212" s="603"/>
    </row>
    <row r="1213" hidden="1" customHeight="1" spans="1:18">
      <c r="A1213" s="591"/>
      <c r="B1213" s="91"/>
      <c r="C1213" s="635"/>
      <c r="D1213" s="91"/>
      <c r="E1213" s="91"/>
      <c r="F1213" s="91"/>
      <c r="G1213" s="91"/>
      <c r="H1213" s="91"/>
      <c r="I1213" s="282"/>
      <c r="J1213" s="282"/>
      <c r="K1213" s="25"/>
      <c r="L1213" s="633"/>
      <c r="M1213" s="25"/>
      <c r="N1213" s="33"/>
      <c r="O1213" s="33"/>
      <c r="P1213" s="634"/>
      <c r="Q1213" s="603"/>
      <c r="R1213" s="603"/>
    </row>
    <row r="1214" hidden="1" customHeight="1" spans="1:18">
      <c r="A1214" s="591"/>
      <c r="B1214" s="91"/>
      <c r="C1214" s="635"/>
      <c r="D1214" s="91"/>
      <c r="E1214" s="91"/>
      <c r="F1214" s="91"/>
      <c r="G1214" s="91"/>
      <c r="H1214" s="91"/>
      <c r="I1214" s="282"/>
      <c r="J1214" s="282"/>
      <c r="K1214" s="25"/>
      <c r="L1214" s="633"/>
      <c r="M1214" s="25"/>
      <c r="N1214" s="33"/>
      <c r="O1214" s="33"/>
      <c r="P1214" s="634"/>
      <c r="Q1214" s="603"/>
      <c r="R1214" s="603"/>
    </row>
    <row r="1215" hidden="1" customHeight="1" spans="1:18">
      <c r="A1215" s="591"/>
      <c r="B1215" s="91"/>
      <c r="C1215" s="635"/>
      <c r="D1215" s="91"/>
      <c r="E1215" s="91"/>
      <c r="F1215" s="91"/>
      <c r="G1215" s="91"/>
      <c r="H1215" s="91"/>
      <c r="I1215" s="282"/>
      <c r="J1215" s="282"/>
      <c r="K1215" s="25"/>
      <c r="L1215" s="633"/>
      <c r="M1215" s="25"/>
      <c r="N1215" s="33"/>
      <c r="O1215" s="33"/>
      <c r="P1215" s="634"/>
      <c r="Q1215" s="603"/>
      <c r="R1215" s="603"/>
    </row>
    <row r="1216" hidden="1" customHeight="1" spans="1:18">
      <c r="A1216" s="591"/>
      <c r="B1216" s="91"/>
      <c r="C1216" s="635"/>
      <c r="D1216" s="91"/>
      <c r="E1216" s="91"/>
      <c r="F1216" s="91"/>
      <c r="G1216" s="91"/>
      <c r="H1216" s="91"/>
      <c r="I1216" s="282"/>
      <c r="J1216" s="282"/>
      <c r="K1216" s="25"/>
      <c r="L1216" s="633"/>
      <c r="M1216" s="25"/>
      <c r="N1216" s="33"/>
      <c r="O1216" s="33"/>
      <c r="P1216" s="634"/>
      <c r="Q1216" s="603"/>
      <c r="R1216" s="603"/>
    </row>
    <row r="1217" hidden="1" customHeight="1" spans="1:18">
      <c r="A1217" s="591"/>
      <c r="B1217" s="91"/>
      <c r="C1217" s="635"/>
      <c r="D1217" s="91"/>
      <c r="E1217" s="91"/>
      <c r="F1217" s="91"/>
      <c r="G1217" s="91"/>
      <c r="H1217" s="91"/>
      <c r="I1217" s="282"/>
      <c r="J1217" s="282"/>
      <c r="K1217" s="25"/>
      <c r="L1217" s="633"/>
      <c r="M1217" s="25"/>
      <c r="N1217" s="33"/>
      <c r="O1217" s="33"/>
      <c r="P1217" s="634"/>
      <c r="Q1217" s="603"/>
      <c r="R1217" s="603"/>
    </row>
    <row r="1218" hidden="1" customHeight="1" spans="1:18">
      <c r="A1218" s="591"/>
      <c r="B1218" s="91"/>
      <c r="C1218" s="635"/>
      <c r="D1218" s="91"/>
      <c r="E1218" s="91"/>
      <c r="F1218" s="91"/>
      <c r="G1218" s="91"/>
      <c r="H1218" s="91"/>
      <c r="I1218" s="282"/>
      <c r="J1218" s="282"/>
      <c r="K1218" s="25"/>
      <c r="L1218" s="633"/>
      <c r="M1218" s="25"/>
      <c r="N1218" s="33"/>
      <c r="O1218" s="33"/>
      <c r="P1218" s="634"/>
      <c r="Q1218" s="603"/>
      <c r="R1218" s="603"/>
    </row>
    <row r="1219" hidden="1" customHeight="1" spans="1:18">
      <c r="A1219" s="591"/>
      <c r="B1219" s="91"/>
      <c r="C1219" s="635"/>
      <c r="D1219" s="91"/>
      <c r="E1219" s="91"/>
      <c r="F1219" s="91"/>
      <c r="G1219" s="91"/>
      <c r="H1219" s="91"/>
      <c r="I1219" s="282"/>
      <c r="J1219" s="282"/>
      <c r="K1219" s="25"/>
      <c r="L1219" s="633"/>
      <c r="M1219" s="25"/>
      <c r="N1219" s="33"/>
      <c r="O1219" s="33"/>
      <c r="P1219" s="634"/>
      <c r="Q1219" s="603"/>
      <c r="R1219" s="603"/>
    </row>
    <row r="1220" hidden="1" customHeight="1" spans="1:18">
      <c r="A1220" s="591"/>
      <c r="B1220" s="91"/>
      <c r="C1220" s="635"/>
      <c r="D1220" s="91"/>
      <c r="E1220" s="91"/>
      <c r="F1220" s="91"/>
      <c r="G1220" s="91"/>
      <c r="H1220" s="91"/>
      <c r="I1220" s="282"/>
      <c r="J1220" s="282"/>
      <c r="K1220" s="25"/>
      <c r="L1220" s="633"/>
      <c r="M1220" s="25"/>
      <c r="N1220" s="33"/>
      <c r="O1220" s="33"/>
      <c r="P1220" s="634"/>
      <c r="Q1220" s="603"/>
      <c r="R1220" s="603"/>
    </row>
    <row r="1221" hidden="1" customHeight="1" spans="1:18">
      <c r="A1221" s="591"/>
      <c r="B1221" s="91"/>
      <c r="C1221" s="635"/>
      <c r="D1221" s="91"/>
      <c r="E1221" s="91"/>
      <c r="F1221" s="91"/>
      <c r="G1221" s="91"/>
      <c r="H1221" s="91"/>
      <c r="I1221" s="282"/>
      <c r="J1221" s="282"/>
      <c r="K1221" s="25"/>
      <c r="L1221" s="633"/>
      <c r="M1221" s="25"/>
      <c r="N1221" s="33"/>
      <c r="O1221" s="33"/>
      <c r="P1221" s="634"/>
      <c r="Q1221" s="603"/>
      <c r="R1221" s="603"/>
    </row>
    <row r="1222" hidden="1" customHeight="1" spans="1:18">
      <c r="A1222" s="591"/>
      <c r="B1222" s="91"/>
      <c r="C1222" s="635"/>
      <c r="D1222" s="91"/>
      <c r="E1222" s="91"/>
      <c r="F1222" s="91"/>
      <c r="G1222" s="91"/>
      <c r="H1222" s="91"/>
      <c r="I1222" s="282"/>
      <c r="J1222" s="282"/>
      <c r="K1222" s="25"/>
      <c r="L1222" s="633"/>
      <c r="M1222" s="25"/>
      <c r="N1222" s="33"/>
      <c r="O1222" s="33"/>
      <c r="P1222" s="634"/>
      <c r="Q1222" s="603"/>
      <c r="R1222" s="603"/>
    </row>
    <row r="1223" hidden="1" customHeight="1" spans="1:18">
      <c r="A1223" s="591"/>
      <c r="B1223" s="91"/>
      <c r="C1223" s="635"/>
      <c r="D1223" s="91"/>
      <c r="E1223" s="91"/>
      <c r="F1223" s="91"/>
      <c r="G1223" s="91"/>
      <c r="H1223" s="91"/>
      <c r="I1223" s="282"/>
      <c r="J1223" s="282"/>
      <c r="K1223" s="25"/>
      <c r="L1223" s="633"/>
      <c r="M1223" s="25"/>
      <c r="N1223" s="33"/>
      <c r="O1223" s="33"/>
      <c r="P1223" s="634"/>
      <c r="Q1223" s="603"/>
      <c r="R1223" s="603"/>
    </row>
    <row r="1224" hidden="1" customHeight="1" spans="1:18">
      <c r="A1224" s="591"/>
      <c r="B1224" s="91"/>
      <c r="C1224" s="635"/>
      <c r="D1224" s="91"/>
      <c r="E1224" s="91"/>
      <c r="F1224" s="91"/>
      <c r="G1224" s="91"/>
      <c r="H1224" s="91"/>
      <c r="I1224" s="282"/>
      <c r="J1224" s="282"/>
      <c r="K1224" s="25"/>
      <c r="L1224" s="633"/>
      <c r="M1224" s="25"/>
      <c r="N1224" s="33"/>
      <c r="O1224" s="33"/>
      <c r="P1224" s="634"/>
      <c r="Q1224" s="603"/>
      <c r="R1224" s="603"/>
    </row>
    <row r="1225" hidden="1" customHeight="1" spans="1:18">
      <c r="A1225" s="591"/>
      <c r="B1225" s="91"/>
      <c r="C1225" s="635"/>
      <c r="D1225" s="91"/>
      <c r="E1225" s="91"/>
      <c r="F1225" s="91"/>
      <c r="G1225" s="91"/>
      <c r="H1225" s="91"/>
      <c r="I1225" s="282"/>
      <c r="J1225" s="282"/>
      <c r="K1225" s="25"/>
      <c r="L1225" s="633"/>
      <c r="M1225" s="25"/>
      <c r="N1225" s="33"/>
      <c r="O1225" s="33"/>
      <c r="P1225" s="634"/>
      <c r="Q1225" s="603"/>
      <c r="R1225" s="603"/>
    </row>
    <row r="1226" hidden="1" customHeight="1" spans="1:18">
      <c r="A1226" s="591"/>
      <c r="B1226" s="91"/>
      <c r="C1226" s="635"/>
      <c r="D1226" s="91"/>
      <c r="E1226" s="91"/>
      <c r="F1226" s="91"/>
      <c r="G1226" s="91"/>
      <c r="H1226" s="91"/>
      <c r="I1226" s="282"/>
      <c r="J1226" s="282"/>
      <c r="K1226" s="25"/>
      <c r="L1226" s="633"/>
      <c r="M1226" s="25"/>
      <c r="N1226" s="33"/>
      <c r="O1226" s="33"/>
      <c r="P1226" s="634"/>
      <c r="Q1226" s="603"/>
      <c r="R1226" s="603"/>
    </row>
    <row r="1227" hidden="1" customHeight="1" spans="1:18">
      <c r="A1227" s="591"/>
      <c r="B1227" s="91"/>
      <c r="C1227" s="635"/>
      <c r="D1227" s="91"/>
      <c r="E1227" s="91"/>
      <c r="F1227" s="91"/>
      <c r="G1227" s="91"/>
      <c r="H1227" s="91"/>
      <c r="I1227" s="282"/>
      <c r="J1227" s="282"/>
      <c r="K1227" s="25"/>
      <c r="L1227" s="633"/>
      <c r="M1227" s="25"/>
      <c r="N1227" s="33"/>
      <c r="O1227" s="33"/>
      <c r="P1227" s="634"/>
      <c r="Q1227" s="603"/>
      <c r="R1227" s="603"/>
    </row>
    <row r="1228" hidden="1" customHeight="1" spans="1:18">
      <c r="A1228" s="591"/>
      <c r="B1228" s="91"/>
      <c r="C1228" s="635"/>
      <c r="D1228" s="91"/>
      <c r="E1228" s="91"/>
      <c r="F1228" s="91"/>
      <c r="G1228" s="91"/>
      <c r="H1228" s="91"/>
      <c r="I1228" s="282"/>
      <c r="J1228" s="282"/>
      <c r="K1228" s="25"/>
      <c r="L1228" s="633"/>
      <c r="M1228" s="25"/>
      <c r="N1228" s="33"/>
      <c r="O1228" s="33"/>
      <c r="P1228" s="634"/>
      <c r="Q1228" s="603"/>
      <c r="R1228" s="603"/>
    </row>
    <row r="1229" hidden="1" customHeight="1" spans="1:18">
      <c r="A1229" s="591"/>
      <c r="B1229" s="91"/>
      <c r="C1229" s="635"/>
      <c r="D1229" s="91"/>
      <c r="E1229" s="91"/>
      <c r="F1229" s="91"/>
      <c r="G1229" s="91"/>
      <c r="H1229" s="91"/>
      <c r="I1229" s="282"/>
      <c r="J1229" s="282"/>
      <c r="K1229" s="25"/>
      <c r="L1229" s="633"/>
      <c r="M1229" s="25"/>
      <c r="N1229" s="33"/>
      <c r="O1229" s="33"/>
      <c r="P1229" s="634"/>
      <c r="Q1229" s="603"/>
      <c r="R1229" s="603"/>
    </row>
    <row r="1230" hidden="1" customHeight="1" spans="1:18">
      <c r="A1230" s="591"/>
      <c r="B1230" s="91"/>
      <c r="C1230" s="635"/>
      <c r="D1230" s="91"/>
      <c r="E1230" s="91"/>
      <c r="F1230" s="91"/>
      <c r="G1230" s="91"/>
      <c r="H1230" s="91"/>
      <c r="I1230" s="282"/>
      <c r="J1230" s="282"/>
      <c r="K1230" s="25"/>
      <c r="L1230" s="633"/>
      <c r="M1230" s="25"/>
      <c r="N1230" s="33"/>
      <c r="O1230" s="33"/>
      <c r="P1230" s="634"/>
      <c r="Q1230" s="603"/>
      <c r="R1230" s="603"/>
    </row>
    <row r="1231" hidden="1" customHeight="1" spans="1:18">
      <c r="A1231" s="591"/>
      <c r="B1231" s="91"/>
      <c r="C1231" s="635"/>
      <c r="D1231" s="91"/>
      <c r="E1231" s="91"/>
      <c r="F1231" s="91"/>
      <c r="G1231" s="91"/>
      <c r="H1231" s="91"/>
      <c r="I1231" s="282"/>
      <c r="J1231" s="282"/>
      <c r="K1231" s="25"/>
      <c r="L1231" s="633"/>
      <c r="M1231" s="25"/>
      <c r="N1231" s="33"/>
      <c r="O1231" s="33"/>
      <c r="P1231" s="634"/>
      <c r="Q1231" s="603"/>
      <c r="R1231" s="603"/>
    </row>
    <row r="1232" hidden="1" customHeight="1" spans="1:18">
      <c r="A1232" s="591"/>
      <c r="B1232" s="91"/>
      <c r="C1232" s="635"/>
      <c r="D1232" s="91"/>
      <c r="E1232" s="91"/>
      <c r="F1232" s="91"/>
      <c r="G1232" s="91"/>
      <c r="H1232" s="91"/>
      <c r="I1232" s="282"/>
      <c r="J1232" s="282"/>
      <c r="K1232" s="25"/>
      <c r="L1232" s="633"/>
      <c r="M1232" s="25"/>
      <c r="N1232" s="33"/>
      <c r="O1232" s="33"/>
      <c r="P1232" s="634"/>
      <c r="Q1232" s="603"/>
      <c r="R1232" s="603"/>
    </row>
    <row r="1233" hidden="1" customHeight="1" spans="1:18">
      <c r="A1233" s="591"/>
      <c r="B1233" s="91"/>
      <c r="C1233" s="635"/>
      <c r="D1233" s="91"/>
      <c r="E1233" s="91"/>
      <c r="F1233" s="91"/>
      <c r="G1233" s="91"/>
      <c r="H1233" s="91"/>
      <c r="I1233" s="282"/>
      <c r="J1233" s="282"/>
      <c r="K1233" s="25"/>
      <c r="L1233" s="633"/>
      <c r="M1233" s="25"/>
      <c r="N1233" s="33"/>
      <c r="O1233" s="33"/>
      <c r="P1233" s="634"/>
      <c r="Q1233" s="603"/>
      <c r="R1233" s="603"/>
    </row>
    <row r="1234" hidden="1" customHeight="1" spans="1:18">
      <c r="A1234" s="591"/>
      <c r="B1234" s="91"/>
      <c r="C1234" s="635"/>
      <c r="D1234" s="91"/>
      <c r="E1234" s="91"/>
      <c r="F1234" s="91"/>
      <c r="G1234" s="91"/>
      <c r="H1234" s="91"/>
      <c r="I1234" s="282"/>
      <c r="J1234" s="282"/>
      <c r="K1234" s="25"/>
      <c r="L1234" s="633"/>
      <c r="M1234" s="25"/>
      <c r="N1234" s="33"/>
      <c r="O1234" s="33"/>
      <c r="P1234" s="634"/>
      <c r="Q1234" s="603"/>
      <c r="R1234" s="603"/>
    </row>
    <row r="1235" hidden="1" customHeight="1" spans="1:18">
      <c r="A1235" s="591"/>
      <c r="B1235" s="91"/>
      <c r="C1235" s="635"/>
      <c r="D1235" s="91"/>
      <c r="E1235" s="91"/>
      <c r="F1235" s="91"/>
      <c r="G1235" s="91"/>
      <c r="H1235" s="91"/>
      <c r="I1235" s="282"/>
      <c r="J1235" s="282"/>
      <c r="K1235" s="25"/>
      <c r="L1235" s="633"/>
      <c r="M1235" s="25"/>
      <c r="N1235" s="33"/>
      <c r="O1235" s="33"/>
      <c r="P1235" s="634"/>
      <c r="Q1235" s="603"/>
      <c r="R1235" s="603"/>
    </row>
    <row r="1236" hidden="1" customHeight="1" spans="1:18">
      <c r="A1236" s="591"/>
      <c r="B1236" s="91"/>
      <c r="C1236" s="635"/>
      <c r="D1236" s="91"/>
      <c r="E1236" s="91"/>
      <c r="F1236" s="91"/>
      <c r="G1236" s="91"/>
      <c r="H1236" s="91"/>
      <c r="I1236" s="282"/>
      <c r="J1236" s="282"/>
      <c r="K1236" s="25"/>
      <c r="L1236" s="633"/>
      <c r="M1236" s="25"/>
      <c r="N1236" s="33"/>
      <c r="O1236" s="33"/>
      <c r="P1236" s="634"/>
      <c r="Q1236" s="603"/>
      <c r="R1236" s="603"/>
    </row>
    <row r="1237" hidden="1" customHeight="1" spans="1:18">
      <c r="A1237" s="591"/>
      <c r="B1237" s="91"/>
      <c r="C1237" s="635"/>
      <c r="D1237" s="91"/>
      <c r="E1237" s="91"/>
      <c r="F1237" s="91"/>
      <c r="G1237" s="91"/>
      <c r="H1237" s="91"/>
      <c r="I1237" s="282"/>
      <c r="J1237" s="282"/>
      <c r="K1237" s="25"/>
      <c r="L1237" s="633"/>
      <c r="M1237" s="25"/>
      <c r="N1237" s="33"/>
      <c r="O1237" s="33"/>
      <c r="P1237" s="634"/>
      <c r="Q1237" s="603"/>
      <c r="R1237" s="603"/>
    </row>
    <row r="1238" hidden="1" customHeight="1" spans="1:18">
      <c r="A1238" s="591"/>
      <c r="B1238" s="91"/>
      <c r="C1238" s="635"/>
      <c r="D1238" s="91"/>
      <c r="E1238" s="91"/>
      <c r="F1238" s="91"/>
      <c r="G1238" s="91"/>
      <c r="H1238" s="91"/>
      <c r="I1238" s="282"/>
      <c r="J1238" s="282"/>
      <c r="K1238" s="25"/>
      <c r="L1238" s="633"/>
      <c r="M1238" s="25"/>
      <c r="N1238" s="33"/>
      <c r="O1238" s="33"/>
      <c r="P1238" s="634"/>
      <c r="Q1238" s="603"/>
      <c r="R1238" s="603"/>
    </row>
    <row r="1239" hidden="1" customHeight="1" spans="1:18">
      <c r="A1239" s="591"/>
      <c r="B1239" s="91"/>
      <c r="C1239" s="635"/>
      <c r="D1239" s="91"/>
      <c r="E1239" s="91"/>
      <c r="F1239" s="91"/>
      <c r="G1239" s="91"/>
      <c r="H1239" s="91"/>
      <c r="I1239" s="282"/>
      <c r="J1239" s="282"/>
      <c r="K1239" s="25"/>
      <c r="L1239" s="633"/>
      <c r="M1239" s="25"/>
      <c r="N1239" s="33"/>
      <c r="O1239" s="33"/>
      <c r="P1239" s="634"/>
      <c r="Q1239" s="603"/>
      <c r="R1239" s="603"/>
    </row>
    <row r="1240" hidden="1" customHeight="1" spans="1:18">
      <c r="A1240" s="591"/>
      <c r="B1240" s="91"/>
      <c r="C1240" s="635"/>
      <c r="D1240" s="91"/>
      <c r="E1240" s="91"/>
      <c r="F1240" s="91"/>
      <c r="G1240" s="91"/>
      <c r="H1240" s="91"/>
      <c r="I1240" s="282"/>
      <c r="J1240" s="282"/>
      <c r="K1240" s="25"/>
      <c r="L1240" s="633"/>
      <c r="M1240" s="25"/>
      <c r="N1240" s="33"/>
      <c r="O1240" s="33"/>
      <c r="P1240" s="634"/>
      <c r="Q1240" s="603"/>
      <c r="R1240" s="603"/>
    </row>
    <row r="1241" hidden="1" customHeight="1" spans="1:18">
      <c r="A1241" s="591"/>
      <c r="B1241" s="91"/>
      <c r="C1241" s="635"/>
      <c r="D1241" s="91"/>
      <c r="E1241" s="91"/>
      <c r="F1241" s="91"/>
      <c r="G1241" s="91"/>
      <c r="H1241" s="91"/>
      <c r="I1241" s="282"/>
      <c r="J1241" s="282"/>
      <c r="K1241" s="25"/>
      <c r="L1241" s="633"/>
      <c r="M1241" s="25"/>
      <c r="N1241" s="33"/>
      <c r="O1241" s="33"/>
      <c r="P1241" s="634"/>
      <c r="Q1241" s="603"/>
      <c r="R1241" s="603"/>
    </row>
    <row r="1242" hidden="1" customHeight="1" spans="1:18">
      <c r="A1242" s="591"/>
      <c r="B1242" s="91"/>
      <c r="C1242" s="635"/>
      <c r="D1242" s="91"/>
      <c r="E1242" s="91"/>
      <c r="F1242" s="91"/>
      <c r="G1242" s="91"/>
      <c r="H1242" s="91"/>
      <c r="I1242" s="282"/>
      <c r="J1242" s="282"/>
      <c r="K1242" s="25"/>
      <c r="L1242" s="633"/>
      <c r="M1242" s="25"/>
      <c r="N1242" s="33"/>
      <c r="O1242" s="33"/>
      <c r="P1242" s="634"/>
      <c r="Q1242" s="603"/>
      <c r="R1242" s="603"/>
    </row>
    <row r="1243" hidden="1" customHeight="1" spans="1:18">
      <c r="A1243" s="591"/>
      <c r="B1243" s="91"/>
      <c r="C1243" s="635"/>
      <c r="D1243" s="91"/>
      <c r="E1243" s="91"/>
      <c r="F1243" s="91"/>
      <c r="G1243" s="91"/>
      <c r="H1243" s="91"/>
      <c r="I1243" s="282"/>
      <c r="J1243" s="282"/>
      <c r="K1243" s="25"/>
      <c r="L1243" s="633"/>
      <c r="M1243" s="25"/>
      <c r="N1243" s="33"/>
      <c r="O1243" s="33"/>
      <c r="P1243" s="634"/>
      <c r="Q1243" s="603"/>
      <c r="R1243" s="603"/>
    </row>
    <row r="1244" hidden="1" customHeight="1" spans="1:18">
      <c r="A1244" s="591"/>
      <c r="B1244" s="91"/>
      <c r="C1244" s="635"/>
      <c r="D1244" s="91"/>
      <c r="E1244" s="91"/>
      <c r="F1244" s="91"/>
      <c r="G1244" s="91"/>
      <c r="H1244" s="91"/>
      <c r="I1244" s="282"/>
      <c r="J1244" s="282"/>
      <c r="K1244" s="25"/>
      <c r="L1244" s="633"/>
      <c r="M1244" s="25"/>
      <c r="N1244" s="33"/>
      <c r="O1244" s="33"/>
      <c r="P1244" s="634"/>
      <c r="Q1244" s="603"/>
      <c r="R1244" s="603"/>
    </row>
    <row r="1245" hidden="1" customHeight="1" spans="1:18">
      <c r="A1245" s="591"/>
      <c r="B1245" s="91"/>
      <c r="C1245" s="635"/>
      <c r="D1245" s="91"/>
      <c r="E1245" s="91"/>
      <c r="F1245" s="91"/>
      <c r="G1245" s="91"/>
      <c r="H1245" s="91"/>
      <c r="I1245" s="282"/>
      <c r="J1245" s="282"/>
      <c r="K1245" s="25"/>
      <c r="L1245" s="633"/>
      <c r="M1245" s="25"/>
      <c r="N1245" s="33"/>
      <c r="O1245" s="33"/>
      <c r="P1245" s="634"/>
      <c r="Q1245" s="603"/>
      <c r="R1245" s="603"/>
    </row>
    <row r="1246" hidden="1" customHeight="1" spans="1:18">
      <c r="A1246" s="591"/>
      <c r="B1246" s="91"/>
      <c r="C1246" s="635"/>
      <c r="D1246" s="91"/>
      <c r="E1246" s="91"/>
      <c r="F1246" s="91"/>
      <c r="G1246" s="91"/>
      <c r="H1246" s="91"/>
      <c r="I1246" s="282"/>
      <c r="J1246" s="282"/>
      <c r="K1246" s="25"/>
      <c r="L1246" s="633"/>
      <c r="M1246" s="25"/>
      <c r="N1246" s="33"/>
      <c r="O1246" s="33"/>
      <c r="P1246" s="634"/>
      <c r="Q1246" s="603"/>
      <c r="R1246" s="603"/>
    </row>
    <row r="1247" hidden="1" customHeight="1" spans="1:18">
      <c r="A1247" s="591"/>
      <c r="B1247" s="91"/>
      <c r="C1247" s="635"/>
      <c r="D1247" s="91"/>
      <c r="E1247" s="91"/>
      <c r="F1247" s="91"/>
      <c r="G1247" s="91"/>
      <c r="H1247" s="91"/>
      <c r="I1247" s="282"/>
      <c r="J1247" s="282"/>
      <c r="K1247" s="25"/>
      <c r="L1247" s="633"/>
      <c r="M1247" s="25"/>
      <c r="N1247" s="33"/>
      <c r="O1247" s="33"/>
      <c r="P1247" s="634"/>
      <c r="Q1247" s="603"/>
      <c r="R1247" s="603"/>
    </row>
    <row r="1248" hidden="1" customHeight="1" spans="1:18">
      <c r="A1248" s="591"/>
      <c r="B1248" s="91"/>
      <c r="C1248" s="635"/>
      <c r="D1248" s="91"/>
      <c r="E1248" s="91"/>
      <c r="F1248" s="91"/>
      <c r="G1248" s="91"/>
      <c r="H1248" s="91"/>
      <c r="I1248" s="282"/>
      <c r="J1248" s="282"/>
      <c r="K1248" s="25"/>
      <c r="L1248" s="633"/>
      <c r="M1248" s="25"/>
      <c r="N1248" s="33"/>
      <c r="O1248" s="33"/>
      <c r="P1248" s="634"/>
      <c r="Q1248" s="603"/>
      <c r="R1248" s="603"/>
    </row>
    <row r="1249" hidden="1" customHeight="1" spans="1:18">
      <c r="A1249" s="591"/>
      <c r="B1249" s="91"/>
      <c r="C1249" s="635"/>
      <c r="D1249" s="91"/>
      <c r="E1249" s="91"/>
      <c r="F1249" s="91"/>
      <c r="G1249" s="91"/>
      <c r="H1249" s="91"/>
      <c r="I1249" s="282"/>
      <c r="J1249" s="282"/>
      <c r="K1249" s="25"/>
      <c r="L1249" s="633"/>
      <c r="M1249" s="25"/>
      <c r="N1249" s="33"/>
      <c r="O1249" s="33"/>
      <c r="P1249" s="634"/>
      <c r="Q1249" s="603"/>
      <c r="R1249" s="603"/>
    </row>
    <row r="1250" hidden="1" customHeight="1" spans="1:18">
      <c r="A1250" s="591"/>
      <c r="B1250" s="91"/>
      <c r="C1250" s="635"/>
      <c r="D1250" s="91"/>
      <c r="E1250" s="91"/>
      <c r="F1250" s="91"/>
      <c r="G1250" s="91"/>
      <c r="H1250" s="91"/>
      <c r="I1250" s="282"/>
      <c r="J1250" s="282"/>
      <c r="K1250" s="25"/>
      <c r="L1250" s="633"/>
      <c r="M1250" s="25"/>
      <c r="N1250" s="33"/>
      <c r="O1250" s="33"/>
      <c r="P1250" s="634"/>
      <c r="Q1250" s="603"/>
      <c r="R1250" s="603"/>
    </row>
    <row r="1251" hidden="1" customHeight="1" spans="1:18">
      <c r="A1251" s="591"/>
      <c r="B1251" s="91"/>
      <c r="C1251" s="635"/>
      <c r="D1251" s="91"/>
      <c r="E1251" s="91"/>
      <c r="F1251" s="91"/>
      <c r="G1251" s="91"/>
      <c r="H1251" s="91"/>
      <c r="I1251" s="282"/>
      <c r="J1251" s="282"/>
      <c r="K1251" s="25"/>
      <c r="L1251" s="633"/>
      <c r="M1251" s="25"/>
      <c r="N1251" s="33"/>
      <c r="O1251" s="33"/>
      <c r="P1251" s="634"/>
      <c r="Q1251" s="603"/>
      <c r="R1251" s="603"/>
    </row>
    <row r="1252" hidden="1" customHeight="1" spans="1:18">
      <c r="A1252" s="591"/>
      <c r="B1252" s="91"/>
      <c r="C1252" s="635"/>
      <c r="D1252" s="91"/>
      <c r="E1252" s="91"/>
      <c r="F1252" s="91"/>
      <c r="G1252" s="91"/>
      <c r="H1252" s="91"/>
      <c r="I1252" s="282"/>
      <c r="J1252" s="282"/>
      <c r="K1252" s="25"/>
      <c r="L1252" s="633"/>
      <c r="M1252" s="25"/>
      <c r="N1252" s="33"/>
      <c r="O1252" s="33"/>
      <c r="P1252" s="634"/>
      <c r="Q1252" s="603"/>
      <c r="R1252" s="603"/>
    </row>
    <row r="1253" hidden="1" customHeight="1" spans="1:18">
      <c r="A1253" s="591"/>
      <c r="B1253" s="91"/>
      <c r="C1253" s="635"/>
      <c r="D1253" s="91"/>
      <c r="E1253" s="91"/>
      <c r="F1253" s="91"/>
      <c r="G1253" s="91"/>
      <c r="H1253" s="91"/>
      <c r="I1253" s="282"/>
      <c r="J1253" s="282"/>
      <c r="K1253" s="25"/>
      <c r="L1253" s="633"/>
      <c r="M1253" s="25"/>
      <c r="N1253" s="33"/>
      <c r="O1253" s="33"/>
      <c r="P1253" s="634"/>
      <c r="Q1253" s="603"/>
      <c r="R1253" s="603"/>
    </row>
    <row r="1254" hidden="1" customHeight="1" spans="1:18">
      <c r="A1254" s="591"/>
      <c r="B1254" s="91"/>
      <c r="C1254" s="635"/>
      <c r="D1254" s="91"/>
      <c r="E1254" s="91"/>
      <c r="F1254" s="91"/>
      <c r="G1254" s="91"/>
      <c r="H1254" s="91"/>
      <c r="I1254" s="282"/>
      <c r="J1254" s="282"/>
      <c r="K1254" s="25"/>
      <c r="L1254" s="633"/>
      <c r="M1254" s="25"/>
      <c r="N1254" s="33"/>
      <c r="O1254" s="33"/>
      <c r="P1254" s="634"/>
      <c r="Q1254" s="603"/>
      <c r="R1254" s="603"/>
    </row>
    <row r="1255" hidden="1" customHeight="1" spans="1:18">
      <c r="A1255" s="591"/>
      <c r="B1255" s="91"/>
      <c r="C1255" s="635"/>
      <c r="D1255" s="91"/>
      <c r="E1255" s="91"/>
      <c r="F1255" s="91"/>
      <c r="G1255" s="91"/>
      <c r="H1255" s="91"/>
      <c r="I1255" s="282"/>
      <c r="J1255" s="282"/>
      <c r="K1255" s="25"/>
      <c r="L1255" s="633"/>
      <c r="M1255" s="25"/>
      <c r="N1255" s="33"/>
      <c r="O1255" s="33"/>
      <c r="P1255" s="634"/>
      <c r="Q1255" s="603"/>
      <c r="R1255" s="603"/>
    </row>
    <row r="1256" hidden="1" customHeight="1" spans="1:18">
      <c r="A1256" s="591"/>
      <c r="B1256" s="91"/>
      <c r="C1256" s="635"/>
      <c r="D1256" s="91"/>
      <c r="E1256" s="91"/>
      <c r="F1256" s="91"/>
      <c r="G1256" s="91"/>
      <c r="H1256" s="91"/>
      <c r="I1256" s="282"/>
      <c r="J1256" s="282"/>
      <c r="K1256" s="25"/>
      <c r="L1256" s="633"/>
      <c r="M1256" s="25"/>
      <c r="N1256" s="33"/>
      <c r="O1256" s="33"/>
      <c r="P1256" s="634"/>
      <c r="Q1256" s="603"/>
      <c r="R1256" s="603"/>
    </row>
    <row r="1257" hidden="1" customHeight="1" spans="1:18">
      <c r="A1257" s="591"/>
      <c r="B1257" s="91"/>
      <c r="C1257" s="635"/>
      <c r="D1257" s="91"/>
      <c r="E1257" s="91"/>
      <c r="F1257" s="91"/>
      <c r="G1257" s="91"/>
      <c r="H1257" s="91"/>
      <c r="I1257" s="282"/>
      <c r="J1257" s="282"/>
      <c r="K1257" s="25"/>
      <c r="L1257" s="633"/>
      <c r="M1257" s="25"/>
      <c r="N1257" s="33"/>
      <c r="O1257" s="33"/>
      <c r="P1257" s="634"/>
      <c r="Q1257" s="603"/>
      <c r="R1257" s="603"/>
    </row>
    <row r="1258" hidden="1" customHeight="1" spans="1:18">
      <c r="A1258" s="591"/>
      <c r="B1258" s="91"/>
      <c r="C1258" s="635"/>
      <c r="D1258" s="91"/>
      <c r="E1258" s="91"/>
      <c r="F1258" s="91"/>
      <c r="G1258" s="91"/>
      <c r="H1258" s="91"/>
      <c r="I1258" s="282"/>
      <c r="J1258" s="282"/>
      <c r="K1258" s="25"/>
      <c r="L1258" s="633"/>
      <c r="M1258" s="25"/>
      <c r="N1258" s="33"/>
      <c r="O1258" s="33"/>
      <c r="P1258" s="634"/>
      <c r="Q1258" s="603"/>
      <c r="R1258" s="603"/>
    </row>
    <row r="1259" hidden="1" customHeight="1" spans="1:18">
      <c r="A1259" s="591"/>
      <c r="B1259" s="91"/>
      <c r="C1259" s="635"/>
      <c r="D1259" s="91"/>
      <c r="E1259" s="91"/>
      <c r="F1259" s="91"/>
      <c r="G1259" s="91"/>
      <c r="H1259" s="91"/>
      <c r="I1259" s="282"/>
      <c r="J1259" s="282"/>
      <c r="K1259" s="25"/>
      <c r="L1259" s="633"/>
      <c r="M1259" s="25"/>
      <c r="N1259" s="33"/>
      <c r="O1259" s="33"/>
      <c r="P1259" s="634"/>
      <c r="Q1259" s="603"/>
      <c r="R1259" s="603"/>
    </row>
    <row r="1260" hidden="1" customHeight="1" spans="1:18">
      <c r="A1260" s="591"/>
      <c r="B1260" s="91"/>
      <c r="C1260" s="635"/>
      <c r="D1260" s="91"/>
      <c r="E1260" s="91"/>
      <c r="F1260" s="91"/>
      <c r="G1260" s="91"/>
      <c r="H1260" s="91"/>
      <c r="I1260" s="282"/>
      <c r="J1260" s="282"/>
      <c r="K1260" s="25"/>
      <c r="L1260" s="633"/>
      <c r="M1260" s="25"/>
      <c r="N1260" s="33"/>
      <c r="O1260" s="33"/>
      <c r="P1260" s="634"/>
      <c r="Q1260" s="603"/>
      <c r="R1260" s="603"/>
    </row>
    <row r="1261" hidden="1" customHeight="1" spans="1:18">
      <c r="A1261" s="591"/>
      <c r="B1261" s="91"/>
      <c r="C1261" s="635"/>
      <c r="D1261" s="91"/>
      <c r="E1261" s="91"/>
      <c r="F1261" s="91"/>
      <c r="G1261" s="91"/>
      <c r="H1261" s="91"/>
      <c r="I1261" s="282"/>
      <c r="J1261" s="282"/>
      <c r="K1261" s="25"/>
      <c r="L1261" s="633"/>
      <c r="M1261" s="25"/>
      <c r="N1261" s="33"/>
      <c r="O1261" s="33"/>
      <c r="P1261" s="634"/>
      <c r="Q1261" s="603"/>
      <c r="R1261" s="603"/>
    </row>
    <row r="1262" hidden="1" customHeight="1" spans="1:18">
      <c r="A1262" s="591"/>
      <c r="B1262" s="91"/>
      <c r="C1262" s="635"/>
      <c r="D1262" s="91"/>
      <c r="E1262" s="91"/>
      <c r="F1262" s="91"/>
      <c r="G1262" s="91"/>
      <c r="H1262" s="91"/>
      <c r="I1262" s="282"/>
      <c r="J1262" s="282"/>
      <c r="K1262" s="25"/>
      <c r="L1262" s="633"/>
      <c r="M1262" s="25"/>
      <c r="N1262" s="33"/>
      <c r="O1262" s="33"/>
      <c r="P1262" s="634"/>
      <c r="Q1262" s="603"/>
      <c r="R1262" s="603"/>
    </row>
    <row r="1263" hidden="1" customHeight="1" spans="1:18">
      <c r="A1263" s="591"/>
      <c r="B1263" s="91"/>
      <c r="C1263" s="635"/>
      <c r="D1263" s="91"/>
      <c r="E1263" s="91"/>
      <c r="F1263" s="91"/>
      <c r="G1263" s="91"/>
      <c r="H1263" s="91"/>
      <c r="I1263" s="282"/>
      <c r="J1263" s="282"/>
      <c r="K1263" s="25"/>
      <c r="L1263" s="633"/>
      <c r="M1263" s="25"/>
      <c r="N1263" s="33"/>
      <c r="O1263" s="33"/>
      <c r="P1263" s="634"/>
      <c r="Q1263" s="603"/>
      <c r="R1263" s="603"/>
    </row>
    <row r="1264" hidden="1" customHeight="1" spans="1:18">
      <c r="A1264" s="591"/>
      <c r="B1264" s="91"/>
      <c r="C1264" s="635"/>
      <c r="D1264" s="91"/>
      <c r="E1264" s="91"/>
      <c r="F1264" s="91"/>
      <c r="G1264" s="91"/>
      <c r="H1264" s="91"/>
      <c r="I1264" s="282"/>
      <c r="J1264" s="282"/>
      <c r="K1264" s="25"/>
      <c r="L1264" s="633"/>
      <c r="M1264" s="25"/>
      <c r="N1264" s="33"/>
      <c r="O1264" s="33"/>
      <c r="P1264" s="634"/>
      <c r="Q1264" s="603"/>
      <c r="R1264" s="603"/>
    </row>
    <row r="1265" hidden="1" customHeight="1" spans="1:18">
      <c r="A1265" s="591"/>
      <c r="B1265" s="91"/>
      <c r="C1265" s="635"/>
      <c r="D1265" s="91"/>
      <c r="E1265" s="91"/>
      <c r="F1265" s="91"/>
      <c r="G1265" s="91"/>
      <c r="H1265" s="91"/>
      <c r="I1265" s="282"/>
      <c r="J1265" s="282"/>
      <c r="K1265" s="25"/>
      <c r="L1265" s="633"/>
      <c r="M1265" s="25"/>
      <c r="N1265" s="33"/>
      <c r="O1265" s="33"/>
      <c r="P1265" s="634"/>
      <c r="Q1265" s="603"/>
      <c r="R1265" s="603"/>
    </row>
    <row r="1266" hidden="1" customHeight="1" spans="1:18">
      <c r="A1266" s="591"/>
      <c r="B1266" s="91"/>
      <c r="C1266" s="635"/>
      <c r="D1266" s="91"/>
      <c r="E1266" s="91"/>
      <c r="F1266" s="91"/>
      <c r="G1266" s="91"/>
      <c r="H1266" s="91"/>
      <c r="I1266" s="282"/>
      <c r="J1266" s="282"/>
      <c r="K1266" s="25"/>
      <c r="L1266" s="633"/>
      <c r="M1266" s="25"/>
      <c r="N1266" s="33"/>
      <c r="O1266" s="33"/>
      <c r="P1266" s="634"/>
      <c r="Q1266" s="603"/>
      <c r="R1266" s="603"/>
    </row>
    <row r="1267" hidden="1" customHeight="1" spans="1:18">
      <c r="A1267" s="591"/>
      <c r="B1267" s="91"/>
      <c r="C1267" s="635"/>
      <c r="D1267" s="91"/>
      <c r="E1267" s="91"/>
      <c r="F1267" s="91"/>
      <c r="G1267" s="91"/>
      <c r="H1267" s="91"/>
      <c r="I1267" s="282"/>
      <c r="J1267" s="282"/>
      <c r="K1267" s="25"/>
      <c r="L1267" s="633"/>
      <c r="M1267" s="25"/>
      <c r="N1267" s="33"/>
      <c r="O1267" s="33"/>
      <c r="P1267" s="634"/>
      <c r="Q1267" s="603"/>
      <c r="R1267" s="603"/>
    </row>
    <row r="1268" hidden="1" customHeight="1" spans="1:18">
      <c r="A1268" s="591"/>
      <c r="B1268" s="91"/>
      <c r="C1268" s="635"/>
      <c r="D1268" s="91"/>
      <c r="E1268" s="91"/>
      <c r="F1268" s="91"/>
      <c r="G1268" s="91"/>
      <c r="H1268" s="91"/>
      <c r="I1268" s="282"/>
      <c r="J1268" s="282"/>
      <c r="K1268" s="25"/>
      <c r="L1268" s="633"/>
      <c r="M1268" s="25"/>
      <c r="N1268" s="33"/>
      <c r="O1268" s="33"/>
      <c r="P1268" s="634"/>
      <c r="Q1268" s="603"/>
      <c r="R1268" s="603"/>
    </row>
    <row r="1269" hidden="1" customHeight="1" spans="1:18">
      <c r="A1269" s="591"/>
      <c r="B1269" s="91"/>
      <c r="C1269" s="635"/>
      <c r="D1269" s="91"/>
      <c r="E1269" s="91"/>
      <c r="F1269" s="91"/>
      <c r="G1269" s="91"/>
      <c r="H1269" s="91"/>
      <c r="I1269" s="282"/>
      <c r="J1269" s="282"/>
      <c r="K1269" s="25"/>
      <c r="L1269" s="633"/>
      <c r="M1269" s="25"/>
      <c r="N1269" s="33"/>
      <c r="O1269" s="33"/>
      <c r="P1269" s="634"/>
      <c r="Q1269" s="603"/>
      <c r="R1269" s="603"/>
    </row>
    <row r="1270" hidden="1" customHeight="1" spans="1:18">
      <c r="A1270" s="591"/>
      <c r="B1270" s="91"/>
      <c r="C1270" s="635"/>
      <c r="D1270" s="91"/>
      <c r="E1270" s="91"/>
      <c r="F1270" s="91"/>
      <c r="G1270" s="91"/>
      <c r="H1270" s="91"/>
      <c r="I1270" s="282"/>
      <c r="J1270" s="282"/>
      <c r="K1270" s="25"/>
      <c r="L1270" s="633"/>
      <c r="M1270" s="25"/>
      <c r="N1270" s="33"/>
      <c r="O1270" s="33"/>
      <c r="P1270" s="634"/>
      <c r="Q1270" s="603"/>
      <c r="R1270" s="603"/>
    </row>
    <row r="1271" hidden="1" customHeight="1" spans="1:18">
      <c r="A1271" s="591"/>
      <c r="B1271" s="91"/>
      <c r="C1271" s="635"/>
      <c r="D1271" s="91"/>
      <c r="E1271" s="91"/>
      <c r="F1271" s="91"/>
      <c r="G1271" s="91"/>
      <c r="H1271" s="91"/>
      <c r="I1271" s="282"/>
      <c r="J1271" s="282"/>
      <c r="K1271" s="25"/>
      <c r="L1271" s="633"/>
      <c r="M1271" s="25"/>
      <c r="N1271" s="33"/>
      <c r="O1271" s="33"/>
      <c r="P1271" s="634"/>
      <c r="Q1271" s="603"/>
      <c r="R1271" s="603"/>
    </row>
    <row r="1272" hidden="1" customHeight="1" spans="1:18">
      <c r="A1272" s="591"/>
      <c r="B1272" s="91"/>
      <c r="C1272" s="635"/>
      <c r="D1272" s="91"/>
      <c r="E1272" s="91"/>
      <c r="F1272" s="91"/>
      <c r="G1272" s="91"/>
      <c r="H1272" s="91"/>
      <c r="I1272" s="282"/>
      <c r="J1272" s="282"/>
      <c r="K1272" s="25"/>
      <c r="L1272" s="633"/>
      <c r="M1272" s="25"/>
      <c r="N1272" s="33"/>
      <c r="O1272" s="33"/>
      <c r="P1272" s="634"/>
      <c r="Q1272" s="603"/>
      <c r="R1272" s="603"/>
    </row>
    <row r="1273" hidden="1" customHeight="1" spans="1:18">
      <c r="A1273" s="591"/>
      <c r="B1273" s="91"/>
      <c r="C1273" s="635"/>
      <c r="D1273" s="91"/>
      <c r="E1273" s="91"/>
      <c r="F1273" s="91"/>
      <c r="G1273" s="91"/>
      <c r="H1273" s="91"/>
      <c r="I1273" s="282"/>
      <c r="J1273" s="282"/>
      <c r="K1273" s="25"/>
      <c r="L1273" s="633"/>
      <c r="M1273" s="25"/>
      <c r="N1273" s="33"/>
      <c r="O1273" s="33"/>
      <c r="P1273" s="634"/>
      <c r="Q1273" s="603"/>
      <c r="R1273" s="603"/>
    </row>
    <row r="1274" hidden="1" customHeight="1" spans="1:18">
      <c r="A1274" s="591"/>
      <c r="B1274" s="91"/>
      <c r="C1274" s="635"/>
      <c r="D1274" s="91"/>
      <c r="E1274" s="91"/>
      <c r="F1274" s="91"/>
      <c r="G1274" s="91"/>
      <c r="H1274" s="91"/>
      <c r="I1274" s="282"/>
      <c r="J1274" s="282"/>
      <c r="K1274" s="25"/>
      <c r="L1274" s="633"/>
      <c r="M1274" s="25"/>
      <c r="N1274" s="33"/>
      <c r="O1274" s="33"/>
      <c r="P1274" s="634"/>
      <c r="Q1274" s="603"/>
      <c r="R1274" s="603"/>
    </row>
    <row r="1275" hidden="1" customHeight="1" spans="1:18">
      <c r="A1275" s="591"/>
      <c r="B1275" s="91"/>
      <c r="C1275" s="635"/>
      <c r="D1275" s="91"/>
      <c r="E1275" s="91"/>
      <c r="F1275" s="91"/>
      <c r="G1275" s="91"/>
      <c r="H1275" s="91"/>
      <c r="I1275" s="282"/>
      <c r="J1275" s="282"/>
      <c r="K1275" s="25"/>
      <c r="L1275" s="633"/>
      <c r="M1275" s="25"/>
      <c r="N1275" s="33"/>
      <c r="O1275" s="33"/>
      <c r="P1275" s="634"/>
      <c r="Q1275" s="603"/>
      <c r="R1275" s="603"/>
    </row>
    <row r="1276" hidden="1" customHeight="1" spans="1:18">
      <c r="A1276" s="591"/>
      <c r="B1276" s="91"/>
      <c r="C1276" s="635"/>
      <c r="D1276" s="91"/>
      <c r="E1276" s="91"/>
      <c r="F1276" s="91"/>
      <c r="G1276" s="91"/>
      <c r="H1276" s="91"/>
      <c r="I1276" s="282"/>
      <c r="J1276" s="282"/>
      <c r="K1276" s="25"/>
      <c r="L1276" s="633"/>
      <c r="M1276" s="25"/>
      <c r="N1276" s="33"/>
      <c r="O1276" s="33"/>
      <c r="P1276" s="634"/>
      <c r="Q1276" s="603"/>
      <c r="R1276" s="603"/>
    </row>
    <row r="1277" hidden="1" customHeight="1" spans="1:18">
      <c r="A1277" s="591"/>
      <c r="B1277" s="91"/>
      <c r="C1277" s="635"/>
      <c r="D1277" s="91"/>
      <c r="E1277" s="91"/>
      <c r="F1277" s="91"/>
      <c r="G1277" s="91"/>
      <c r="H1277" s="91"/>
      <c r="I1277" s="282"/>
      <c r="J1277" s="282"/>
      <c r="K1277" s="25"/>
      <c r="L1277" s="633"/>
      <c r="M1277" s="25"/>
      <c r="N1277" s="33"/>
      <c r="O1277" s="33"/>
      <c r="P1277" s="634"/>
      <c r="Q1277" s="603"/>
      <c r="R1277" s="603"/>
    </row>
    <row r="1278" hidden="1" customHeight="1" spans="1:18">
      <c r="A1278" s="591"/>
      <c r="B1278" s="91"/>
      <c r="C1278" s="635"/>
      <c r="D1278" s="91"/>
      <c r="E1278" s="91"/>
      <c r="F1278" s="91"/>
      <c r="G1278" s="91"/>
      <c r="H1278" s="91"/>
      <c r="I1278" s="282"/>
      <c r="J1278" s="282"/>
      <c r="K1278" s="25"/>
      <c r="L1278" s="633"/>
      <c r="M1278" s="25"/>
      <c r="N1278" s="33"/>
      <c r="O1278" s="33"/>
      <c r="P1278" s="634"/>
      <c r="Q1278" s="603"/>
      <c r="R1278" s="603"/>
    </row>
    <row r="1279" hidden="1" customHeight="1" spans="1:18">
      <c r="A1279" s="591"/>
      <c r="B1279" s="91"/>
      <c r="C1279" s="635"/>
      <c r="D1279" s="91"/>
      <c r="E1279" s="91"/>
      <c r="F1279" s="91"/>
      <c r="G1279" s="91"/>
      <c r="H1279" s="91"/>
      <c r="I1279" s="282"/>
      <c r="J1279" s="282"/>
      <c r="K1279" s="25"/>
      <c r="L1279" s="633"/>
      <c r="M1279" s="25"/>
      <c r="N1279" s="33"/>
      <c r="O1279" s="33"/>
      <c r="P1279" s="634"/>
      <c r="Q1279" s="603"/>
      <c r="R1279" s="603"/>
    </row>
    <row r="1280" hidden="1" customHeight="1" spans="1:18">
      <c r="A1280" s="591"/>
      <c r="B1280" s="91"/>
      <c r="C1280" s="635"/>
      <c r="D1280" s="91"/>
      <c r="E1280" s="91"/>
      <c r="F1280" s="91"/>
      <c r="G1280" s="91"/>
      <c r="H1280" s="91"/>
      <c r="I1280" s="282"/>
      <c r="J1280" s="282"/>
      <c r="K1280" s="25"/>
      <c r="L1280" s="633"/>
      <c r="M1280" s="25"/>
      <c r="N1280" s="33"/>
      <c r="O1280" s="33"/>
      <c r="P1280" s="634"/>
      <c r="Q1280" s="603"/>
      <c r="R1280" s="603"/>
    </row>
    <row r="1281" hidden="1" customHeight="1" spans="1:18">
      <c r="A1281" s="591"/>
      <c r="B1281" s="91"/>
      <c r="C1281" s="635"/>
      <c r="D1281" s="91"/>
      <c r="E1281" s="91"/>
      <c r="F1281" s="91"/>
      <c r="G1281" s="91"/>
      <c r="H1281" s="91"/>
      <c r="I1281" s="282"/>
      <c r="J1281" s="282"/>
      <c r="K1281" s="25"/>
      <c r="L1281" s="633"/>
      <c r="M1281" s="25"/>
      <c r="N1281" s="33"/>
      <c r="O1281" s="33"/>
      <c r="P1281" s="634"/>
      <c r="Q1281" s="603"/>
      <c r="R1281" s="603"/>
    </row>
    <row r="1282" hidden="1" customHeight="1" spans="1:18">
      <c r="A1282" s="591"/>
      <c r="B1282" s="91"/>
      <c r="C1282" s="635"/>
      <c r="D1282" s="91"/>
      <c r="E1282" s="91"/>
      <c r="F1282" s="91"/>
      <c r="G1282" s="91"/>
      <c r="H1282" s="91"/>
      <c r="I1282" s="282"/>
      <c r="J1282" s="282"/>
      <c r="K1282" s="25"/>
      <c r="L1282" s="633"/>
      <c r="M1282" s="25"/>
      <c r="N1282" s="33"/>
      <c r="O1282" s="33"/>
      <c r="P1282" s="634"/>
      <c r="Q1282" s="603"/>
      <c r="R1282" s="603"/>
    </row>
    <row r="1283" hidden="1" customHeight="1" spans="1:18">
      <c r="A1283" s="591"/>
      <c r="B1283" s="91"/>
      <c r="C1283" s="635"/>
      <c r="D1283" s="91"/>
      <c r="E1283" s="91"/>
      <c r="F1283" s="91"/>
      <c r="G1283" s="91"/>
      <c r="H1283" s="91"/>
      <c r="I1283" s="282"/>
      <c r="J1283" s="282"/>
      <c r="K1283" s="25"/>
      <c r="L1283" s="633"/>
      <c r="M1283" s="25"/>
      <c r="N1283" s="33"/>
      <c r="O1283" s="33"/>
      <c r="P1283" s="634"/>
      <c r="Q1283" s="603"/>
      <c r="R1283" s="603"/>
    </row>
    <row r="1284" hidden="1" customHeight="1" spans="1:18">
      <c r="A1284" s="591"/>
      <c r="B1284" s="91"/>
      <c r="C1284" s="635"/>
      <c r="D1284" s="91"/>
      <c r="E1284" s="91"/>
      <c r="F1284" s="91"/>
      <c r="G1284" s="91"/>
      <c r="H1284" s="91"/>
      <c r="I1284" s="282"/>
      <c r="J1284" s="282"/>
      <c r="K1284" s="25"/>
      <c r="L1284" s="633"/>
      <c r="M1284" s="25"/>
      <c r="N1284" s="33"/>
      <c r="O1284" s="33"/>
      <c r="P1284" s="634"/>
      <c r="Q1284" s="603"/>
      <c r="R1284" s="603"/>
    </row>
    <row r="1285" hidden="1" customHeight="1" spans="1:18">
      <c r="A1285" s="591"/>
      <c r="B1285" s="91"/>
      <c r="C1285" s="635"/>
      <c r="D1285" s="91"/>
      <c r="E1285" s="91"/>
      <c r="F1285" s="91"/>
      <c r="G1285" s="91"/>
      <c r="H1285" s="91"/>
      <c r="I1285" s="282"/>
      <c r="J1285" s="282"/>
      <c r="K1285" s="25"/>
      <c r="L1285" s="633"/>
      <c r="M1285" s="25"/>
      <c r="N1285" s="33"/>
      <c r="O1285" s="33"/>
      <c r="P1285" s="634"/>
      <c r="Q1285" s="603"/>
      <c r="R1285" s="603"/>
    </row>
    <row r="1286" hidden="1" customHeight="1" spans="1:18">
      <c r="A1286" s="591"/>
      <c r="B1286" s="91"/>
      <c r="C1286" s="635"/>
      <c r="D1286" s="91"/>
      <c r="E1286" s="91"/>
      <c r="F1286" s="91"/>
      <c r="G1286" s="91"/>
      <c r="H1286" s="91"/>
      <c r="I1286" s="282"/>
      <c r="J1286" s="282"/>
      <c r="K1286" s="25"/>
      <c r="L1286" s="633"/>
      <c r="M1286" s="25"/>
      <c r="N1286" s="33"/>
      <c r="O1286" s="33"/>
      <c r="P1286" s="634"/>
      <c r="Q1286" s="603"/>
      <c r="R1286" s="603"/>
    </row>
    <row r="1287" hidden="1" customHeight="1" spans="1:18">
      <c r="A1287" s="591"/>
      <c r="B1287" s="91"/>
      <c r="C1287" s="635"/>
      <c r="D1287" s="91"/>
      <c r="E1287" s="91"/>
      <c r="F1287" s="91"/>
      <c r="G1287" s="91"/>
      <c r="H1287" s="91"/>
      <c r="I1287" s="282"/>
      <c r="J1287" s="282"/>
      <c r="K1287" s="25"/>
      <c r="L1287" s="633"/>
      <c r="M1287" s="25"/>
      <c r="N1287" s="33"/>
      <c r="O1287" s="33"/>
      <c r="P1287" s="634"/>
      <c r="Q1287" s="603"/>
      <c r="R1287" s="603"/>
    </row>
    <row r="1288" hidden="1" customHeight="1" spans="1:18">
      <c r="A1288" s="591"/>
      <c r="B1288" s="91"/>
      <c r="C1288" s="635"/>
      <c r="D1288" s="91"/>
      <c r="E1288" s="91"/>
      <c r="F1288" s="91"/>
      <c r="G1288" s="91"/>
      <c r="H1288" s="91"/>
      <c r="I1288" s="282"/>
      <c r="J1288" s="282"/>
      <c r="K1288" s="25"/>
      <c r="L1288" s="633"/>
      <c r="M1288" s="25"/>
      <c r="N1288" s="33"/>
      <c r="O1288" s="33"/>
      <c r="P1288" s="634"/>
      <c r="Q1288" s="603"/>
      <c r="R1288" s="603"/>
    </row>
    <row r="1289" hidden="1" customHeight="1" spans="1:18">
      <c r="A1289" s="591"/>
      <c r="B1289" s="91"/>
      <c r="C1289" s="635"/>
      <c r="D1289" s="91"/>
      <c r="E1289" s="91"/>
      <c r="F1289" s="91"/>
      <c r="G1289" s="91"/>
      <c r="H1289" s="91"/>
      <c r="I1289" s="282"/>
      <c r="J1289" s="282"/>
      <c r="K1289" s="25"/>
      <c r="L1289" s="633"/>
      <c r="M1289" s="25"/>
      <c r="N1289" s="33"/>
      <c r="O1289" s="33"/>
      <c r="P1289" s="634"/>
      <c r="Q1289" s="603"/>
      <c r="R1289" s="603"/>
    </row>
    <row r="1290" hidden="1" customHeight="1" spans="1:18">
      <c r="A1290" s="591"/>
      <c r="B1290" s="91"/>
      <c r="C1290" s="635"/>
      <c r="D1290" s="91"/>
      <c r="E1290" s="91"/>
      <c r="F1290" s="91"/>
      <c r="G1290" s="91"/>
      <c r="H1290" s="91"/>
      <c r="I1290" s="282"/>
      <c r="J1290" s="282"/>
      <c r="K1290" s="25"/>
      <c r="L1290" s="633"/>
      <c r="M1290" s="25"/>
      <c r="N1290" s="33"/>
      <c r="O1290" s="33"/>
      <c r="P1290" s="634"/>
      <c r="Q1290" s="603"/>
      <c r="R1290" s="603"/>
    </row>
    <row r="1291" hidden="1" customHeight="1" spans="1:18">
      <c r="A1291" s="591"/>
      <c r="B1291" s="91"/>
      <c r="C1291" s="635"/>
      <c r="D1291" s="91"/>
      <c r="E1291" s="91"/>
      <c r="F1291" s="91"/>
      <c r="G1291" s="91"/>
      <c r="H1291" s="91"/>
      <c r="I1291" s="282"/>
      <c r="J1291" s="282"/>
      <c r="K1291" s="25"/>
      <c r="L1291" s="633"/>
      <c r="M1291" s="25"/>
      <c r="N1291" s="33"/>
      <c r="O1291" s="33"/>
      <c r="P1291" s="634"/>
      <c r="Q1291" s="603"/>
      <c r="R1291" s="603"/>
    </row>
    <row r="1292" hidden="1" customHeight="1" spans="1:18">
      <c r="A1292" s="591"/>
      <c r="B1292" s="91"/>
      <c r="C1292" s="635"/>
      <c r="D1292" s="91"/>
      <c r="E1292" s="91"/>
      <c r="F1292" s="91"/>
      <c r="G1292" s="91"/>
      <c r="H1292" s="91"/>
      <c r="I1292" s="282"/>
      <c r="J1292" s="282"/>
      <c r="K1292" s="25"/>
      <c r="L1292" s="633"/>
      <c r="M1292" s="25"/>
      <c r="N1292" s="33"/>
      <c r="O1292" s="33"/>
      <c r="P1292" s="634"/>
      <c r="Q1292" s="603"/>
      <c r="R1292" s="603"/>
    </row>
    <row r="1293" hidden="1" customHeight="1" spans="1:18">
      <c r="A1293" s="591"/>
      <c r="B1293" s="91"/>
      <c r="C1293" s="635"/>
      <c r="D1293" s="91"/>
      <c r="E1293" s="91"/>
      <c r="F1293" s="91"/>
      <c r="G1293" s="91"/>
      <c r="H1293" s="91"/>
      <c r="I1293" s="282"/>
      <c r="J1293" s="282"/>
      <c r="K1293" s="25"/>
      <c r="L1293" s="633"/>
      <c r="M1293" s="25"/>
      <c r="N1293" s="33"/>
      <c r="O1293" s="33"/>
      <c r="P1293" s="634"/>
      <c r="Q1293" s="603"/>
      <c r="R1293" s="603"/>
    </row>
    <row r="1294" hidden="1" customHeight="1" spans="1:18">
      <c r="A1294" s="591"/>
      <c r="B1294" s="91"/>
      <c r="C1294" s="635"/>
      <c r="D1294" s="91"/>
      <c r="E1294" s="91"/>
      <c r="F1294" s="91"/>
      <c r="G1294" s="91"/>
      <c r="H1294" s="91"/>
      <c r="I1294" s="282"/>
      <c r="J1294" s="282"/>
      <c r="K1294" s="25"/>
      <c r="L1294" s="633"/>
      <c r="M1294" s="25"/>
      <c r="N1294" s="33"/>
      <c r="O1294" s="33"/>
      <c r="P1294" s="634"/>
      <c r="Q1294" s="603"/>
      <c r="R1294" s="603"/>
    </row>
    <row r="1295" hidden="1" customHeight="1" spans="1:18">
      <c r="A1295" s="591"/>
      <c r="B1295" s="91"/>
      <c r="C1295" s="635"/>
      <c r="D1295" s="91"/>
      <c r="E1295" s="91"/>
      <c r="F1295" s="91"/>
      <c r="G1295" s="91"/>
      <c r="H1295" s="91"/>
      <c r="I1295" s="282"/>
      <c r="J1295" s="282"/>
      <c r="K1295" s="25"/>
      <c r="L1295" s="633"/>
      <c r="M1295" s="25"/>
      <c r="N1295" s="33"/>
      <c r="O1295" s="33"/>
      <c r="P1295" s="634"/>
      <c r="Q1295" s="603"/>
      <c r="R1295" s="603"/>
    </row>
    <row r="1296" hidden="1" customHeight="1" spans="1:18">
      <c r="A1296" s="591"/>
      <c r="B1296" s="91"/>
      <c r="C1296" s="635"/>
      <c r="D1296" s="91"/>
      <c r="E1296" s="91"/>
      <c r="F1296" s="91"/>
      <c r="G1296" s="91"/>
      <c r="H1296" s="91"/>
      <c r="I1296" s="282"/>
      <c r="J1296" s="282"/>
      <c r="K1296" s="25"/>
      <c r="L1296" s="633"/>
      <c r="M1296" s="25"/>
      <c r="N1296" s="33"/>
      <c r="O1296" s="33"/>
      <c r="P1296" s="634"/>
      <c r="Q1296" s="603"/>
      <c r="R1296" s="603"/>
    </row>
    <row r="1297" hidden="1" customHeight="1" spans="1:18">
      <c r="A1297" s="591"/>
      <c r="B1297" s="91"/>
      <c r="C1297" s="635"/>
      <c r="D1297" s="91"/>
      <c r="E1297" s="91"/>
      <c r="F1297" s="91"/>
      <c r="G1297" s="91"/>
      <c r="H1297" s="91"/>
      <c r="I1297" s="282"/>
      <c r="J1297" s="282"/>
      <c r="K1297" s="25"/>
      <c r="L1297" s="633"/>
      <c r="M1297" s="25"/>
      <c r="N1297" s="33"/>
      <c r="O1297" s="33"/>
      <c r="P1297" s="634"/>
      <c r="Q1297" s="603"/>
      <c r="R1297" s="603"/>
    </row>
    <row r="1298" hidden="1" customHeight="1" spans="1:18">
      <c r="A1298" s="591"/>
      <c r="B1298" s="91"/>
      <c r="C1298" s="635"/>
      <c r="D1298" s="91"/>
      <c r="E1298" s="91"/>
      <c r="F1298" s="91"/>
      <c r="G1298" s="91"/>
      <c r="H1298" s="91"/>
      <c r="I1298" s="282"/>
      <c r="J1298" s="282"/>
      <c r="K1298" s="25"/>
      <c r="L1298" s="633"/>
      <c r="M1298" s="25"/>
      <c r="N1298" s="33"/>
      <c r="O1298" s="33"/>
      <c r="P1298" s="634"/>
      <c r="Q1298" s="603"/>
      <c r="R1298" s="603"/>
    </row>
    <row r="1299" hidden="1" customHeight="1" spans="1:18">
      <c r="A1299" s="591"/>
      <c r="B1299" s="91"/>
      <c r="C1299" s="635"/>
      <c r="D1299" s="91"/>
      <c r="E1299" s="91"/>
      <c r="F1299" s="91"/>
      <c r="G1299" s="91"/>
      <c r="H1299" s="91"/>
      <c r="I1299" s="282"/>
      <c r="J1299" s="282"/>
      <c r="K1299" s="25"/>
      <c r="L1299" s="633"/>
      <c r="M1299" s="25"/>
      <c r="N1299" s="33"/>
      <c r="O1299" s="33"/>
      <c r="P1299" s="634"/>
      <c r="Q1299" s="603"/>
      <c r="R1299" s="603"/>
    </row>
    <row r="1300" hidden="1" customHeight="1" spans="1:18">
      <c r="A1300" s="591"/>
      <c r="B1300" s="91"/>
      <c r="C1300" s="635"/>
      <c r="D1300" s="91"/>
      <c r="E1300" s="91"/>
      <c r="F1300" s="91"/>
      <c r="G1300" s="91"/>
      <c r="H1300" s="91"/>
      <c r="I1300" s="282"/>
      <c r="J1300" s="282"/>
      <c r="K1300" s="25"/>
      <c r="L1300" s="633"/>
      <c r="M1300" s="25"/>
      <c r="N1300" s="33"/>
      <c r="O1300" s="33"/>
      <c r="P1300" s="634"/>
      <c r="Q1300" s="603"/>
      <c r="R1300" s="603"/>
    </row>
    <row r="1301" hidden="1" customHeight="1" spans="1:18">
      <c r="A1301" s="591"/>
      <c r="B1301" s="91"/>
      <c r="C1301" s="635"/>
      <c r="D1301" s="91"/>
      <c r="E1301" s="91"/>
      <c r="F1301" s="91"/>
      <c r="G1301" s="91"/>
      <c r="H1301" s="91"/>
      <c r="I1301" s="282"/>
      <c r="J1301" s="282"/>
      <c r="K1301" s="25"/>
      <c r="L1301" s="633"/>
      <c r="M1301" s="25"/>
      <c r="N1301" s="33"/>
      <c r="O1301" s="33"/>
      <c r="P1301" s="634"/>
      <c r="Q1301" s="603"/>
      <c r="R1301" s="603"/>
    </row>
    <row r="1302" hidden="1" customHeight="1" spans="1:18">
      <c r="A1302" s="591"/>
      <c r="B1302" s="91"/>
      <c r="C1302" s="635"/>
      <c r="D1302" s="91"/>
      <c r="E1302" s="91"/>
      <c r="F1302" s="91"/>
      <c r="G1302" s="91"/>
      <c r="H1302" s="91"/>
      <c r="I1302" s="282"/>
      <c r="J1302" s="282"/>
      <c r="K1302" s="25"/>
      <c r="L1302" s="633"/>
      <c r="M1302" s="25"/>
      <c r="N1302" s="33"/>
      <c r="O1302" s="33"/>
      <c r="P1302" s="634"/>
      <c r="Q1302" s="603"/>
      <c r="R1302" s="603"/>
    </row>
    <row r="1303" hidden="1" customHeight="1" spans="1:18">
      <c r="A1303" s="591"/>
      <c r="B1303" s="91"/>
      <c r="C1303" s="635"/>
      <c r="D1303" s="91"/>
      <c r="E1303" s="91"/>
      <c r="F1303" s="91"/>
      <c r="G1303" s="91"/>
      <c r="H1303" s="91"/>
      <c r="I1303" s="282"/>
      <c r="J1303" s="282"/>
      <c r="K1303" s="25"/>
      <c r="L1303" s="633"/>
      <c r="M1303" s="25"/>
      <c r="N1303" s="33"/>
      <c r="O1303" s="33"/>
      <c r="P1303" s="634"/>
      <c r="Q1303" s="603"/>
      <c r="R1303" s="603"/>
    </row>
    <row r="1304" hidden="1" customHeight="1" spans="1:18">
      <c r="A1304" s="591"/>
      <c r="B1304" s="91"/>
      <c r="C1304" s="635"/>
      <c r="D1304" s="91"/>
      <c r="E1304" s="91"/>
      <c r="F1304" s="91"/>
      <c r="G1304" s="91"/>
      <c r="H1304" s="91"/>
      <c r="I1304" s="282"/>
      <c r="J1304" s="282"/>
      <c r="K1304" s="25"/>
      <c r="L1304" s="633"/>
      <c r="M1304" s="25"/>
      <c r="N1304" s="33"/>
      <c r="O1304" s="33"/>
      <c r="P1304" s="634"/>
      <c r="Q1304" s="603"/>
      <c r="R1304" s="603"/>
    </row>
    <row r="1305" hidden="1" customHeight="1" spans="1:18">
      <c r="A1305" s="591"/>
      <c r="B1305" s="91"/>
      <c r="C1305" s="635"/>
      <c r="D1305" s="91"/>
      <c r="E1305" s="91"/>
      <c r="F1305" s="91"/>
      <c r="G1305" s="91"/>
      <c r="H1305" s="91"/>
      <c r="I1305" s="282"/>
      <c r="J1305" s="282"/>
      <c r="K1305" s="25"/>
      <c r="L1305" s="633"/>
      <c r="M1305" s="25"/>
      <c r="N1305" s="33"/>
      <c r="O1305" s="33"/>
      <c r="P1305" s="634"/>
      <c r="Q1305" s="603"/>
      <c r="R1305" s="603"/>
    </row>
    <row r="1306" hidden="1" customHeight="1" spans="1:18">
      <c r="A1306" s="591"/>
      <c r="B1306" s="91"/>
      <c r="C1306" s="635"/>
      <c r="D1306" s="91"/>
      <c r="E1306" s="91"/>
      <c r="F1306" s="91"/>
      <c r="G1306" s="91"/>
      <c r="H1306" s="91"/>
      <c r="I1306" s="282"/>
      <c r="J1306" s="282"/>
      <c r="K1306" s="25"/>
      <c r="L1306" s="633"/>
      <c r="M1306" s="25"/>
      <c r="N1306" s="33"/>
      <c r="O1306" s="33"/>
      <c r="P1306" s="634"/>
      <c r="Q1306" s="603"/>
      <c r="R1306" s="603"/>
    </row>
    <row r="1307" hidden="1" customHeight="1" spans="1:18">
      <c r="A1307" s="591"/>
      <c r="B1307" s="91"/>
      <c r="C1307" s="635"/>
      <c r="D1307" s="91"/>
      <c r="E1307" s="91"/>
      <c r="F1307" s="91"/>
      <c r="G1307" s="91"/>
      <c r="H1307" s="91"/>
      <c r="I1307" s="282"/>
      <c r="J1307" s="282"/>
      <c r="K1307" s="25"/>
      <c r="L1307" s="633"/>
      <c r="M1307" s="25"/>
      <c r="N1307" s="33"/>
      <c r="O1307" s="33"/>
      <c r="P1307" s="634"/>
      <c r="Q1307" s="603"/>
      <c r="R1307" s="603"/>
    </row>
    <row r="1308" hidden="1" customHeight="1" spans="1:18">
      <c r="A1308" s="591"/>
      <c r="B1308" s="91"/>
      <c r="C1308" s="635"/>
      <c r="D1308" s="91"/>
      <c r="E1308" s="91"/>
      <c r="F1308" s="91"/>
      <c r="G1308" s="91"/>
      <c r="H1308" s="91"/>
      <c r="I1308" s="282"/>
      <c r="J1308" s="282"/>
      <c r="K1308" s="25"/>
      <c r="L1308" s="633"/>
      <c r="M1308" s="25"/>
      <c r="N1308" s="33"/>
      <c r="O1308" s="33"/>
      <c r="P1308" s="634"/>
      <c r="Q1308" s="603"/>
      <c r="R1308" s="603"/>
    </row>
    <row r="1309" hidden="1" customHeight="1" spans="1:18">
      <c r="A1309" s="591"/>
      <c r="B1309" s="91"/>
      <c r="C1309" s="635"/>
      <c r="D1309" s="91"/>
      <c r="E1309" s="91"/>
      <c r="F1309" s="91"/>
      <c r="G1309" s="91"/>
      <c r="H1309" s="91"/>
      <c r="I1309" s="282"/>
      <c r="J1309" s="282"/>
      <c r="K1309" s="25"/>
      <c r="L1309" s="633"/>
      <c r="M1309" s="25"/>
      <c r="N1309" s="33"/>
      <c r="O1309" s="33"/>
      <c r="P1309" s="634"/>
      <c r="Q1309" s="603"/>
      <c r="R1309" s="603"/>
    </row>
    <row r="1310" hidden="1" customHeight="1" spans="1:18">
      <c r="A1310" s="591"/>
      <c r="B1310" s="91"/>
      <c r="C1310" s="635"/>
      <c r="D1310" s="91"/>
      <c r="E1310" s="91"/>
      <c r="F1310" s="91"/>
      <c r="G1310" s="91"/>
      <c r="H1310" s="91"/>
      <c r="I1310" s="282"/>
      <c r="J1310" s="282"/>
      <c r="K1310" s="25"/>
      <c r="L1310" s="633"/>
      <c r="M1310" s="25"/>
      <c r="N1310" s="33"/>
      <c r="O1310" s="33"/>
      <c r="P1310" s="634"/>
      <c r="Q1310" s="603"/>
      <c r="R1310" s="603"/>
    </row>
    <row r="1311" hidden="1" customHeight="1" spans="1:18">
      <c r="A1311" s="591"/>
      <c r="B1311" s="91"/>
      <c r="C1311" s="635"/>
      <c r="D1311" s="91"/>
      <c r="E1311" s="91"/>
      <c r="F1311" s="91"/>
      <c r="G1311" s="91"/>
      <c r="H1311" s="91"/>
      <c r="I1311" s="282"/>
      <c r="J1311" s="282"/>
      <c r="K1311" s="25"/>
      <c r="L1311" s="633"/>
      <c r="M1311" s="25"/>
      <c r="N1311" s="33"/>
      <c r="O1311" s="33"/>
      <c r="P1311" s="634"/>
      <c r="Q1311" s="603"/>
      <c r="R1311" s="603"/>
    </row>
    <row r="1312" hidden="1" customHeight="1" spans="1:18">
      <c r="A1312" s="591"/>
      <c r="B1312" s="91"/>
      <c r="C1312" s="635"/>
      <c r="D1312" s="91"/>
      <c r="E1312" s="91"/>
      <c r="F1312" s="91"/>
      <c r="G1312" s="91"/>
      <c r="H1312" s="91"/>
      <c r="I1312" s="282"/>
      <c r="J1312" s="282"/>
      <c r="K1312" s="25"/>
      <c r="L1312" s="633"/>
      <c r="M1312" s="25"/>
      <c r="N1312" s="33"/>
      <c r="O1312" s="33"/>
      <c r="P1312" s="634"/>
      <c r="Q1312" s="603"/>
      <c r="R1312" s="603"/>
    </row>
    <row r="1313" hidden="1" customHeight="1" spans="1:18">
      <c r="A1313" s="591"/>
      <c r="B1313" s="91"/>
      <c r="C1313" s="635"/>
      <c r="D1313" s="91"/>
      <c r="E1313" s="91"/>
      <c r="F1313" s="91"/>
      <c r="G1313" s="91"/>
      <c r="H1313" s="91"/>
      <c r="I1313" s="282"/>
      <c r="J1313" s="282"/>
      <c r="K1313" s="25"/>
      <c r="L1313" s="633"/>
      <c r="M1313" s="25"/>
      <c r="N1313" s="33"/>
      <c r="O1313" s="33"/>
      <c r="P1313" s="634"/>
      <c r="Q1313" s="603"/>
      <c r="R1313" s="603"/>
    </row>
    <row r="1314" hidden="1" customHeight="1" spans="1:18">
      <c r="A1314" s="591"/>
      <c r="B1314" s="91"/>
      <c r="C1314" s="635"/>
      <c r="D1314" s="91"/>
      <c r="E1314" s="91"/>
      <c r="F1314" s="91"/>
      <c r="G1314" s="91"/>
      <c r="H1314" s="91"/>
      <c r="I1314" s="282"/>
      <c r="J1314" s="282"/>
      <c r="K1314" s="25"/>
      <c r="L1314" s="633"/>
      <c r="M1314" s="25"/>
      <c r="N1314" s="33"/>
      <c r="O1314" s="33"/>
      <c r="P1314" s="634"/>
      <c r="Q1314" s="603"/>
      <c r="R1314" s="603"/>
    </row>
    <row r="1315" hidden="1" customHeight="1" spans="1:18">
      <c r="A1315" s="591"/>
      <c r="B1315" s="91"/>
      <c r="C1315" s="635"/>
      <c r="D1315" s="91"/>
      <c r="E1315" s="91"/>
      <c r="F1315" s="91"/>
      <c r="G1315" s="91"/>
      <c r="H1315" s="91"/>
      <c r="I1315" s="282"/>
      <c r="J1315" s="282"/>
      <c r="K1315" s="25"/>
      <c r="L1315" s="633"/>
      <c r="M1315" s="25"/>
      <c r="N1315" s="33"/>
      <c r="O1315" s="33"/>
      <c r="P1315" s="634"/>
      <c r="Q1315" s="603"/>
      <c r="R1315" s="603"/>
    </row>
    <row r="1316" hidden="1" customHeight="1" spans="1:18">
      <c r="A1316" s="591"/>
      <c r="B1316" s="91"/>
      <c r="C1316" s="635"/>
      <c r="D1316" s="91"/>
      <c r="E1316" s="91"/>
      <c r="F1316" s="91"/>
      <c r="G1316" s="91"/>
      <c r="H1316" s="91"/>
      <c r="I1316" s="282"/>
      <c r="J1316" s="282"/>
      <c r="K1316" s="25"/>
      <c r="L1316" s="633"/>
      <c r="M1316" s="25"/>
      <c r="N1316" s="33"/>
      <c r="O1316" s="33"/>
      <c r="P1316" s="634"/>
      <c r="Q1316" s="603"/>
      <c r="R1316" s="603"/>
    </row>
    <row r="1317" hidden="1" customHeight="1" spans="1:18">
      <c r="A1317" s="591"/>
      <c r="B1317" s="91"/>
      <c r="C1317" s="635"/>
      <c r="D1317" s="91"/>
      <c r="E1317" s="91"/>
      <c r="F1317" s="91"/>
      <c r="G1317" s="91"/>
      <c r="H1317" s="91"/>
      <c r="I1317" s="282"/>
      <c r="J1317" s="282"/>
      <c r="K1317" s="25"/>
      <c r="L1317" s="633"/>
      <c r="M1317" s="25"/>
      <c r="N1317" s="33"/>
      <c r="O1317" s="33"/>
      <c r="P1317" s="634"/>
      <c r="Q1317" s="603"/>
      <c r="R1317" s="603"/>
    </row>
    <row r="1318" hidden="1" customHeight="1" spans="1:18">
      <c r="A1318" s="591"/>
      <c r="B1318" s="91"/>
      <c r="C1318" s="635"/>
      <c r="D1318" s="91"/>
      <c r="E1318" s="91"/>
      <c r="F1318" s="91"/>
      <c r="G1318" s="91"/>
      <c r="H1318" s="91"/>
      <c r="I1318" s="282"/>
      <c r="J1318" s="282"/>
      <c r="K1318" s="25"/>
      <c r="L1318" s="633"/>
      <c r="M1318" s="25"/>
      <c r="N1318" s="33"/>
      <c r="O1318" s="33"/>
      <c r="P1318" s="634"/>
      <c r="Q1318" s="603"/>
      <c r="R1318" s="603"/>
    </row>
    <row r="1319" hidden="1" customHeight="1" spans="1:18">
      <c r="A1319" s="591"/>
      <c r="B1319" s="91"/>
      <c r="C1319" s="635"/>
      <c r="D1319" s="91"/>
      <c r="E1319" s="91"/>
      <c r="F1319" s="91"/>
      <c r="G1319" s="91"/>
      <c r="H1319" s="91"/>
      <c r="I1319" s="282"/>
      <c r="J1319" s="282"/>
      <c r="K1319" s="25"/>
      <c r="L1319" s="633"/>
      <c r="M1319" s="25"/>
      <c r="N1319" s="33"/>
      <c r="O1319" s="33"/>
      <c r="P1319" s="634"/>
      <c r="Q1319" s="603"/>
      <c r="R1319" s="603"/>
    </row>
    <row r="1320" hidden="1" customHeight="1" spans="1:18">
      <c r="A1320" s="591"/>
      <c r="B1320" s="91"/>
      <c r="C1320" s="635"/>
      <c r="D1320" s="91"/>
      <c r="E1320" s="91"/>
      <c r="F1320" s="91"/>
      <c r="G1320" s="91"/>
      <c r="H1320" s="91"/>
      <c r="I1320" s="282"/>
      <c r="J1320" s="282"/>
      <c r="K1320" s="25"/>
      <c r="L1320" s="633"/>
      <c r="M1320" s="25"/>
      <c r="N1320" s="33"/>
      <c r="O1320" s="33"/>
      <c r="P1320" s="634"/>
      <c r="Q1320" s="603"/>
      <c r="R1320" s="603"/>
    </row>
    <row r="1321" hidden="1" customHeight="1" spans="1:18">
      <c r="A1321" s="591"/>
      <c r="B1321" s="91"/>
      <c r="C1321" s="635"/>
      <c r="D1321" s="91"/>
      <c r="E1321" s="91"/>
      <c r="F1321" s="91"/>
      <c r="G1321" s="91"/>
      <c r="H1321" s="91"/>
      <c r="I1321" s="282"/>
      <c r="J1321" s="282"/>
      <c r="K1321" s="25"/>
      <c r="L1321" s="633"/>
      <c r="M1321" s="25"/>
      <c r="N1321" s="33"/>
      <c r="O1321" s="33"/>
      <c r="P1321" s="634"/>
      <c r="Q1321" s="603"/>
      <c r="R1321" s="603"/>
    </row>
    <row r="1322" hidden="1" customHeight="1" spans="1:18">
      <c r="A1322" s="591"/>
      <c r="B1322" s="91"/>
      <c r="C1322" s="635"/>
      <c r="D1322" s="91"/>
      <c r="E1322" s="91"/>
      <c r="F1322" s="91"/>
      <c r="G1322" s="91"/>
      <c r="H1322" s="91"/>
      <c r="I1322" s="282"/>
      <c r="J1322" s="282"/>
      <c r="K1322" s="25"/>
      <c r="L1322" s="633"/>
      <c r="M1322" s="25"/>
      <c r="N1322" s="33"/>
      <c r="O1322" s="33"/>
      <c r="P1322" s="634"/>
      <c r="Q1322" s="603"/>
      <c r="R1322" s="603"/>
    </row>
    <row r="1323" hidden="1" customHeight="1" spans="1:18">
      <c r="A1323" s="591"/>
      <c r="B1323" s="91"/>
      <c r="C1323" s="635"/>
      <c r="D1323" s="91"/>
      <c r="E1323" s="91"/>
      <c r="F1323" s="91"/>
      <c r="G1323" s="91"/>
      <c r="H1323" s="91"/>
      <c r="I1323" s="282"/>
      <c r="J1323" s="282"/>
      <c r="K1323" s="25"/>
      <c r="L1323" s="633"/>
      <c r="M1323" s="25"/>
      <c r="N1323" s="33"/>
      <c r="O1323" s="33"/>
      <c r="P1323" s="634"/>
      <c r="Q1323" s="603"/>
      <c r="R1323" s="603"/>
    </row>
    <row r="1324" hidden="1" customHeight="1" spans="1:18">
      <c r="A1324" s="591"/>
      <c r="B1324" s="91"/>
      <c r="C1324" s="635"/>
      <c r="D1324" s="91"/>
      <c r="E1324" s="91"/>
      <c r="F1324" s="91"/>
      <c r="G1324" s="91"/>
      <c r="H1324" s="91"/>
      <c r="I1324" s="282"/>
      <c r="J1324" s="282"/>
      <c r="K1324" s="25"/>
      <c r="L1324" s="633"/>
      <c r="M1324" s="25"/>
      <c r="N1324" s="33"/>
      <c r="O1324" s="33"/>
      <c r="P1324" s="634"/>
      <c r="Q1324" s="603"/>
      <c r="R1324" s="603"/>
    </row>
    <row r="1325" hidden="1" customHeight="1" spans="1:18">
      <c r="A1325" s="591"/>
      <c r="B1325" s="91"/>
      <c r="C1325" s="635"/>
      <c r="D1325" s="91"/>
      <c r="E1325" s="91"/>
      <c r="F1325" s="91"/>
      <c r="G1325" s="91"/>
      <c r="H1325" s="91"/>
      <c r="I1325" s="282"/>
      <c r="J1325" s="282"/>
      <c r="K1325" s="25"/>
      <c r="L1325" s="633"/>
      <c r="M1325" s="25"/>
      <c r="N1325" s="33"/>
      <c r="O1325" s="33"/>
      <c r="P1325" s="634"/>
      <c r="Q1325" s="603"/>
      <c r="R1325" s="603"/>
    </row>
    <row r="1326" hidden="1" customHeight="1" spans="1:18">
      <c r="A1326" s="591"/>
      <c r="B1326" s="91"/>
      <c r="C1326" s="635"/>
      <c r="D1326" s="91"/>
      <c r="E1326" s="91"/>
      <c r="F1326" s="91"/>
      <c r="G1326" s="91"/>
      <c r="H1326" s="91"/>
      <c r="I1326" s="282"/>
      <c r="J1326" s="282"/>
      <c r="K1326" s="25"/>
      <c r="L1326" s="633"/>
      <c r="M1326" s="25"/>
      <c r="N1326" s="33"/>
      <c r="O1326" s="33"/>
      <c r="P1326" s="634"/>
      <c r="Q1326" s="603"/>
      <c r="R1326" s="603"/>
    </row>
    <row r="1327" hidden="1" customHeight="1" spans="1:18">
      <c r="A1327" s="591"/>
      <c r="B1327" s="91"/>
      <c r="C1327" s="635"/>
      <c r="D1327" s="91"/>
      <c r="E1327" s="91"/>
      <c r="F1327" s="91"/>
      <c r="G1327" s="91"/>
      <c r="H1327" s="91"/>
      <c r="I1327" s="282"/>
      <c r="J1327" s="282"/>
      <c r="K1327" s="25"/>
      <c r="L1327" s="633"/>
      <c r="M1327" s="25"/>
      <c r="N1327" s="33"/>
      <c r="O1327" s="33"/>
      <c r="P1327" s="634"/>
      <c r="Q1327" s="603"/>
      <c r="R1327" s="603"/>
    </row>
    <row r="1328" hidden="1" customHeight="1" spans="1:18">
      <c r="A1328" s="591"/>
      <c r="B1328" s="91"/>
      <c r="C1328" s="635"/>
      <c r="D1328" s="91"/>
      <c r="E1328" s="91"/>
      <c r="F1328" s="91"/>
      <c r="G1328" s="91"/>
      <c r="H1328" s="91"/>
      <c r="I1328" s="282"/>
      <c r="J1328" s="282"/>
      <c r="K1328" s="25"/>
      <c r="L1328" s="633"/>
      <c r="M1328" s="25"/>
      <c r="N1328" s="33"/>
      <c r="O1328" s="33"/>
      <c r="P1328" s="634"/>
      <c r="Q1328" s="603"/>
      <c r="R1328" s="603"/>
    </row>
    <row r="1329" hidden="1" customHeight="1" spans="1:18">
      <c r="A1329" s="591"/>
      <c r="B1329" s="91"/>
      <c r="C1329" s="635"/>
      <c r="D1329" s="91"/>
      <c r="E1329" s="91"/>
      <c r="F1329" s="91"/>
      <c r="G1329" s="91"/>
      <c r="H1329" s="91"/>
      <c r="I1329" s="282"/>
      <c r="J1329" s="282"/>
      <c r="K1329" s="25"/>
      <c r="L1329" s="633"/>
      <c r="M1329" s="25"/>
      <c r="N1329" s="33"/>
      <c r="O1329" s="33"/>
      <c r="P1329" s="634"/>
      <c r="Q1329" s="603"/>
      <c r="R1329" s="603"/>
    </row>
    <row r="1330" hidden="1" customHeight="1" spans="1:18">
      <c r="A1330" s="591"/>
      <c r="B1330" s="91"/>
      <c r="C1330" s="635"/>
      <c r="D1330" s="91"/>
      <c r="E1330" s="91"/>
      <c r="F1330" s="91"/>
      <c r="G1330" s="91"/>
      <c r="H1330" s="91"/>
      <c r="I1330" s="282"/>
      <c r="J1330" s="282"/>
      <c r="K1330" s="25"/>
      <c r="L1330" s="633"/>
      <c r="M1330" s="25"/>
      <c r="N1330" s="33"/>
      <c r="O1330" s="33"/>
      <c r="P1330" s="634"/>
      <c r="Q1330" s="603"/>
      <c r="R1330" s="603"/>
    </row>
    <row r="1331" hidden="1" customHeight="1" spans="1:18">
      <c r="A1331" s="591"/>
      <c r="B1331" s="91"/>
      <c r="C1331" s="635"/>
      <c r="D1331" s="91"/>
      <c r="E1331" s="91"/>
      <c r="F1331" s="91"/>
      <c r="G1331" s="91"/>
      <c r="H1331" s="91"/>
      <c r="I1331" s="282"/>
      <c r="J1331" s="282"/>
      <c r="K1331" s="25"/>
      <c r="L1331" s="633"/>
      <c r="M1331" s="25"/>
      <c r="N1331" s="33"/>
      <c r="O1331" s="33"/>
      <c r="P1331" s="634"/>
      <c r="Q1331" s="603"/>
      <c r="R1331" s="603"/>
    </row>
    <row r="1332" hidden="1" customHeight="1" spans="1:18">
      <c r="A1332" s="591"/>
      <c r="B1332" s="91"/>
      <c r="C1332" s="635"/>
      <c r="D1332" s="91"/>
      <c r="E1332" s="91"/>
      <c r="F1332" s="91"/>
      <c r="G1332" s="91"/>
      <c r="H1332" s="91"/>
      <c r="I1332" s="282"/>
      <c r="J1332" s="282"/>
      <c r="K1332" s="25"/>
      <c r="L1332" s="633"/>
      <c r="M1332" s="25"/>
      <c r="N1332" s="33"/>
      <c r="O1332" s="33"/>
      <c r="P1332" s="634"/>
      <c r="Q1332" s="603"/>
      <c r="R1332" s="603"/>
    </row>
    <row r="1333" hidden="1" customHeight="1" spans="1:18">
      <c r="A1333" s="591"/>
      <c r="B1333" s="91"/>
      <c r="C1333" s="635"/>
      <c r="D1333" s="91"/>
      <c r="E1333" s="91"/>
      <c r="F1333" s="91"/>
      <c r="G1333" s="91"/>
      <c r="H1333" s="91"/>
      <c r="I1333" s="282"/>
      <c r="J1333" s="282"/>
      <c r="K1333" s="25"/>
      <c r="L1333" s="633"/>
      <c r="M1333" s="25"/>
      <c r="N1333" s="33"/>
      <c r="O1333" s="33"/>
      <c r="P1333" s="634"/>
      <c r="Q1333" s="603"/>
      <c r="R1333" s="603"/>
    </row>
    <row r="1334" hidden="1" customHeight="1" spans="1:18">
      <c r="A1334" s="591"/>
      <c r="B1334" s="91"/>
      <c r="C1334" s="635"/>
      <c r="D1334" s="91"/>
      <c r="E1334" s="91"/>
      <c r="F1334" s="91"/>
      <c r="G1334" s="91"/>
      <c r="H1334" s="91"/>
      <c r="I1334" s="282"/>
      <c r="J1334" s="282"/>
      <c r="K1334" s="25"/>
      <c r="L1334" s="633"/>
      <c r="M1334" s="25"/>
      <c r="N1334" s="33"/>
      <c r="O1334" s="33"/>
      <c r="P1334" s="634"/>
      <c r="Q1334" s="603"/>
      <c r="R1334" s="603"/>
    </row>
    <row r="1335" hidden="1" customHeight="1" spans="1:18">
      <c r="A1335" s="591"/>
      <c r="B1335" s="91"/>
      <c r="C1335" s="635"/>
      <c r="D1335" s="91"/>
      <c r="E1335" s="91"/>
      <c r="F1335" s="91"/>
      <c r="G1335" s="91"/>
      <c r="H1335" s="91"/>
      <c r="I1335" s="282"/>
      <c r="J1335" s="282"/>
      <c r="K1335" s="25"/>
      <c r="L1335" s="633"/>
      <c r="M1335" s="25"/>
      <c r="N1335" s="33"/>
      <c r="O1335" s="33"/>
      <c r="P1335" s="634"/>
      <c r="Q1335" s="603"/>
      <c r="R1335" s="603"/>
    </row>
    <row r="1336" hidden="1" customHeight="1" spans="1:18">
      <c r="A1336" s="591"/>
      <c r="B1336" s="91"/>
      <c r="C1336" s="635"/>
      <c r="D1336" s="91"/>
      <c r="E1336" s="91"/>
      <c r="F1336" s="91"/>
      <c r="G1336" s="91"/>
      <c r="H1336" s="91"/>
      <c r="I1336" s="282"/>
      <c r="J1336" s="282"/>
      <c r="K1336" s="25"/>
      <c r="L1336" s="633"/>
      <c r="M1336" s="25"/>
      <c r="N1336" s="33"/>
      <c r="O1336" s="33"/>
      <c r="P1336" s="634"/>
      <c r="Q1336" s="603"/>
      <c r="R1336" s="603"/>
    </row>
    <row r="1337" hidden="1" customHeight="1" spans="1:18">
      <c r="A1337" s="591"/>
      <c r="B1337" s="91"/>
      <c r="C1337" s="635"/>
      <c r="D1337" s="91"/>
      <c r="E1337" s="91"/>
      <c r="F1337" s="91"/>
      <c r="G1337" s="91"/>
      <c r="H1337" s="91"/>
      <c r="I1337" s="282"/>
      <c r="J1337" s="282"/>
      <c r="K1337" s="25"/>
      <c r="L1337" s="633"/>
      <c r="M1337" s="25"/>
      <c r="N1337" s="33"/>
      <c r="O1337" s="33"/>
      <c r="P1337" s="634"/>
      <c r="Q1337" s="603"/>
      <c r="R1337" s="603"/>
    </row>
    <row r="1338" hidden="1" customHeight="1" spans="1:18">
      <c r="A1338" s="591"/>
      <c r="B1338" s="91"/>
      <c r="C1338" s="635"/>
      <c r="D1338" s="91"/>
      <c r="E1338" s="91"/>
      <c r="F1338" s="91"/>
      <c r="G1338" s="91"/>
      <c r="H1338" s="91"/>
      <c r="I1338" s="282"/>
      <c r="J1338" s="282"/>
      <c r="K1338" s="25"/>
      <c r="L1338" s="633"/>
      <c r="M1338" s="25"/>
      <c r="N1338" s="33"/>
      <c r="O1338" s="33"/>
      <c r="P1338" s="634"/>
      <c r="Q1338" s="603"/>
      <c r="R1338" s="603"/>
    </row>
    <row r="1339" hidden="1" customHeight="1" spans="1:18">
      <c r="A1339" s="591"/>
      <c r="B1339" s="91"/>
      <c r="C1339" s="635"/>
      <c r="D1339" s="91"/>
      <c r="E1339" s="91"/>
      <c r="F1339" s="91"/>
      <c r="G1339" s="91"/>
      <c r="H1339" s="91"/>
      <c r="I1339" s="282"/>
      <c r="J1339" s="282"/>
      <c r="K1339" s="25"/>
      <c r="L1339" s="633"/>
      <c r="M1339" s="25"/>
      <c r="N1339" s="33"/>
      <c r="O1339" s="33"/>
      <c r="P1339" s="634"/>
      <c r="Q1339" s="603"/>
      <c r="R1339" s="603"/>
    </row>
    <row r="1340" hidden="1" customHeight="1" spans="1:18">
      <c r="A1340" s="591"/>
      <c r="B1340" s="91"/>
      <c r="C1340" s="635"/>
      <c r="D1340" s="91"/>
      <c r="E1340" s="91"/>
      <c r="F1340" s="91"/>
      <c r="G1340" s="91"/>
      <c r="H1340" s="91"/>
      <c r="I1340" s="282"/>
      <c r="J1340" s="282"/>
      <c r="K1340" s="25"/>
      <c r="L1340" s="633"/>
      <c r="M1340" s="25"/>
      <c r="N1340" s="33"/>
      <c r="O1340" s="33"/>
      <c r="P1340" s="634"/>
      <c r="Q1340" s="603"/>
      <c r="R1340" s="603"/>
    </row>
    <row r="1341" hidden="1" customHeight="1" spans="1:18">
      <c r="A1341" s="591"/>
      <c r="B1341" s="91"/>
      <c r="C1341" s="635"/>
      <c r="D1341" s="91"/>
      <c r="E1341" s="91"/>
      <c r="F1341" s="91"/>
      <c r="G1341" s="91"/>
      <c r="H1341" s="91"/>
      <c r="I1341" s="282"/>
      <c r="J1341" s="282"/>
      <c r="K1341" s="25"/>
      <c r="L1341" s="633"/>
      <c r="M1341" s="25"/>
      <c r="N1341" s="33"/>
      <c r="O1341" s="33"/>
      <c r="P1341" s="634"/>
      <c r="Q1341" s="603"/>
      <c r="R1341" s="603"/>
    </row>
    <row r="1342" hidden="1" customHeight="1" spans="1:18">
      <c r="A1342" s="591"/>
      <c r="B1342" s="91"/>
      <c r="C1342" s="635"/>
      <c r="D1342" s="91"/>
      <c r="E1342" s="91"/>
      <c r="F1342" s="91"/>
      <c r="G1342" s="91"/>
      <c r="H1342" s="91"/>
      <c r="I1342" s="282"/>
      <c r="J1342" s="282"/>
      <c r="K1342" s="25"/>
      <c r="L1342" s="633"/>
      <c r="M1342" s="25"/>
      <c r="N1342" s="33"/>
      <c r="O1342" s="33"/>
      <c r="P1342" s="634"/>
      <c r="Q1342" s="603"/>
      <c r="R1342" s="603"/>
    </row>
    <row r="1343" hidden="1" customHeight="1" spans="1:18">
      <c r="A1343" s="591"/>
      <c r="B1343" s="91"/>
      <c r="C1343" s="635"/>
      <c r="D1343" s="91"/>
      <c r="E1343" s="91"/>
      <c r="F1343" s="91"/>
      <c r="G1343" s="91"/>
      <c r="H1343" s="91"/>
      <c r="I1343" s="282"/>
      <c r="J1343" s="282"/>
      <c r="K1343" s="25"/>
      <c r="L1343" s="633"/>
      <c r="M1343" s="25"/>
      <c r="N1343" s="33"/>
      <c r="O1343" s="33"/>
      <c r="P1343" s="634"/>
      <c r="Q1343" s="603"/>
      <c r="R1343" s="603"/>
    </row>
    <row r="1344" hidden="1" customHeight="1" spans="1:18">
      <c r="A1344" s="591"/>
      <c r="B1344" s="91"/>
      <c r="C1344" s="635"/>
      <c r="D1344" s="91"/>
      <c r="E1344" s="91"/>
      <c r="F1344" s="91"/>
      <c r="G1344" s="91"/>
      <c r="H1344" s="91"/>
      <c r="I1344" s="282"/>
      <c r="J1344" s="282"/>
      <c r="K1344" s="25"/>
      <c r="L1344" s="633"/>
      <c r="M1344" s="25"/>
      <c r="N1344" s="33"/>
      <c r="O1344" s="33"/>
      <c r="P1344" s="634"/>
      <c r="Q1344" s="603"/>
      <c r="R1344" s="603"/>
    </row>
    <row r="1345" hidden="1" customHeight="1" spans="1:18">
      <c r="A1345" s="591"/>
      <c r="B1345" s="91"/>
      <c r="C1345" s="635"/>
      <c r="D1345" s="91"/>
      <c r="E1345" s="91"/>
      <c r="F1345" s="91"/>
      <c r="G1345" s="91"/>
      <c r="H1345" s="91"/>
      <c r="I1345" s="282"/>
      <c r="J1345" s="282"/>
      <c r="K1345" s="25"/>
      <c r="L1345" s="633"/>
      <c r="M1345" s="25"/>
      <c r="N1345" s="33"/>
      <c r="O1345" s="33"/>
      <c r="P1345" s="634"/>
      <c r="Q1345" s="603"/>
      <c r="R1345" s="603"/>
    </row>
    <row r="1346" hidden="1" customHeight="1" spans="1:18">
      <c r="A1346" s="591"/>
      <c r="B1346" s="91"/>
      <c r="C1346" s="635"/>
      <c r="D1346" s="91"/>
      <c r="E1346" s="91"/>
      <c r="F1346" s="91"/>
      <c r="G1346" s="91"/>
      <c r="H1346" s="91"/>
      <c r="I1346" s="282"/>
      <c r="J1346" s="282"/>
      <c r="K1346" s="25"/>
      <c r="L1346" s="633"/>
      <c r="M1346" s="25"/>
      <c r="N1346" s="33"/>
      <c r="O1346" s="33"/>
      <c r="P1346" s="634"/>
      <c r="Q1346" s="603"/>
      <c r="R1346" s="603"/>
    </row>
    <row r="1347" hidden="1" customHeight="1" spans="1:18">
      <c r="A1347" s="591"/>
      <c r="B1347" s="91"/>
      <c r="C1347" s="635"/>
      <c r="D1347" s="91"/>
      <c r="E1347" s="91"/>
      <c r="F1347" s="91"/>
      <c r="G1347" s="91"/>
      <c r="H1347" s="91"/>
      <c r="I1347" s="282"/>
      <c r="J1347" s="282"/>
      <c r="K1347" s="25"/>
      <c r="L1347" s="633"/>
      <c r="M1347" s="25"/>
      <c r="N1347" s="33"/>
      <c r="O1347" s="33"/>
      <c r="P1347" s="634"/>
      <c r="Q1347" s="603"/>
      <c r="R1347" s="603"/>
    </row>
    <row r="1348" hidden="1" customHeight="1" spans="1:18">
      <c r="A1348" s="591"/>
      <c r="B1348" s="91"/>
      <c r="C1348" s="635"/>
      <c r="D1348" s="91"/>
      <c r="E1348" s="91"/>
      <c r="F1348" s="91"/>
      <c r="G1348" s="91"/>
      <c r="H1348" s="91"/>
      <c r="I1348" s="282"/>
      <c r="J1348" s="282"/>
      <c r="K1348" s="25"/>
      <c r="L1348" s="633"/>
      <c r="M1348" s="25"/>
      <c r="N1348" s="33"/>
      <c r="O1348" s="33"/>
      <c r="P1348" s="634"/>
      <c r="Q1348" s="603"/>
      <c r="R1348" s="603"/>
    </row>
    <row r="1349" hidden="1" customHeight="1" spans="1:18">
      <c r="A1349" s="591"/>
      <c r="B1349" s="91"/>
      <c r="C1349" s="635"/>
      <c r="D1349" s="91"/>
      <c r="E1349" s="91"/>
      <c r="F1349" s="91"/>
      <c r="G1349" s="91"/>
      <c r="H1349" s="91"/>
      <c r="I1349" s="282"/>
      <c r="J1349" s="282"/>
      <c r="K1349" s="25"/>
      <c r="L1349" s="633"/>
      <c r="M1349" s="25"/>
      <c r="N1349" s="33"/>
      <c r="O1349" s="33"/>
      <c r="P1349" s="634"/>
      <c r="Q1349" s="603"/>
      <c r="R1349" s="603"/>
    </row>
    <row r="1350" hidden="1" customHeight="1" spans="1:18">
      <c r="A1350" s="591"/>
      <c r="B1350" s="91"/>
      <c r="C1350" s="635"/>
      <c r="D1350" s="91"/>
      <c r="E1350" s="91"/>
      <c r="F1350" s="91"/>
      <c r="G1350" s="91"/>
      <c r="H1350" s="91"/>
      <c r="I1350" s="282"/>
      <c r="J1350" s="282"/>
      <c r="K1350" s="25"/>
      <c r="L1350" s="633"/>
      <c r="M1350" s="25"/>
      <c r="N1350" s="33"/>
      <c r="O1350" s="33"/>
      <c r="P1350" s="634"/>
      <c r="Q1350" s="603"/>
      <c r="R1350" s="603"/>
    </row>
    <row r="1351" hidden="1" customHeight="1" spans="1:18">
      <c r="A1351" s="591"/>
      <c r="B1351" s="91"/>
      <c r="C1351" s="635"/>
      <c r="D1351" s="91"/>
      <c r="E1351" s="91"/>
      <c r="F1351" s="91"/>
      <c r="G1351" s="91"/>
      <c r="H1351" s="91"/>
      <c r="I1351" s="282"/>
      <c r="J1351" s="282"/>
      <c r="K1351" s="25"/>
      <c r="L1351" s="633"/>
      <c r="M1351" s="25"/>
      <c r="N1351" s="33"/>
      <c r="O1351" s="33"/>
      <c r="P1351" s="634"/>
      <c r="Q1351" s="603"/>
      <c r="R1351" s="603"/>
    </row>
    <row r="1352" hidden="1" customHeight="1" spans="1:18">
      <c r="A1352" s="591"/>
      <c r="B1352" s="91"/>
      <c r="C1352" s="635"/>
      <c r="D1352" s="91"/>
      <c r="E1352" s="91"/>
      <c r="F1352" s="91"/>
      <c r="G1352" s="91"/>
      <c r="H1352" s="91"/>
      <c r="I1352" s="282"/>
      <c r="J1352" s="282"/>
      <c r="K1352" s="25"/>
      <c r="L1352" s="633"/>
      <c r="M1352" s="25"/>
      <c r="N1352" s="33"/>
      <c r="O1352" s="33"/>
      <c r="P1352" s="634"/>
      <c r="Q1352" s="603"/>
      <c r="R1352" s="603"/>
    </row>
    <row r="1353" hidden="1" customHeight="1" spans="1:18">
      <c r="A1353" s="591"/>
      <c r="B1353" s="91"/>
      <c r="C1353" s="635"/>
      <c r="D1353" s="91"/>
      <c r="E1353" s="91"/>
      <c r="F1353" s="91"/>
      <c r="G1353" s="91"/>
      <c r="H1353" s="91"/>
      <c r="I1353" s="282"/>
      <c r="J1353" s="282"/>
      <c r="K1353" s="25"/>
      <c r="L1353" s="633"/>
      <c r="M1353" s="25"/>
      <c r="N1353" s="33"/>
      <c r="O1353" s="33"/>
      <c r="P1353" s="634"/>
      <c r="Q1353" s="603"/>
      <c r="R1353" s="603"/>
    </row>
    <row r="1354" hidden="1" customHeight="1" spans="1:18">
      <c r="A1354" s="591"/>
      <c r="B1354" s="91"/>
      <c r="C1354" s="635"/>
      <c r="D1354" s="91"/>
      <c r="E1354" s="91"/>
      <c r="F1354" s="91"/>
      <c r="G1354" s="91"/>
      <c r="H1354" s="91"/>
      <c r="I1354" s="282"/>
      <c r="J1354" s="282"/>
      <c r="K1354" s="25"/>
      <c r="L1354" s="633"/>
      <c r="M1354" s="25"/>
      <c r="N1354" s="33"/>
      <c r="O1354" s="33"/>
      <c r="P1354" s="634"/>
      <c r="Q1354" s="603"/>
      <c r="R1354" s="603"/>
    </row>
    <row r="1355" hidden="1" customHeight="1" spans="1:18">
      <c r="A1355" s="591"/>
      <c r="B1355" s="91"/>
      <c r="C1355" s="635"/>
      <c r="D1355" s="91"/>
      <c r="E1355" s="91"/>
      <c r="F1355" s="91"/>
      <c r="G1355" s="91"/>
      <c r="H1355" s="91"/>
      <c r="I1355" s="282"/>
      <c r="J1355" s="282"/>
      <c r="K1355" s="25"/>
      <c r="L1355" s="633"/>
      <c r="M1355" s="25"/>
      <c r="N1355" s="33"/>
      <c r="O1355" s="33"/>
      <c r="P1355" s="634"/>
      <c r="Q1355" s="603"/>
      <c r="R1355" s="603"/>
    </row>
    <row r="1356" hidden="1" customHeight="1" spans="1:18">
      <c r="A1356" s="591"/>
      <c r="B1356" s="91"/>
      <c r="C1356" s="635"/>
      <c r="D1356" s="91"/>
      <c r="E1356" s="91"/>
      <c r="F1356" s="91"/>
      <c r="G1356" s="91"/>
      <c r="H1356" s="91"/>
      <c r="I1356" s="282"/>
      <c r="J1356" s="282"/>
      <c r="K1356" s="25"/>
      <c r="L1356" s="633"/>
      <c r="M1356" s="25"/>
      <c r="N1356" s="33"/>
      <c r="O1356" s="33"/>
      <c r="P1356" s="634"/>
      <c r="Q1356" s="603"/>
      <c r="R1356" s="603"/>
    </row>
    <row r="1357" hidden="1" customHeight="1" spans="1:18">
      <c r="A1357" s="591"/>
      <c r="B1357" s="91"/>
      <c r="C1357" s="635"/>
      <c r="D1357" s="91"/>
      <c r="E1357" s="91"/>
      <c r="F1357" s="91"/>
      <c r="G1357" s="91"/>
      <c r="H1357" s="91"/>
      <c r="I1357" s="282"/>
      <c r="J1357" s="282"/>
      <c r="K1357" s="25"/>
      <c r="L1357" s="633"/>
      <c r="M1357" s="25"/>
      <c r="N1357" s="33"/>
      <c r="O1357" s="33"/>
      <c r="P1357" s="634"/>
      <c r="Q1357" s="603"/>
      <c r="R1357" s="603"/>
    </row>
    <row r="1358" hidden="1" customHeight="1" spans="1:18">
      <c r="A1358" s="591"/>
      <c r="B1358" s="91"/>
      <c r="C1358" s="635"/>
      <c r="D1358" s="91"/>
      <c r="E1358" s="91"/>
      <c r="F1358" s="91"/>
      <c r="G1358" s="91"/>
      <c r="H1358" s="91"/>
      <c r="I1358" s="282"/>
      <c r="J1358" s="282"/>
      <c r="K1358" s="25"/>
      <c r="L1358" s="633"/>
      <c r="M1358" s="25"/>
      <c r="N1358" s="33"/>
      <c r="O1358" s="33"/>
      <c r="P1358" s="634"/>
      <c r="Q1358" s="603"/>
      <c r="R1358" s="603"/>
    </row>
    <row r="1359" hidden="1" customHeight="1" spans="1:18">
      <c r="A1359" s="591"/>
      <c r="B1359" s="91"/>
      <c r="C1359" s="635"/>
      <c r="D1359" s="91"/>
      <c r="E1359" s="91"/>
      <c r="F1359" s="91"/>
      <c r="G1359" s="91"/>
      <c r="H1359" s="91"/>
      <c r="I1359" s="282"/>
      <c r="J1359" s="282"/>
      <c r="K1359" s="25"/>
      <c r="L1359" s="633"/>
      <c r="M1359" s="25"/>
      <c r="N1359" s="33"/>
      <c r="O1359" s="33"/>
      <c r="P1359" s="634"/>
      <c r="Q1359" s="603"/>
      <c r="R1359" s="603"/>
    </row>
    <row r="1360" hidden="1" customHeight="1" spans="1:18">
      <c r="A1360" s="591"/>
      <c r="B1360" s="91"/>
      <c r="C1360" s="635"/>
      <c r="D1360" s="91"/>
      <c r="E1360" s="91"/>
      <c r="F1360" s="91"/>
      <c r="G1360" s="91"/>
      <c r="H1360" s="91"/>
      <c r="I1360" s="282"/>
      <c r="J1360" s="282"/>
      <c r="K1360" s="25"/>
      <c r="L1360" s="633"/>
      <c r="M1360" s="25"/>
      <c r="N1360" s="33"/>
      <c r="O1360" s="33"/>
      <c r="P1360" s="634"/>
      <c r="Q1360" s="603"/>
      <c r="R1360" s="603"/>
    </row>
    <row r="1361" hidden="1" customHeight="1" spans="1:18">
      <c r="A1361" s="591"/>
      <c r="B1361" s="91"/>
      <c r="C1361" s="635"/>
      <c r="D1361" s="91"/>
      <c r="E1361" s="91"/>
      <c r="F1361" s="91"/>
      <c r="G1361" s="91"/>
      <c r="H1361" s="91"/>
      <c r="I1361" s="282"/>
      <c r="J1361" s="282"/>
      <c r="K1361" s="25"/>
      <c r="L1361" s="633"/>
      <c r="M1361" s="25"/>
      <c r="N1361" s="33"/>
      <c r="O1361" s="33"/>
      <c r="P1361" s="634"/>
      <c r="Q1361" s="603"/>
      <c r="R1361" s="603"/>
    </row>
    <row r="1362" hidden="1" customHeight="1" spans="1:18">
      <c r="A1362" s="591"/>
      <c r="B1362" s="91"/>
      <c r="C1362" s="635"/>
      <c r="D1362" s="91"/>
      <c r="E1362" s="91"/>
      <c r="F1362" s="91"/>
      <c r="G1362" s="91"/>
      <c r="H1362" s="91"/>
      <c r="I1362" s="282"/>
      <c r="J1362" s="282"/>
      <c r="K1362" s="25"/>
      <c r="L1362" s="633"/>
      <c r="M1362" s="25"/>
      <c r="N1362" s="33"/>
      <c r="O1362" s="33"/>
      <c r="P1362" s="634"/>
      <c r="Q1362" s="603"/>
      <c r="R1362" s="603"/>
    </row>
    <row r="1363" hidden="1" customHeight="1" spans="1:18">
      <c r="A1363" s="591"/>
      <c r="B1363" s="91"/>
      <c r="C1363" s="635"/>
      <c r="D1363" s="91"/>
      <c r="E1363" s="91"/>
      <c r="F1363" s="91"/>
      <c r="G1363" s="91"/>
      <c r="H1363" s="91"/>
      <c r="I1363" s="282"/>
      <c r="J1363" s="282"/>
      <c r="K1363" s="25"/>
      <c r="L1363" s="633"/>
      <c r="M1363" s="25"/>
      <c r="N1363" s="33"/>
      <c r="O1363" s="33"/>
      <c r="P1363" s="634"/>
      <c r="Q1363" s="603"/>
      <c r="R1363" s="603"/>
    </row>
    <row r="1364" hidden="1" customHeight="1" spans="1:18">
      <c r="A1364" s="591"/>
      <c r="B1364" s="91"/>
      <c r="C1364" s="635"/>
      <c r="D1364" s="91"/>
      <c r="E1364" s="91"/>
      <c r="F1364" s="91"/>
      <c r="G1364" s="91"/>
      <c r="H1364" s="91"/>
      <c r="I1364" s="282"/>
      <c r="J1364" s="282"/>
      <c r="K1364" s="25"/>
      <c r="L1364" s="633"/>
      <c r="M1364" s="25"/>
      <c r="N1364" s="33"/>
      <c r="O1364" s="33"/>
      <c r="P1364" s="634"/>
      <c r="Q1364" s="603"/>
      <c r="R1364" s="603"/>
    </row>
    <row r="1365" hidden="1" customHeight="1" spans="1:18">
      <c r="A1365" s="591"/>
      <c r="B1365" s="91"/>
      <c r="C1365" s="635"/>
      <c r="D1365" s="91"/>
      <c r="E1365" s="91"/>
      <c r="F1365" s="91"/>
      <c r="G1365" s="91"/>
      <c r="H1365" s="91"/>
      <c r="I1365" s="282"/>
      <c r="J1365" s="282"/>
      <c r="K1365" s="25"/>
      <c r="L1365" s="633"/>
      <c r="M1365" s="25"/>
      <c r="N1365" s="33"/>
      <c r="O1365" s="33"/>
      <c r="P1365" s="634"/>
      <c r="Q1365" s="603"/>
      <c r="R1365" s="603"/>
    </row>
    <row r="1366" hidden="1" customHeight="1" spans="1:18">
      <c r="A1366" s="591"/>
      <c r="B1366" s="91"/>
      <c r="C1366" s="635"/>
      <c r="D1366" s="91"/>
      <c r="E1366" s="91"/>
      <c r="F1366" s="91"/>
      <c r="G1366" s="91"/>
      <c r="H1366" s="91"/>
      <c r="I1366" s="282"/>
      <c r="J1366" s="282"/>
      <c r="K1366" s="25"/>
      <c r="L1366" s="633"/>
      <c r="M1366" s="25"/>
      <c r="N1366" s="33"/>
      <c r="O1366" s="33"/>
      <c r="P1366" s="634"/>
      <c r="Q1366" s="603"/>
      <c r="R1366" s="603"/>
    </row>
    <row r="1367" hidden="1" customHeight="1" spans="1:18">
      <c r="A1367" s="591"/>
      <c r="B1367" s="91"/>
      <c r="C1367" s="635"/>
      <c r="D1367" s="91"/>
      <c r="E1367" s="91"/>
      <c r="F1367" s="91"/>
      <c r="G1367" s="91"/>
      <c r="H1367" s="91"/>
      <c r="I1367" s="282"/>
      <c r="J1367" s="282"/>
      <c r="K1367" s="25"/>
      <c r="L1367" s="633"/>
      <c r="M1367" s="25"/>
      <c r="N1367" s="33"/>
      <c r="O1367" s="33"/>
      <c r="P1367" s="634"/>
      <c r="Q1367" s="603"/>
      <c r="R1367" s="603"/>
    </row>
    <row r="1368" hidden="1" customHeight="1" spans="1:18">
      <c r="A1368" s="591"/>
      <c r="B1368" s="91"/>
      <c r="C1368" s="635"/>
      <c r="D1368" s="91"/>
      <c r="E1368" s="91"/>
      <c r="F1368" s="91"/>
      <c r="G1368" s="91"/>
      <c r="H1368" s="91"/>
      <c r="I1368" s="282"/>
      <c r="J1368" s="282"/>
      <c r="K1368" s="25"/>
      <c r="L1368" s="633"/>
      <c r="M1368" s="25"/>
      <c r="N1368" s="33"/>
      <c r="O1368" s="33"/>
      <c r="P1368" s="634"/>
      <c r="Q1368" s="603"/>
      <c r="R1368" s="603"/>
    </row>
    <row r="1369" hidden="1" customHeight="1" spans="1:18">
      <c r="A1369" s="591"/>
      <c r="B1369" s="91"/>
      <c r="C1369" s="635"/>
      <c r="D1369" s="91"/>
      <c r="E1369" s="91"/>
      <c r="F1369" s="91"/>
      <c r="G1369" s="91"/>
      <c r="H1369" s="91"/>
      <c r="I1369" s="282"/>
      <c r="J1369" s="282"/>
      <c r="K1369" s="25"/>
      <c r="L1369" s="633"/>
      <c r="M1369" s="25"/>
      <c r="N1369" s="33"/>
      <c r="O1369" s="33"/>
      <c r="P1369" s="634"/>
      <c r="Q1369" s="603"/>
      <c r="R1369" s="603"/>
    </row>
    <row r="1370" hidden="1" customHeight="1" spans="1:18">
      <c r="A1370" s="591"/>
      <c r="B1370" s="91"/>
      <c r="C1370" s="635"/>
      <c r="D1370" s="91"/>
      <c r="E1370" s="91"/>
      <c r="F1370" s="91"/>
      <c r="G1370" s="91"/>
      <c r="H1370" s="91"/>
      <c r="I1370" s="282"/>
      <c r="J1370" s="282"/>
      <c r="K1370" s="25"/>
      <c r="L1370" s="633"/>
      <c r="M1370" s="25"/>
      <c r="N1370" s="33"/>
      <c r="O1370" s="33"/>
      <c r="P1370" s="634"/>
      <c r="Q1370" s="603"/>
      <c r="R1370" s="603"/>
    </row>
    <row r="1371" hidden="1" customHeight="1" spans="1:18">
      <c r="A1371" s="591"/>
      <c r="B1371" s="91"/>
      <c r="C1371" s="635"/>
      <c r="D1371" s="91"/>
      <c r="E1371" s="91"/>
      <c r="F1371" s="91"/>
      <c r="G1371" s="91"/>
      <c r="H1371" s="91"/>
      <c r="I1371" s="282"/>
      <c r="J1371" s="282"/>
      <c r="K1371" s="25"/>
      <c r="L1371" s="633"/>
      <c r="M1371" s="25"/>
      <c r="N1371" s="33"/>
      <c r="O1371" s="33"/>
      <c r="P1371" s="634"/>
      <c r="Q1371" s="603"/>
      <c r="R1371" s="603"/>
    </row>
    <row r="1372" hidden="1" customHeight="1" spans="1:18">
      <c r="A1372" s="591"/>
      <c r="B1372" s="91"/>
      <c r="C1372" s="635"/>
      <c r="D1372" s="91"/>
      <c r="E1372" s="91"/>
      <c r="F1372" s="91"/>
      <c r="G1372" s="91"/>
      <c r="H1372" s="91"/>
      <c r="I1372" s="282"/>
      <c r="J1372" s="282"/>
      <c r="K1372" s="25"/>
      <c r="L1372" s="633"/>
      <c r="M1372" s="25"/>
      <c r="N1372" s="33"/>
      <c r="O1372" s="33"/>
      <c r="P1372" s="634"/>
      <c r="Q1372" s="603"/>
      <c r="R1372" s="603"/>
    </row>
    <row r="1373" hidden="1" customHeight="1" spans="1:18">
      <c r="A1373" s="591"/>
      <c r="B1373" s="91"/>
      <c r="C1373" s="635"/>
      <c r="D1373" s="91"/>
      <c r="E1373" s="91"/>
      <c r="F1373" s="91"/>
      <c r="G1373" s="91"/>
      <c r="H1373" s="91"/>
      <c r="I1373" s="282"/>
      <c r="J1373" s="282"/>
      <c r="K1373" s="25"/>
      <c r="L1373" s="633"/>
      <c r="M1373" s="25"/>
      <c r="N1373" s="33"/>
      <c r="O1373" s="33"/>
      <c r="P1373" s="634"/>
      <c r="Q1373" s="603"/>
      <c r="R1373" s="603"/>
    </row>
    <row r="1374" hidden="1" customHeight="1" spans="1:18">
      <c r="A1374" s="591"/>
      <c r="B1374" s="91"/>
      <c r="C1374" s="635"/>
      <c r="D1374" s="91"/>
      <c r="E1374" s="91"/>
      <c r="F1374" s="91"/>
      <c r="G1374" s="91"/>
      <c r="H1374" s="91"/>
      <c r="I1374" s="282"/>
      <c r="J1374" s="282"/>
      <c r="K1374" s="25"/>
      <c r="L1374" s="633"/>
      <c r="M1374" s="25"/>
      <c r="N1374" s="33"/>
      <c r="O1374" s="33"/>
      <c r="P1374" s="634"/>
      <c r="Q1374" s="603"/>
      <c r="R1374" s="603"/>
    </row>
    <row r="1375" hidden="1" customHeight="1" spans="1:18">
      <c r="A1375" s="591"/>
      <c r="B1375" s="91"/>
      <c r="C1375" s="635"/>
      <c r="D1375" s="91"/>
      <c r="E1375" s="91"/>
      <c r="F1375" s="91"/>
      <c r="G1375" s="91"/>
      <c r="H1375" s="91"/>
      <c r="I1375" s="282"/>
      <c r="J1375" s="282"/>
      <c r="K1375" s="25"/>
      <c r="L1375" s="633"/>
      <c r="M1375" s="25"/>
      <c r="N1375" s="33"/>
      <c r="O1375" s="33"/>
      <c r="P1375" s="634"/>
      <c r="Q1375" s="603"/>
      <c r="R1375" s="603"/>
    </row>
    <row r="1376" hidden="1" customHeight="1" spans="1:18">
      <c r="A1376" s="591"/>
      <c r="B1376" s="91"/>
      <c r="C1376" s="635"/>
      <c r="D1376" s="91"/>
      <c r="E1376" s="91"/>
      <c r="F1376" s="91"/>
      <c r="G1376" s="91"/>
      <c r="H1376" s="91"/>
      <c r="I1376" s="282"/>
      <c r="J1376" s="282"/>
      <c r="K1376" s="25"/>
      <c r="L1376" s="633"/>
      <c r="M1376" s="25"/>
      <c r="N1376" s="33"/>
      <c r="O1376" s="33"/>
      <c r="P1376" s="634"/>
      <c r="Q1376" s="603"/>
      <c r="R1376" s="603"/>
    </row>
    <row r="1377" hidden="1" customHeight="1" spans="1:18">
      <c r="A1377" s="591"/>
      <c r="B1377" s="91"/>
      <c r="C1377" s="635"/>
      <c r="D1377" s="91"/>
      <c r="E1377" s="91"/>
      <c r="F1377" s="91"/>
      <c r="G1377" s="91"/>
      <c r="H1377" s="91"/>
      <c r="I1377" s="282"/>
      <c r="J1377" s="282"/>
      <c r="K1377" s="25"/>
      <c r="L1377" s="633"/>
      <c r="M1377" s="25"/>
      <c r="N1377" s="33"/>
      <c r="O1377" s="33"/>
      <c r="P1377" s="634"/>
      <c r="Q1377" s="603"/>
      <c r="R1377" s="603"/>
    </row>
    <row r="1378" hidden="1" customHeight="1" spans="1:18">
      <c r="A1378" s="591"/>
      <c r="B1378" s="91"/>
      <c r="C1378" s="635"/>
      <c r="D1378" s="91"/>
      <c r="E1378" s="91"/>
      <c r="F1378" s="91"/>
      <c r="G1378" s="91"/>
      <c r="H1378" s="91"/>
      <c r="I1378" s="282"/>
      <c r="J1378" s="282"/>
      <c r="K1378" s="25"/>
      <c r="L1378" s="633"/>
      <c r="M1378" s="25"/>
      <c r="N1378" s="33"/>
      <c r="O1378" s="33"/>
      <c r="P1378" s="634"/>
      <c r="Q1378" s="603"/>
      <c r="R1378" s="603"/>
    </row>
    <row r="1379" hidden="1" customHeight="1" spans="1:18">
      <c r="A1379" s="591"/>
      <c r="B1379" s="91"/>
      <c r="C1379" s="635"/>
      <c r="D1379" s="91"/>
      <c r="E1379" s="91"/>
      <c r="F1379" s="91"/>
      <c r="G1379" s="91"/>
      <c r="H1379" s="91"/>
      <c r="I1379" s="282"/>
      <c r="J1379" s="282"/>
      <c r="K1379" s="25"/>
      <c r="L1379" s="633"/>
      <c r="M1379" s="25"/>
      <c r="N1379" s="33"/>
      <c r="O1379" s="33"/>
      <c r="P1379" s="634"/>
      <c r="Q1379" s="603"/>
      <c r="R1379" s="603"/>
    </row>
    <row r="1380" hidden="1" customHeight="1" spans="1:18">
      <c r="A1380" s="591"/>
      <c r="B1380" s="91"/>
      <c r="C1380" s="635"/>
      <c r="D1380" s="91"/>
      <c r="E1380" s="91"/>
      <c r="F1380" s="91"/>
      <c r="G1380" s="91"/>
      <c r="H1380" s="91"/>
      <c r="I1380" s="282"/>
      <c r="J1380" s="282"/>
      <c r="K1380" s="25"/>
      <c r="L1380" s="633"/>
      <c r="M1380" s="25"/>
      <c r="N1380" s="33"/>
      <c r="O1380" s="33"/>
      <c r="P1380" s="634"/>
      <c r="Q1380" s="603"/>
      <c r="R1380" s="603"/>
    </row>
    <row r="1381" hidden="1" customHeight="1" spans="1:18">
      <c r="A1381" s="591"/>
      <c r="B1381" s="91"/>
      <c r="C1381" s="635"/>
      <c r="D1381" s="91"/>
      <c r="E1381" s="91"/>
      <c r="F1381" s="91"/>
      <c r="G1381" s="91"/>
      <c r="H1381" s="91"/>
      <c r="I1381" s="282"/>
      <c r="J1381" s="282"/>
      <c r="K1381" s="25"/>
      <c r="L1381" s="633"/>
      <c r="M1381" s="25"/>
      <c r="N1381" s="33"/>
      <c r="O1381" s="33"/>
      <c r="P1381" s="634"/>
      <c r="Q1381" s="603"/>
      <c r="R1381" s="603"/>
    </row>
    <row r="1382" hidden="1" customHeight="1" spans="1:18">
      <c r="A1382" s="591"/>
      <c r="B1382" s="91"/>
      <c r="C1382" s="635"/>
      <c r="D1382" s="91"/>
      <c r="E1382" s="91"/>
      <c r="F1382" s="91"/>
      <c r="G1382" s="91"/>
      <c r="H1382" s="91"/>
      <c r="I1382" s="282"/>
      <c r="J1382" s="282"/>
      <c r="K1382" s="25"/>
      <c r="L1382" s="633"/>
      <c r="M1382" s="25"/>
      <c r="N1382" s="33"/>
      <c r="O1382" s="33"/>
      <c r="P1382" s="634"/>
      <c r="Q1382" s="603"/>
      <c r="R1382" s="603"/>
    </row>
    <row r="1383" hidden="1" customHeight="1" spans="1:18">
      <c r="A1383" s="591"/>
      <c r="B1383" s="91"/>
      <c r="C1383" s="635"/>
      <c r="D1383" s="91"/>
      <c r="E1383" s="91"/>
      <c r="F1383" s="91"/>
      <c r="G1383" s="91"/>
      <c r="H1383" s="91"/>
      <c r="I1383" s="282"/>
      <c r="J1383" s="282"/>
      <c r="K1383" s="25"/>
      <c r="L1383" s="633"/>
      <c r="M1383" s="25"/>
      <c r="N1383" s="33"/>
      <c r="O1383" s="33"/>
      <c r="P1383" s="634"/>
      <c r="Q1383" s="603"/>
      <c r="R1383" s="603"/>
    </row>
    <row r="1384" hidden="1" customHeight="1" spans="1:18">
      <c r="A1384" s="591"/>
      <c r="B1384" s="91"/>
      <c r="C1384" s="635"/>
      <c r="D1384" s="91"/>
      <c r="E1384" s="91"/>
      <c r="F1384" s="91"/>
      <c r="G1384" s="91"/>
      <c r="H1384" s="91"/>
      <c r="I1384" s="282"/>
      <c r="J1384" s="282"/>
      <c r="K1384" s="25"/>
      <c r="L1384" s="633"/>
      <c r="M1384" s="25"/>
      <c r="N1384" s="33"/>
      <c r="O1384" s="33"/>
      <c r="P1384" s="634"/>
      <c r="Q1384" s="603"/>
      <c r="R1384" s="603"/>
    </row>
    <row r="1385" hidden="1" customHeight="1" spans="1:18">
      <c r="A1385" s="591"/>
      <c r="B1385" s="91"/>
      <c r="C1385" s="635"/>
      <c r="D1385" s="91"/>
      <c r="E1385" s="91"/>
      <c r="F1385" s="91"/>
      <c r="G1385" s="91"/>
      <c r="H1385" s="91"/>
      <c r="I1385" s="282"/>
      <c r="J1385" s="282"/>
      <c r="K1385" s="25"/>
      <c r="L1385" s="633"/>
      <c r="M1385" s="25"/>
      <c r="N1385" s="33"/>
      <c r="O1385" s="33"/>
      <c r="P1385" s="634"/>
      <c r="Q1385" s="603"/>
      <c r="R1385" s="603"/>
    </row>
    <row r="1386" hidden="1" customHeight="1" spans="1:18">
      <c r="A1386" s="591"/>
      <c r="B1386" s="91"/>
      <c r="C1386" s="635"/>
      <c r="D1386" s="91"/>
      <c r="E1386" s="91"/>
      <c r="F1386" s="91"/>
      <c r="G1386" s="91"/>
      <c r="H1386" s="91"/>
      <c r="I1386" s="282"/>
      <c r="J1386" s="282"/>
      <c r="K1386" s="25"/>
      <c r="L1386" s="633"/>
      <c r="M1386" s="25"/>
      <c r="N1386" s="33"/>
      <c r="O1386" s="33"/>
      <c r="P1386" s="634"/>
      <c r="Q1386" s="603"/>
      <c r="R1386" s="603"/>
    </row>
    <row r="1387" hidden="1" customHeight="1" spans="1:18">
      <c r="A1387" s="591"/>
      <c r="B1387" s="91"/>
      <c r="C1387" s="635"/>
      <c r="D1387" s="91"/>
      <c r="E1387" s="91"/>
      <c r="F1387" s="91"/>
      <c r="G1387" s="91"/>
      <c r="H1387" s="91"/>
      <c r="I1387" s="282"/>
      <c r="J1387" s="282"/>
      <c r="K1387" s="25"/>
      <c r="L1387" s="633"/>
      <c r="M1387" s="25"/>
      <c r="N1387" s="33"/>
      <c r="O1387" s="33"/>
      <c r="P1387" s="634"/>
      <c r="Q1387" s="603"/>
      <c r="R1387" s="603"/>
    </row>
    <row r="1388" hidden="1" customHeight="1" spans="1:18">
      <c r="A1388" s="591"/>
      <c r="B1388" s="91"/>
      <c r="C1388" s="635"/>
      <c r="D1388" s="91"/>
      <c r="E1388" s="91"/>
      <c r="F1388" s="91"/>
      <c r="G1388" s="91"/>
      <c r="H1388" s="91"/>
      <c r="I1388" s="282"/>
      <c r="J1388" s="282"/>
      <c r="K1388" s="25"/>
      <c r="L1388" s="633"/>
      <c r="M1388" s="25"/>
      <c r="N1388" s="33"/>
      <c r="O1388" s="33"/>
      <c r="P1388" s="634"/>
      <c r="Q1388" s="603"/>
      <c r="R1388" s="603"/>
    </row>
    <row r="1389" hidden="1" customHeight="1" spans="1:18">
      <c r="A1389" s="591"/>
      <c r="B1389" s="91"/>
      <c r="C1389" s="635"/>
      <c r="D1389" s="91"/>
      <c r="E1389" s="91"/>
      <c r="F1389" s="91"/>
      <c r="G1389" s="91"/>
      <c r="H1389" s="91"/>
      <c r="I1389" s="282"/>
      <c r="J1389" s="282"/>
      <c r="K1389" s="25"/>
      <c r="L1389" s="633"/>
      <c r="M1389" s="25"/>
      <c r="N1389" s="33"/>
      <c r="O1389" s="33"/>
      <c r="P1389" s="634"/>
      <c r="Q1389" s="603"/>
      <c r="R1389" s="603"/>
    </row>
    <row r="1390" hidden="1" customHeight="1" spans="1:18">
      <c r="A1390" s="591"/>
      <c r="B1390" s="91"/>
      <c r="C1390" s="635"/>
      <c r="D1390" s="91"/>
      <c r="E1390" s="91"/>
      <c r="F1390" s="91"/>
      <c r="G1390" s="91"/>
      <c r="H1390" s="91"/>
      <c r="I1390" s="282"/>
      <c r="J1390" s="282"/>
      <c r="K1390" s="25"/>
      <c r="L1390" s="633"/>
      <c r="M1390" s="25"/>
      <c r="N1390" s="33"/>
      <c r="O1390" s="33"/>
      <c r="P1390" s="634"/>
      <c r="Q1390" s="603"/>
      <c r="R1390" s="603"/>
    </row>
    <row r="1391" hidden="1" customHeight="1" spans="1:18">
      <c r="A1391" s="591"/>
      <c r="B1391" s="91"/>
      <c r="C1391" s="635"/>
      <c r="D1391" s="91"/>
      <c r="E1391" s="91"/>
      <c r="F1391" s="91"/>
      <c r="G1391" s="91"/>
      <c r="H1391" s="91"/>
      <c r="I1391" s="282"/>
      <c r="J1391" s="282"/>
      <c r="K1391" s="25"/>
      <c r="L1391" s="633"/>
      <c r="M1391" s="25"/>
      <c r="N1391" s="33"/>
      <c r="O1391" s="33"/>
      <c r="P1391" s="634"/>
      <c r="Q1391" s="603"/>
      <c r="R1391" s="603"/>
    </row>
    <row r="1392" hidden="1" customHeight="1" spans="1:18">
      <c r="A1392" s="591"/>
      <c r="B1392" s="91"/>
      <c r="C1392" s="635"/>
      <c r="D1392" s="91"/>
      <c r="E1392" s="91"/>
      <c r="F1392" s="91"/>
      <c r="G1392" s="91"/>
      <c r="H1392" s="91"/>
      <c r="I1392" s="282"/>
      <c r="J1392" s="282"/>
      <c r="K1392" s="25"/>
      <c r="L1392" s="633"/>
      <c r="M1392" s="25"/>
      <c r="N1392" s="33"/>
      <c r="O1392" s="33"/>
      <c r="P1392" s="634"/>
      <c r="Q1392" s="603"/>
      <c r="R1392" s="603"/>
    </row>
    <row r="1393" hidden="1" customHeight="1" spans="1:18">
      <c r="A1393" s="591"/>
      <c r="B1393" s="91"/>
      <c r="C1393" s="635"/>
      <c r="D1393" s="91"/>
      <c r="E1393" s="91"/>
      <c r="F1393" s="91"/>
      <c r="G1393" s="91"/>
      <c r="H1393" s="91"/>
      <c r="I1393" s="282"/>
      <c r="J1393" s="282"/>
      <c r="K1393" s="25"/>
      <c r="L1393" s="633"/>
      <c r="M1393" s="25"/>
      <c r="N1393" s="33"/>
      <c r="O1393" s="33"/>
      <c r="P1393" s="634"/>
      <c r="Q1393" s="603"/>
      <c r="R1393" s="603"/>
    </row>
    <row r="1394" hidden="1" customHeight="1" spans="1:18">
      <c r="A1394" s="591"/>
      <c r="B1394" s="91"/>
      <c r="C1394" s="635"/>
      <c r="D1394" s="91"/>
      <c r="E1394" s="91"/>
      <c r="F1394" s="91"/>
      <c r="G1394" s="91"/>
      <c r="H1394" s="91"/>
      <c r="I1394" s="282"/>
      <c r="J1394" s="282"/>
      <c r="K1394" s="25"/>
      <c r="L1394" s="633"/>
      <c r="M1394" s="25"/>
      <c r="N1394" s="33"/>
      <c r="O1394" s="33"/>
      <c r="P1394" s="634"/>
      <c r="Q1394" s="603"/>
      <c r="R1394" s="603"/>
    </row>
    <row r="1395" hidden="1" customHeight="1" spans="1:18">
      <c r="A1395" s="591"/>
      <c r="B1395" s="91"/>
      <c r="C1395" s="635"/>
      <c r="D1395" s="91"/>
      <c r="E1395" s="91"/>
      <c r="F1395" s="91"/>
      <c r="G1395" s="91"/>
      <c r="H1395" s="91"/>
      <c r="I1395" s="282"/>
      <c r="J1395" s="282"/>
      <c r="K1395" s="25"/>
      <c r="L1395" s="633"/>
      <c r="M1395" s="25"/>
      <c r="N1395" s="33"/>
      <c r="O1395" s="33"/>
      <c r="P1395" s="634"/>
      <c r="Q1395" s="603"/>
      <c r="R1395" s="603"/>
    </row>
    <row r="1396" hidden="1" customHeight="1" spans="1:18">
      <c r="A1396" s="591"/>
      <c r="B1396" s="91"/>
      <c r="C1396" s="635"/>
      <c r="D1396" s="91"/>
      <c r="E1396" s="91"/>
      <c r="F1396" s="91"/>
      <c r="G1396" s="91"/>
      <c r="H1396" s="91"/>
      <c r="I1396" s="282"/>
      <c r="J1396" s="282"/>
      <c r="K1396" s="25"/>
      <c r="L1396" s="633"/>
      <c r="M1396" s="25"/>
      <c r="N1396" s="33"/>
      <c r="O1396" s="33"/>
      <c r="P1396" s="634"/>
      <c r="Q1396" s="603"/>
      <c r="R1396" s="603"/>
    </row>
    <row r="1397" hidden="1" customHeight="1" spans="1:18">
      <c r="A1397" s="591"/>
      <c r="B1397" s="91"/>
      <c r="C1397" s="635"/>
      <c r="D1397" s="91"/>
      <c r="E1397" s="91"/>
      <c r="F1397" s="91"/>
      <c r="G1397" s="91"/>
      <c r="H1397" s="91"/>
      <c r="I1397" s="282"/>
      <c r="J1397" s="282"/>
      <c r="K1397" s="25"/>
      <c r="L1397" s="633"/>
      <c r="M1397" s="25"/>
      <c r="N1397" s="33"/>
      <c r="O1397" s="33"/>
      <c r="P1397" s="634"/>
      <c r="Q1397" s="603"/>
      <c r="R1397" s="603"/>
    </row>
    <row r="1398" hidden="1" customHeight="1" spans="1:18">
      <c r="A1398" s="591"/>
      <c r="B1398" s="91"/>
      <c r="C1398" s="635"/>
      <c r="D1398" s="91"/>
      <c r="E1398" s="91"/>
      <c r="F1398" s="91"/>
      <c r="G1398" s="91"/>
      <c r="H1398" s="91"/>
      <c r="I1398" s="282"/>
      <c r="J1398" s="282"/>
      <c r="K1398" s="25"/>
      <c r="L1398" s="633"/>
      <c r="M1398" s="25"/>
      <c r="N1398" s="33"/>
      <c r="O1398" s="33"/>
      <c r="P1398" s="634"/>
      <c r="Q1398" s="603"/>
      <c r="R1398" s="603"/>
    </row>
    <row r="1399" hidden="1" customHeight="1" spans="1:18">
      <c r="A1399" s="591"/>
      <c r="B1399" s="91"/>
      <c r="C1399" s="635"/>
      <c r="D1399" s="91"/>
      <c r="E1399" s="91"/>
      <c r="F1399" s="91"/>
      <c r="G1399" s="91"/>
      <c r="H1399" s="91"/>
      <c r="I1399" s="282"/>
      <c r="J1399" s="282"/>
      <c r="K1399" s="25"/>
      <c r="L1399" s="633"/>
      <c r="M1399" s="25"/>
      <c r="N1399" s="33"/>
      <c r="O1399" s="33"/>
      <c r="P1399" s="634"/>
      <c r="Q1399" s="603"/>
      <c r="R1399" s="603"/>
    </row>
    <row r="1400" hidden="1" customHeight="1" spans="1:18">
      <c r="A1400" s="591"/>
      <c r="B1400" s="91"/>
      <c r="C1400" s="635"/>
      <c r="D1400" s="91"/>
      <c r="E1400" s="91"/>
      <c r="F1400" s="91"/>
      <c r="G1400" s="91"/>
      <c r="H1400" s="91"/>
      <c r="I1400" s="282"/>
      <c r="J1400" s="282"/>
      <c r="K1400" s="25"/>
      <c r="L1400" s="633"/>
      <c r="M1400" s="25"/>
      <c r="N1400" s="33"/>
      <c r="O1400" s="33"/>
      <c r="P1400" s="634"/>
      <c r="Q1400" s="603"/>
      <c r="R1400" s="603"/>
    </row>
    <row r="1401" hidden="1" customHeight="1" spans="1:18">
      <c r="A1401" s="591"/>
      <c r="B1401" s="91"/>
      <c r="C1401" s="635"/>
      <c r="D1401" s="91"/>
      <c r="E1401" s="91"/>
      <c r="F1401" s="91"/>
      <c r="G1401" s="91"/>
      <c r="H1401" s="91"/>
      <c r="I1401" s="282"/>
      <c r="J1401" s="282"/>
      <c r="K1401" s="25"/>
      <c r="L1401" s="633"/>
      <c r="M1401" s="25"/>
      <c r="N1401" s="33"/>
      <c r="O1401" s="33"/>
      <c r="P1401" s="634"/>
      <c r="Q1401" s="603"/>
      <c r="R1401" s="603"/>
    </row>
    <row r="1402" hidden="1" customHeight="1" spans="1:18">
      <c r="A1402" s="591"/>
      <c r="B1402" s="91"/>
      <c r="C1402" s="635"/>
      <c r="D1402" s="91"/>
      <c r="E1402" s="91"/>
      <c r="F1402" s="91"/>
      <c r="G1402" s="91"/>
      <c r="H1402" s="91"/>
      <c r="I1402" s="282"/>
      <c r="J1402" s="282"/>
      <c r="K1402" s="25"/>
      <c r="L1402" s="633"/>
      <c r="M1402" s="25"/>
      <c r="N1402" s="33"/>
      <c r="O1402" s="33"/>
      <c r="P1402" s="634"/>
      <c r="Q1402" s="603"/>
      <c r="R1402" s="603"/>
    </row>
    <row r="1403" hidden="1" customHeight="1" spans="1:18">
      <c r="A1403" s="591"/>
      <c r="B1403" s="91"/>
      <c r="C1403" s="635"/>
      <c r="D1403" s="91"/>
      <c r="E1403" s="91"/>
      <c r="F1403" s="91"/>
      <c r="G1403" s="91"/>
      <c r="H1403" s="91"/>
      <c r="I1403" s="282"/>
      <c r="J1403" s="282"/>
      <c r="K1403" s="25"/>
      <c r="L1403" s="633"/>
      <c r="M1403" s="25"/>
      <c r="N1403" s="33"/>
      <c r="O1403" s="33"/>
      <c r="P1403" s="634"/>
      <c r="Q1403" s="603"/>
      <c r="R1403" s="603"/>
    </row>
    <row r="1404" hidden="1" customHeight="1" spans="1:18">
      <c r="A1404" s="591"/>
      <c r="B1404" s="91"/>
      <c r="C1404" s="635"/>
      <c r="D1404" s="91"/>
      <c r="E1404" s="91"/>
      <c r="F1404" s="91"/>
      <c r="G1404" s="91"/>
      <c r="H1404" s="91"/>
      <c r="I1404" s="282"/>
      <c r="J1404" s="282"/>
      <c r="K1404" s="25"/>
      <c r="L1404" s="633"/>
      <c r="M1404" s="25"/>
      <c r="N1404" s="33"/>
      <c r="O1404" s="33"/>
      <c r="P1404" s="634"/>
      <c r="Q1404" s="603"/>
      <c r="R1404" s="603"/>
    </row>
    <row r="1405" hidden="1" customHeight="1" spans="1:18">
      <c r="A1405" s="591"/>
      <c r="B1405" s="91"/>
      <c r="C1405" s="635"/>
      <c r="D1405" s="91"/>
      <c r="E1405" s="91"/>
      <c r="F1405" s="91"/>
      <c r="G1405" s="91"/>
      <c r="H1405" s="91"/>
      <c r="I1405" s="282"/>
      <c r="J1405" s="282"/>
      <c r="K1405" s="25"/>
      <c r="L1405" s="633"/>
      <c r="M1405" s="25"/>
      <c r="N1405" s="33"/>
      <c r="O1405" s="33"/>
      <c r="P1405" s="634"/>
      <c r="Q1405" s="603"/>
      <c r="R1405" s="603"/>
    </row>
    <row r="1406" hidden="1" customHeight="1" spans="1:18">
      <c r="A1406" s="591"/>
      <c r="B1406" s="91"/>
      <c r="C1406" s="635"/>
      <c r="D1406" s="91"/>
      <c r="E1406" s="91"/>
      <c r="F1406" s="91"/>
      <c r="G1406" s="91"/>
      <c r="H1406" s="91"/>
      <c r="I1406" s="282"/>
      <c r="J1406" s="282"/>
      <c r="K1406" s="25"/>
      <c r="L1406" s="633"/>
      <c r="M1406" s="25"/>
      <c r="N1406" s="33"/>
      <c r="O1406" s="33"/>
      <c r="P1406" s="634"/>
      <c r="Q1406" s="603"/>
      <c r="R1406" s="603"/>
    </row>
    <row r="1407" hidden="1" customHeight="1" spans="1:18">
      <c r="A1407" s="591"/>
      <c r="B1407" s="91"/>
      <c r="C1407" s="635"/>
      <c r="D1407" s="91"/>
      <c r="E1407" s="91"/>
      <c r="F1407" s="91"/>
      <c r="G1407" s="91"/>
      <c r="H1407" s="91"/>
      <c r="I1407" s="282"/>
      <c r="J1407" s="282"/>
      <c r="K1407" s="25"/>
      <c r="L1407" s="633"/>
      <c r="M1407" s="25"/>
      <c r="N1407" s="33"/>
      <c r="O1407" s="33"/>
      <c r="P1407" s="634"/>
      <c r="Q1407" s="603"/>
      <c r="R1407" s="603"/>
    </row>
    <row r="1408" hidden="1" customHeight="1" spans="1:18">
      <c r="A1408" s="591"/>
      <c r="B1408" s="91"/>
      <c r="C1408" s="635"/>
      <c r="D1408" s="91"/>
      <c r="E1408" s="91"/>
      <c r="F1408" s="91"/>
      <c r="G1408" s="91"/>
      <c r="H1408" s="91"/>
      <c r="I1408" s="282"/>
      <c r="J1408" s="282"/>
      <c r="K1408" s="25"/>
      <c r="L1408" s="633"/>
      <c r="M1408" s="25"/>
      <c r="N1408" s="33"/>
      <c r="O1408" s="33"/>
      <c r="P1408" s="634"/>
      <c r="Q1408" s="603"/>
      <c r="R1408" s="603"/>
    </row>
    <row r="1409" hidden="1" customHeight="1" spans="1:18">
      <c r="A1409" s="591"/>
      <c r="B1409" s="91"/>
      <c r="C1409" s="635"/>
      <c r="D1409" s="91"/>
      <c r="E1409" s="91"/>
      <c r="F1409" s="91"/>
      <c r="G1409" s="91"/>
      <c r="H1409" s="91"/>
      <c r="I1409" s="282"/>
      <c r="J1409" s="282"/>
      <c r="K1409" s="25"/>
      <c r="L1409" s="633"/>
      <c r="M1409" s="25"/>
      <c r="N1409" s="33"/>
      <c r="O1409" s="33"/>
      <c r="P1409" s="634"/>
      <c r="Q1409" s="603"/>
      <c r="R1409" s="603"/>
    </row>
    <row r="1410" hidden="1" customHeight="1" spans="1:18">
      <c r="A1410" s="591"/>
      <c r="B1410" s="91"/>
      <c r="C1410" s="635"/>
      <c r="D1410" s="91"/>
      <c r="E1410" s="91"/>
      <c r="F1410" s="91"/>
      <c r="G1410" s="91"/>
      <c r="H1410" s="91"/>
      <c r="I1410" s="282"/>
      <c r="J1410" s="282"/>
      <c r="K1410" s="25"/>
      <c r="L1410" s="633"/>
      <c r="M1410" s="25"/>
      <c r="N1410" s="33"/>
      <c r="O1410" s="33"/>
      <c r="P1410" s="634"/>
      <c r="Q1410" s="603"/>
      <c r="R1410" s="603"/>
    </row>
    <row r="1411" hidden="1" customHeight="1" spans="1:18">
      <c r="A1411" s="591"/>
      <c r="B1411" s="91"/>
      <c r="C1411" s="635"/>
      <c r="D1411" s="91"/>
      <c r="E1411" s="91"/>
      <c r="F1411" s="91"/>
      <c r="G1411" s="91"/>
      <c r="H1411" s="91"/>
      <c r="I1411" s="282"/>
      <c r="J1411" s="282"/>
      <c r="K1411" s="25"/>
      <c r="L1411" s="633"/>
      <c r="M1411" s="25"/>
      <c r="N1411" s="33"/>
      <c r="O1411" s="33"/>
      <c r="P1411" s="634"/>
      <c r="Q1411" s="603"/>
      <c r="R1411" s="603"/>
    </row>
    <row r="1412" hidden="1" customHeight="1" spans="1:18">
      <c r="A1412" s="591"/>
      <c r="B1412" s="91"/>
      <c r="C1412" s="635"/>
      <c r="D1412" s="91"/>
      <c r="E1412" s="91"/>
      <c r="F1412" s="91"/>
      <c r="G1412" s="91"/>
      <c r="H1412" s="91"/>
      <c r="I1412" s="282"/>
      <c r="J1412" s="282"/>
      <c r="K1412" s="25"/>
      <c r="L1412" s="633"/>
      <c r="M1412" s="25"/>
      <c r="N1412" s="33"/>
      <c r="O1412" s="33"/>
      <c r="P1412" s="634"/>
      <c r="Q1412" s="603"/>
      <c r="R1412" s="603"/>
    </row>
    <row r="1413" hidden="1" customHeight="1" spans="1:18">
      <c r="A1413" s="591"/>
      <c r="B1413" s="91"/>
      <c r="C1413" s="635"/>
      <c r="D1413" s="91"/>
      <c r="E1413" s="91"/>
      <c r="F1413" s="91"/>
      <c r="G1413" s="91"/>
      <c r="H1413" s="91"/>
      <c r="I1413" s="282"/>
      <c r="J1413" s="282"/>
      <c r="K1413" s="25"/>
      <c r="L1413" s="633"/>
      <c r="M1413" s="25"/>
      <c r="N1413" s="33"/>
      <c r="O1413" s="33"/>
      <c r="P1413" s="634"/>
      <c r="Q1413" s="603"/>
      <c r="R1413" s="603"/>
    </row>
    <row r="1414" hidden="1" customHeight="1" spans="1:18">
      <c r="A1414" s="591"/>
      <c r="B1414" s="91"/>
      <c r="C1414" s="635"/>
      <c r="D1414" s="91"/>
      <c r="E1414" s="91"/>
      <c r="F1414" s="91"/>
      <c r="G1414" s="91"/>
      <c r="H1414" s="91"/>
      <c r="I1414" s="282"/>
      <c r="J1414" s="282"/>
      <c r="K1414" s="25"/>
      <c r="L1414" s="633"/>
      <c r="M1414" s="25"/>
      <c r="N1414" s="33"/>
      <c r="O1414" s="33"/>
      <c r="P1414" s="634"/>
      <c r="Q1414" s="603"/>
      <c r="R1414" s="603"/>
    </row>
    <row r="1415" hidden="1" customHeight="1" spans="1:18">
      <c r="A1415" s="591"/>
      <c r="B1415" s="91"/>
      <c r="C1415" s="635"/>
      <c r="D1415" s="91"/>
      <c r="E1415" s="91"/>
      <c r="F1415" s="91"/>
      <c r="G1415" s="91"/>
      <c r="H1415" s="91"/>
      <c r="I1415" s="282"/>
      <c r="J1415" s="282"/>
      <c r="K1415" s="25"/>
      <c r="L1415" s="633"/>
      <c r="M1415" s="25"/>
      <c r="N1415" s="33"/>
      <c r="O1415" s="33"/>
      <c r="P1415" s="634"/>
      <c r="Q1415" s="603"/>
      <c r="R1415" s="603"/>
    </row>
    <row r="1416" hidden="1" customHeight="1" spans="1:18">
      <c r="A1416" s="591"/>
      <c r="B1416" s="91"/>
      <c r="C1416" s="635"/>
      <c r="D1416" s="91"/>
      <c r="E1416" s="91"/>
      <c r="F1416" s="91"/>
      <c r="G1416" s="91"/>
      <c r="H1416" s="91"/>
      <c r="I1416" s="282"/>
      <c r="J1416" s="282"/>
      <c r="K1416" s="25"/>
      <c r="L1416" s="633"/>
      <c r="M1416" s="25"/>
      <c r="N1416" s="33"/>
      <c r="O1416" s="33"/>
      <c r="P1416" s="634"/>
      <c r="Q1416" s="603"/>
      <c r="R1416" s="603"/>
    </row>
    <row r="1417" hidden="1" customHeight="1" spans="1:18">
      <c r="A1417" s="591"/>
      <c r="B1417" s="91"/>
      <c r="C1417" s="635"/>
      <c r="D1417" s="91"/>
      <c r="E1417" s="91"/>
      <c r="F1417" s="91"/>
      <c r="G1417" s="91"/>
      <c r="H1417" s="91"/>
      <c r="I1417" s="282"/>
      <c r="J1417" s="282"/>
      <c r="K1417" s="25"/>
      <c r="L1417" s="633"/>
      <c r="M1417" s="25"/>
      <c r="N1417" s="33"/>
      <c r="O1417" s="33"/>
      <c r="P1417" s="634"/>
      <c r="Q1417" s="603"/>
      <c r="R1417" s="603"/>
    </row>
    <row r="1418" hidden="1" customHeight="1" spans="1:18">
      <c r="A1418" s="591"/>
      <c r="B1418" s="91"/>
      <c r="C1418" s="635"/>
      <c r="D1418" s="91"/>
      <c r="E1418" s="91"/>
      <c r="F1418" s="91"/>
      <c r="G1418" s="91"/>
      <c r="H1418" s="91"/>
      <c r="I1418" s="282"/>
      <c r="J1418" s="282"/>
      <c r="K1418" s="25"/>
      <c r="L1418" s="633"/>
      <c r="M1418" s="25"/>
      <c r="N1418" s="33"/>
      <c r="O1418" s="33"/>
      <c r="P1418" s="634"/>
      <c r="Q1418" s="603"/>
      <c r="R1418" s="603"/>
    </row>
    <row r="1419" hidden="1" customHeight="1" spans="1:18">
      <c r="A1419" s="591"/>
      <c r="B1419" s="91"/>
      <c r="C1419" s="635"/>
      <c r="D1419" s="91"/>
      <c r="E1419" s="91"/>
      <c r="F1419" s="91"/>
      <c r="G1419" s="91"/>
      <c r="H1419" s="91"/>
      <c r="I1419" s="282"/>
      <c r="J1419" s="282"/>
      <c r="K1419" s="25"/>
      <c r="L1419" s="633"/>
      <c r="M1419" s="25"/>
      <c r="N1419" s="33"/>
      <c r="O1419" s="33"/>
      <c r="P1419" s="634"/>
      <c r="Q1419" s="603"/>
      <c r="R1419" s="603"/>
    </row>
    <row r="1420" hidden="1" customHeight="1" spans="1:18">
      <c r="A1420" s="591"/>
      <c r="B1420" s="91"/>
      <c r="C1420" s="635"/>
      <c r="D1420" s="91"/>
      <c r="E1420" s="91"/>
      <c r="F1420" s="91"/>
      <c r="G1420" s="91"/>
      <c r="H1420" s="91"/>
      <c r="I1420" s="282"/>
      <c r="J1420" s="282"/>
      <c r="K1420" s="25"/>
      <c r="L1420" s="633"/>
      <c r="M1420" s="25"/>
      <c r="N1420" s="33"/>
      <c r="O1420" s="33"/>
      <c r="P1420" s="634"/>
      <c r="Q1420" s="603"/>
      <c r="R1420" s="603"/>
    </row>
    <row r="1421" hidden="1" customHeight="1" spans="1:18">
      <c r="A1421" s="591"/>
      <c r="B1421" s="91"/>
      <c r="C1421" s="635"/>
      <c r="D1421" s="91"/>
      <c r="E1421" s="91"/>
      <c r="F1421" s="91"/>
      <c r="G1421" s="91"/>
      <c r="H1421" s="91"/>
      <c r="I1421" s="282"/>
      <c r="J1421" s="282"/>
      <c r="K1421" s="25"/>
      <c r="L1421" s="633"/>
      <c r="M1421" s="25"/>
      <c r="N1421" s="33"/>
      <c r="O1421" s="33"/>
      <c r="P1421" s="634"/>
      <c r="Q1421" s="603"/>
      <c r="R1421" s="603"/>
    </row>
    <row r="1422" hidden="1" customHeight="1" spans="1:18">
      <c r="A1422" s="591"/>
      <c r="B1422" s="91"/>
      <c r="C1422" s="635"/>
      <c r="D1422" s="91"/>
      <c r="E1422" s="91"/>
      <c r="F1422" s="91"/>
      <c r="G1422" s="91"/>
      <c r="H1422" s="91"/>
      <c r="I1422" s="282"/>
      <c r="J1422" s="282"/>
      <c r="K1422" s="25"/>
      <c r="L1422" s="633"/>
      <c r="M1422" s="25"/>
      <c r="N1422" s="33"/>
      <c r="O1422" s="33"/>
      <c r="P1422" s="634"/>
      <c r="Q1422" s="603"/>
      <c r="R1422" s="603"/>
    </row>
    <row r="1423" hidden="1" customHeight="1" spans="1:18">
      <c r="A1423" s="591"/>
      <c r="B1423" s="91"/>
      <c r="C1423" s="635"/>
      <c r="D1423" s="91"/>
      <c r="E1423" s="91"/>
      <c r="F1423" s="91"/>
      <c r="G1423" s="91"/>
      <c r="H1423" s="91"/>
      <c r="I1423" s="282"/>
      <c r="J1423" s="282"/>
      <c r="K1423" s="25"/>
      <c r="L1423" s="633"/>
      <c r="M1423" s="25"/>
      <c r="N1423" s="33"/>
      <c r="O1423" s="33"/>
      <c r="P1423" s="634"/>
      <c r="Q1423" s="603"/>
      <c r="R1423" s="603"/>
    </row>
    <row r="1424" hidden="1" customHeight="1" spans="1:18">
      <c r="A1424" s="591"/>
      <c r="B1424" s="91"/>
      <c r="C1424" s="635"/>
      <c r="D1424" s="91"/>
      <c r="E1424" s="91"/>
      <c r="F1424" s="91"/>
      <c r="G1424" s="91"/>
      <c r="H1424" s="91"/>
      <c r="I1424" s="282"/>
      <c r="J1424" s="282"/>
      <c r="K1424" s="25"/>
      <c r="L1424" s="633"/>
      <c r="M1424" s="25"/>
      <c r="N1424" s="33"/>
      <c r="O1424" s="33"/>
      <c r="P1424" s="634"/>
      <c r="Q1424" s="603"/>
      <c r="R1424" s="603"/>
    </row>
    <row r="1425" hidden="1" customHeight="1" spans="1:18">
      <c r="A1425" s="591"/>
      <c r="B1425" s="91"/>
      <c r="C1425" s="635"/>
      <c r="D1425" s="91"/>
      <c r="E1425" s="91"/>
      <c r="F1425" s="91"/>
      <c r="G1425" s="91"/>
      <c r="H1425" s="91"/>
      <c r="I1425" s="282"/>
      <c r="J1425" s="282"/>
      <c r="K1425" s="25"/>
      <c r="L1425" s="633"/>
      <c r="M1425" s="25"/>
      <c r="N1425" s="33"/>
      <c r="O1425" s="33"/>
      <c r="P1425" s="634"/>
      <c r="Q1425" s="603"/>
      <c r="R1425" s="603"/>
    </row>
    <row r="1426" hidden="1" customHeight="1" spans="1:18">
      <c r="A1426" s="591"/>
      <c r="B1426" s="91"/>
      <c r="C1426" s="635"/>
      <c r="D1426" s="91"/>
      <c r="E1426" s="91"/>
      <c r="F1426" s="91"/>
      <c r="G1426" s="91"/>
      <c r="H1426" s="91"/>
      <c r="I1426" s="282"/>
      <c r="J1426" s="282"/>
      <c r="K1426" s="25"/>
      <c r="L1426" s="633"/>
      <c r="M1426" s="25"/>
      <c r="N1426" s="33"/>
      <c r="O1426" s="33"/>
      <c r="P1426" s="634"/>
      <c r="Q1426" s="603"/>
      <c r="R1426" s="603"/>
    </row>
    <row r="1427" hidden="1" customHeight="1" spans="1:18">
      <c r="A1427" s="591"/>
      <c r="B1427" s="91"/>
      <c r="C1427" s="635"/>
      <c r="D1427" s="91"/>
      <c r="E1427" s="91"/>
      <c r="F1427" s="91"/>
      <c r="G1427" s="91"/>
      <c r="H1427" s="91"/>
      <c r="I1427" s="282"/>
      <c r="J1427" s="282"/>
      <c r="K1427" s="25"/>
      <c r="L1427" s="633"/>
      <c r="M1427" s="25"/>
      <c r="N1427" s="33"/>
      <c r="O1427" s="33"/>
      <c r="P1427" s="634"/>
      <c r="Q1427" s="603"/>
      <c r="R1427" s="603"/>
    </row>
    <row r="1428" hidden="1" customHeight="1" spans="1:18">
      <c r="A1428" s="591"/>
      <c r="B1428" s="91"/>
      <c r="C1428" s="635"/>
      <c r="D1428" s="91"/>
      <c r="E1428" s="91"/>
      <c r="F1428" s="91"/>
      <c r="G1428" s="91"/>
      <c r="H1428" s="91"/>
      <c r="I1428" s="282"/>
      <c r="J1428" s="282"/>
      <c r="K1428" s="25"/>
      <c r="L1428" s="633"/>
      <c r="M1428" s="25"/>
      <c r="N1428" s="33"/>
      <c r="O1428" s="33"/>
      <c r="P1428" s="634"/>
      <c r="Q1428" s="603"/>
      <c r="R1428" s="603"/>
    </row>
    <row r="1429" hidden="1" customHeight="1" spans="1:18">
      <c r="A1429" s="591"/>
      <c r="B1429" s="91"/>
      <c r="C1429" s="635"/>
      <c r="D1429" s="91"/>
      <c r="E1429" s="91"/>
      <c r="F1429" s="91"/>
      <c r="G1429" s="91"/>
      <c r="H1429" s="91"/>
      <c r="I1429" s="282"/>
      <c r="J1429" s="282"/>
      <c r="K1429" s="25"/>
      <c r="L1429" s="633"/>
      <c r="M1429" s="25"/>
      <c r="N1429" s="33"/>
      <c r="O1429" s="33"/>
      <c r="P1429" s="634"/>
      <c r="Q1429" s="603"/>
      <c r="R1429" s="603"/>
    </row>
    <row r="1430" hidden="1" customHeight="1" spans="1:18">
      <c r="A1430" s="591"/>
      <c r="B1430" s="91"/>
      <c r="C1430" s="635"/>
      <c r="D1430" s="91"/>
      <c r="E1430" s="91"/>
      <c r="F1430" s="91"/>
      <c r="G1430" s="91"/>
      <c r="H1430" s="91"/>
      <c r="I1430" s="282"/>
      <c r="J1430" s="282"/>
      <c r="K1430" s="25"/>
      <c r="L1430" s="633"/>
      <c r="M1430" s="25"/>
      <c r="N1430" s="33"/>
      <c r="O1430" s="33"/>
      <c r="P1430" s="634"/>
      <c r="Q1430" s="603"/>
      <c r="R1430" s="603"/>
    </row>
    <row r="1431" hidden="1" customHeight="1" spans="1:18">
      <c r="A1431" s="591"/>
      <c r="B1431" s="91"/>
      <c r="C1431" s="635"/>
      <c r="D1431" s="91"/>
      <c r="E1431" s="91"/>
      <c r="F1431" s="91"/>
      <c r="G1431" s="91"/>
      <c r="H1431" s="91"/>
      <c r="I1431" s="282"/>
      <c r="J1431" s="282"/>
      <c r="K1431" s="25"/>
      <c r="L1431" s="633"/>
      <c r="M1431" s="25"/>
      <c r="N1431" s="33"/>
      <c r="O1431" s="33"/>
      <c r="P1431" s="634"/>
      <c r="Q1431" s="603"/>
      <c r="R1431" s="603"/>
    </row>
    <row r="1432" hidden="1" customHeight="1" spans="1:18">
      <c r="A1432" s="591"/>
      <c r="B1432" s="91"/>
      <c r="C1432" s="635"/>
      <c r="D1432" s="91"/>
      <c r="E1432" s="91"/>
      <c r="F1432" s="91"/>
      <c r="G1432" s="91"/>
      <c r="H1432" s="91"/>
      <c r="I1432" s="282"/>
      <c r="J1432" s="282"/>
      <c r="K1432" s="25"/>
      <c r="L1432" s="633"/>
      <c r="M1432" s="25"/>
      <c r="N1432" s="33"/>
      <c r="O1432" s="33"/>
      <c r="P1432" s="634"/>
      <c r="Q1432" s="603"/>
      <c r="R1432" s="603"/>
    </row>
    <row r="1433" hidden="1" customHeight="1" spans="1:18">
      <c r="A1433" s="591"/>
      <c r="B1433" s="91"/>
      <c r="C1433" s="635"/>
      <c r="D1433" s="91"/>
      <c r="E1433" s="91"/>
      <c r="F1433" s="91"/>
      <c r="G1433" s="91"/>
      <c r="H1433" s="91"/>
      <c r="I1433" s="282"/>
      <c r="J1433" s="282"/>
      <c r="K1433" s="25"/>
      <c r="L1433" s="633"/>
      <c r="M1433" s="25"/>
      <c r="N1433" s="33"/>
      <c r="O1433" s="33"/>
      <c r="P1433" s="634"/>
      <c r="Q1433" s="603"/>
      <c r="R1433" s="603"/>
    </row>
    <row r="1434" hidden="1" customHeight="1" spans="1:18">
      <c r="A1434" s="591"/>
      <c r="B1434" s="91"/>
      <c r="C1434" s="635"/>
      <c r="D1434" s="91"/>
      <c r="E1434" s="91"/>
      <c r="F1434" s="91"/>
      <c r="G1434" s="91"/>
      <c r="H1434" s="91"/>
      <c r="I1434" s="282"/>
      <c r="J1434" s="282"/>
      <c r="K1434" s="25"/>
      <c r="L1434" s="633"/>
      <c r="M1434" s="25"/>
      <c r="N1434" s="33"/>
      <c r="O1434" s="33"/>
      <c r="P1434" s="634"/>
      <c r="Q1434" s="603"/>
      <c r="R1434" s="603"/>
    </row>
    <row r="1435" hidden="1" customHeight="1" spans="1:18">
      <c r="A1435" s="591"/>
      <c r="B1435" s="91"/>
      <c r="C1435" s="635"/>
      <c r="D1435" s="91"/>
      <c r="E1435" s="91"/>
      <c r="F1435" s="91"/>
      <c r="G1435" s="91"/>
      <c r="H1435" s="91"/>
      <c r="I1435" s="282"/>
      <c r="J1435" s="282"/>
      <c r="K1435" s="25"/>
      <c r="L1435" s="633"/>
      <c r="M1435" s="25"/>
      <c r="N1435" s="33"/>
      <c r="O1435" s="33"/>
      <c r="P1435" s="634"/>
      <c r="Q1435" s="603"/>
      <c r="R1435" s="603"/>
    </row>
    <row r="1436" hidden="1" customHeight="1" spans="1:18">
      <c r="A1436" s="591"/>
      <c r="B1436" s="91"/>
      <c r="C1436" s="635"/>
      <c r="D1436" s="91"/>
      <c r="E1436" s="91"/>
      <c r="F1436" s="91"/>
      <c r="G1436" s="91"/>
      <c r="H1436" s="91"/>
      <c r="I1436" s="282"/>
      <c r="J1436" s="282"/>
      <c r="K1436" s="25"/>
      <c r="L1436" s="633"/>
      <c r="M1436" s="25"/>
      <c r="N1436" s="33"/>
      <c r="O1436" s="33"/>
      <c r="P1436" s="634"/>
      <c r="Q1436" s="603"/>
      <c r="R1436" s="603"/>
    </row>
    <row r="1437" hidden="1" customHeight="1" spans="1:18">
      <c r="A1437" s="591"/>
      <c r="B1437" s="91"/>
      <c r="C1437" s="635"/>
      <c r="D1437" s="91"/>
      <c r="E1437" s="91"/>
      <c r="F1437" s="91"/>
      <c r="G1437" s="91"/>
      <c r="H1437" s="91"/>
      <c r="I1437" s="282"/>
      <c r="J1437" s="282"/>
      <c r="K1437" s="25"/>
      <c r="L1437" s="633"/>
      <c r="M1437" s="25"/>
      <c r="N1437" s="33"/>
      <c r="O1437" s="33"/>
      <c r="P1437" s="634"/>
      <c r="Q1437" s="603"/>
      <c r="R1437" s="603"/>
    </row>
    <row r="1438" hidden="1" customHeight="1" spans="1:18">
      <c r="A1438" s="591"/>
      <c r="B1438" s="91"/>
      <c r="C1438" s="635"/>
      <c r="D1438" s="91"/>
      <c r="E1438" s="91"/>
      <c r="F1438" s="91"/>
      <c r="G1438" s="91"/>
      <c r="H1438" s="91"/>
      <c r="I1438" s="282"/>
      <c r="J1438" s="282"/>
      <c r="K1438" s="25"/>
      <c r="L1438" s="633"/>
      <c r="M1438" s="25"/>
      <c r="N1438" s="33"/>
      <c r="O1438" s="33"/>
      <c r="P1438" s="634"/>
      <c r="Q1438" s="603"/>
      <c r="R1438" s="603"/>
    </row>
    <row r="1439" hidden="1" customHeight="1" spans="1:18">
      <c r="A1439" s="591"/>
      <c r="B1439" s="91"/>
      <c r="C1439" s="635"/>
      <c r="D1439" s="91"/>
      <c r="E1439" s="91"/>
      <c r="F1439" s="91"/>
      <c r="G1439" s="91"/>
      <c r="H1439" s="91"/>
      <c r="I1439" s="282"/>
      <c r="J1439" s="282"/>
      <c r="K1439" s="25"/>
      <c r="L1439" s="633"/>
      <c r="M1439" s="25"/>
      <c r="N1439" s="33"/>
      <c r="O1439" s="33"/>
      <c r="P1439" s="634"/>
      <c r="Q1439" s="603"/>
      <c r="R1439" s="603"/>
    </row>
    <row r="1440" hidden="1" customHeight="1" spans="1:18">
      <c r="A1440" s="591"/>
      <c r="B1440" s="91"/>
      <c r="C1440" s="635"/>
      <c r="D1440" s="91"/>
      <c r="E1440" s="91"/>
      <c r="F1440" s="91"/>
      <c r="G1440" s="91"/>
      <c r="H1440" s="91"/>
      <c r="I1440" s="282"/>
      <c r="J1440" s="282"/>
      <c r="K1440" s="25"/>
      <c r="L1440" s="633"/>
      <c r="M1440" s="25"/>
      <c r="N1440" s="33"/>
      <c r="O1440" s="33"/>
      <c r="P1440" s="634"/>
      <c r="Q1440" s="603"/>
      <c r="R1440" s="603"/>
    </row>
    <row r="1441" hidden="1" customHeight="1" spans="1:18">
      <c r="A1441" s="591"/>
      <c r="B1441" s="91"/>
      <c r="C1441" s="635"/>
      <c r="D1441" s="91"/>
      <c r="E1441" s="91"/>
      <c r="F1441" s="91"/>
      <c r="G1441" s="91"/>
      <c r="H1441" s="91"/>
      <c r="I1441" s="282"/>
      <c r="J1441" s="282"/>
      <c r="K1441" s="25"/>
      <c r="L1441" s="633"/>
      <c r="M1441" s="25"/>
      <c r="N1441" s="33"/>
      <c r="O1441" s="33"/>
      <c r="P1441" s="634"/>
      <c r="Q1441" s="603"/>
      <c r="R1441" s="603"/>
    </row>
    <row r="1442" hidden="1" customHeight="1" spans="1:18">
      <c r="A1442" s="591"/>
      <c r="B1442" s="91"/>
      <c r="C1442" s="635"/>
      <c r="D1442" s="91"/>
      <c r="E1442" s="91"/>
      <c r="F1442" s="91"/>
      <c r="G1442" s="91"/>
      <c r="H1442" s="91"/>
      <c r="I1442" s="282"/>
      <c r="J1442" s="282"/>
      <c r="K1442" s="25"/>
      <c r="L1442" s="633"/>
      <c r="M1442" s="25"/>
      <c r="N1442" s="33"/>
      <c r="O1442" s="33"/>
      <c r="P1442" s="634"/>
      <c r="Q1442" s="603"/>
      <c r="R1442" s="603"/>
    </row>
    <row r="1443" hidden="1" customHeight="1" spans="1:18">
      <c r="A1443" s="591"/>
      <c r="B1443" s="91"/>
      <c r="C1443" s="635"/>
      <c r="D1443" s="91"/>
      <c r="E1443" s="91"/>
      <c r="F1443" s="91"/>
      <c r="G1443" s="91"/>
      <c r="H1443" s="91"/>
      <c r="I1443" s="282"/>
      <c r="J1443" s="282"/>
      <c r="K1443" s="25"/>
      <c r="L1443" s="633"/>
      <c r="M1443" s="25"/>
      <c r="N1443" s="33"/>
      <c r="O1443" s="33"/>
      <c r="P1443" s="634"/>
      <c r="Q1443" s="603"/>
      <c r="R1443" s="603"/>
    </row>
    <row r="1444" hidden="1" customHeight="1" spans="1:18">
      <c r="A1444" s="591"/>
      <c r="B1444" s="91"/>
      <c r="C1444" s="635"/>
      <c r="D1444" s="91"/>
      <c r="E1444" s="91"/>
      <c r="F1444" s="91"/>
      <c r="G1444" s="91"/>
      <c r="H1444" s="91"/>
      <c r="I1444" s="282"/>
      <c r="J1444" s="282"/>
      <c r="K1444" s="25"/>
      <c r="L1444" s="633"/>
      <c r="M1444" s="25"/>
      <c r="N1444" s="33"/>
      <c r="O1444" s="33"/>
      <c r="P1444" s="634"/>
      <c r="Q1444" s="603"/>
      <c r="R1444" s="603"/>
    </row>
    <row r="1445" hidden="1" customHeight="1" spans="1:18">
      <c r="A1445" s="591"/>
      <c r="B1445" s="91"/>
      <c r="C1445" s="635"/>
      <c r="D1445" s="91"/>
      <c r="E1445" s="91"/>
      <c r="F1445" s="91"/>
      <c r="G1445" s="91"/>
      <c r="H1445" s="91"/>
      <c r="I1445" s="282"/>
      <c r="J1445" s="282"/>
      <c r="K1445" s="25"/>
      <c r="L1445" s="633"/>
      <c r="M1445" s="25"/>
      <c r="N1445" s="33"/>
      <c r="O1445" s="33"/>
      <c r="P1445" s="634"/>
      <c r="Q1445" s="603"/>
      <c r="R1445" s="603"/>
    </row>
    <row r="1446" hidden="1" customHeight="1" spans="1:18">
      <c r="A1446" s="591"/>
      <c r="B1446" s="91"/>
      <c r="C1446" s="635"/>
      <c r="D1446" s="91"/>
      <c r="E1446" s="91"/>
      <c r="F1446" s="91"/>
      <c r="G1446" s="91"/>
      <c r="H1446" s="91"/>
      <c r="I1446" s="282"/>
      <c r="J1446" s="282"/>
      <c r="K1446" s="25"/>
      <c r="L1446" s="633"/>
      <c r="M1446" s="25"/>
      <c r="N1446" s="33"/>
      <c r="O1446" s="33"/>
      <c r="P1446" s="634"/>
      <c r="Q1446" s="603"/>
      <c r="R1446" s="603"/>
    </row>
    <row r="1447" hidden="1" customHeight="1" spans="1:18">
      <c r="A1447" s="591"/>
      <c r="B1447" s="91"/>
      <c r="C1447" s="635"/>
      <c r="D1447" s="91"/>
      <c r="E1447" s="91"/>
      <c r="F1447" s="91"/>
      <c r="G1447" s="91"/>
      <c r="H1447" s="91"/>
      <c r="I1447" s="282"/>
      <c r="J1447" s="282"/>
      <c r="K1447" s="25"/>
      <c r="L1447" s="633"/>
      <c r="M1447" s="25"/>
      <c r="N1447" s="33"/>
      <c r="O1447" s="33"/>
      <c r="P1447" s="634"/>
      <c r="Q1447" s="603"/>
      <c r="R1447" s="603"/>
    </row>
    <row r="1448" hidden="1" customHeight="1" spans="1:18">
      <c r="A1448" s="591"/>
      <c r="B1448" s="91"/>
      <c r="C1448" s="635"/>
      <c r="D1448" s="91"/>
      <c r="E1448" s="91"/>
      <c r="F1448" s="91"/>
      <c r="G1448" s="91"/>
      <c r="H1448" s="91"/>
      <c r="I1448" s="282"/>
      <c r="J1448" s="282"/>
      <c r="K1448" s="25"/>
      <c r="L1448" s="633"/>
      <c r="M1448" s="25"/>
      <c r="N1448" s="33"/>
      <c r="O1448" s="33"/>
      <c r="P1448" s="634"/>
      <c r="Q1448" s="603"/>
      <c r="R1448" s="603"/>
    </row>
    <row r="1449" hidden="1" customHeight="1" spans="1:18">
      <c r="A1449" s="591"/>
      <c r="B1449" s="91"/>
      <c r="C1449" s="635"/>
      <c r="D1449" s="91"/>
      <c r="E1449" s="91"/>
      <c r="F1449" s="91"/>
      <c r="G1449" s="91"/>
      <c r="H1449" s="91"/>
      <c r="I1449" s="282"/>
      <c r="J1449" s="282"/>
      <c r="K1449" s="25"/>
      <c r="L1449" s="633"/>
      <c r="M1449" s="25"/>
      <c r="N1449" s="33"/>
      <c r="O1449" s="33"/>
      <c r="P1449" s="634"/>
      <c r="Q1449" s="603"/>
      <c r="R1449" s="603"/>
    </row>
    <row r="1450" hidden="1" customHeight="1" spans="1:18">
      <c r="A1450" s="591"/>
      <c r="B1450" s="91"/>
      <c r="C1450" s="635"/>
      <c r="D1450" s="91"/>
      <c r="E1450" s="91"/>
      <c r="F1450" s="91"/>
      <c r="G1450" s="91"/>
      <c r="H1450" s="91"/>
      <c r="I1450" s="282"/>
      <c r="J1450" s="282"/>
      <c r="K1450" s="25"/>
      <c r="L1450" s="633"/>
      <c r="M1450" s="25"/>
      <c r="N1450" s="33"/>
      <c r="O1450" s="33"/>
      <c r="P1450" s="634"/>
      <c r="Q1450" s="603"/>
      <c r="R1450" s="603"/>
    </row>
    <row r="1451" hidden="1" customHeight="1" spans="1:18">
      <c r="A1451" s="591"/>
      <c r="B1451" s="91"/>
      <c r="C1451" s="635"/>
      <c r="D1451" s="91"/>
      <c r="E1451" s="91"/>
      <c r="F1451" s="91"/>
      <c r="G1451" s="91"/>
      <c r="H1451" s="91"/>
      <c r="I1451" s="282"/>
      <c r="J1451" s="282"/>
      <c r="K1451" s="25"/>
      <c r="L1451" s="633"/>
      <c r="M1451" s="25"/>
      <c r="N1451" s="33"/>
      <c r="O1451" s="33"/>
      <c r="P1451" s="634"/>
      <c r="Q1451" s="603"/>
      <c r="R1451" s="603"/>
    </row>
    <row r="1452" hidden="1" customHeight="1" spans="1:18">
      <c r="A1452" s="591"/>
      <c r="B1452" s="91"/>
      <c r="C1452" s="635"/>
      <c r="D1452" s="91"/>
      <c r="E1452" s="91"/>
      <c r="F1452" s="91"/>
      <c r="G1452" s="91"/>
      <c r="H1452" s="91"/>
      <c r="I1452" s="282"/>
      <c r="J1452" s="282"/>
      <c r="K1452" s="25"/>
      <c r="L1452" s="633"/>
      <c r="M1452" s="25"/>
      <c r="N1452" s="33"/>
      <c r="O1452" s="33"/>
      <c r="P1452" s="634"/>
      <c r="Q1452" s="603"/>
      <c r="R1452" s="603"/>
    </row>
    <row r="1453" hidden="1" customHeight="1" spans="1:18">
      <c r="A1453" s="591"/>
      <c r="B1453" s="91"/>
      <c r="C1453" s="635"/>
      <c r="D1453" s="91"/>
      <c r="E1453" s="91"/>
      <c r="F1453" s="91"/>
      <c r="G1453" s="91"/>
      <c r="H1453" s="91"/>
      <c r="I1453" s="282"/>
      <c r="J1453" s="282"/>
      <c r="K1453" s="25"/>
      <c r="L1453" s="633"/>
      <c r="M1453" s="25"/>
      <c r="N1453" s="33"/>
      <c r="O1453" s="33"/>
      <c r="P1453" s="634"/>
      <c r="Q1453" s="603"/>
      <c r="R1453" s="603"/>
    </row>
    <row r="1454" hidden="1" customHeight="1" spans="1:18">
      <c r="A1454" s="591"/>
      <c r="B1454" s="91"/>
      <c r="C1454" s="635"/>
      <c r="D1454" s="91"/>
      <c r="E1454" s="91"/>
      <c r="F1454" s="91"/>
      <c r="G1454" s="91"/>
      <c r="H1454" s="91"/>
      <c r="I1454" s="282"/>
      <c r="J1454" s="282"/>
      <c r="K1454" s="25"/>
      <c r="L1454" s="633"/>
      <c r="M1454" s="25"/>
      <c r="N1454" s="33"/>
      <c r="O1454" s="33"/>
      <c r="P1454" s="634"/>
      <c r="Q1454" s="603"/>
      <c r="R1454" s="603"/>
    </row>
    <row r="1455" hidden="1" customHeight="1" spans="1:18">
      <c r="A1455" s="591"/>
      <c r="B1455" s="91"/>
      <c r="C1455" s="635"/>
      <c r="D1455" s="91"/>
      <c r="E1455" s="91"/>
      <c r="F1455" s="91"/>
      <c r="G1455" s="91"/>
      <c r="H1455" s="91"/>
      <c r="I1455" s="282"/>
      <c r="J1455" s="282"/>
      <c r="K1455" s="25"/>
      <c r="L1455" s="633"/>
      <c r="M1455" s="25"/>
      <c r="N1455" s="33"/>
      <c r="O1455" s="33"/>
      <c r="P1455" s="634"/>
      <c r="Q1455" s="603"/>
      <c r="R1455" s="603"/>
    </row>
    <row r="1456" hidden="1" customHeight="1" spans="1:18">
      <c r="A1456" s="591"/>
      <c r="B1456" s="91"/>
      <c r="C1456" s="635"/>
      <c r="D1456" s="91"/>
      <c r="E1456" s="91"/>
      <c r="F1456" s="91"/>
      <c r="G1456" s="91"/>
      <c r="H1456" s="91"/>
      <c r="I1456" s="282"/>
      <c r="J1456" s="282"/>
      <c r="K1456" s="25"/>
      <c r="L1456" s="633"/>
      <c r="M1456" s="25"/>
      <c r="N1456" s="33"/>
      <c r="O1456" s="33"/>
      <c r="P1456" s="634"/>
      <c r="Q1456" s="603"/>
      <c r="R1456" s="603"/>
    </row>
    <row r="1457" hidden="1" customHeight="1" spans="1:18">
      <c r="A1457" s="591"/>
      <c r="B1457" s="91"/>
      <c r="C1457" s="635"/>
      <c r="D1457" s="91"/>
      <c r="E1457" s="91"/>
      <c r="F1457" s="91"/>
      <c r="G1457" s="91"/>
      <c r="H1457" s="91"/>
      <c r="I1457" s="282"/>
      <c r="J1457" s="282"/>
      <c r="K1457" s="25"/>
      <c r="L1457" s="633"/>
      <c r="M1457" s="25"/>
      <c r="N1457" s="33"/>
      <c r="O1457" s="33"/>
      <c r="P1457" s="634"/>
      <c r="Q1457" s="603"/>
      <c r="R1457" s="603"/>
    </row>
    <row r="1458" hidden="1" customHeight="1" spans="1:18">
      <c r="A1458" s="591"/>
      <c r="B1458" s="91"/>
      <c r="C1458" s="635"/>
      <c r="D1458" s="91"/>
      <c r="E1458" s="91"/>
      <c r="F1458" s="91"/>
      <c r="G1458" s="91"/>
      <c r="H1458" s="91"/>
      <c r="I1458" s="282"/>
      <c r="J1458" s="282"/>
      <c r="K1458" s="25"/>
      <c r="L1458" s="633"/>
      <c r="M1458" s="25"/>
      <c r="N1458" s="33"/>
      <c r="O1458" s="33"/>
      <c r="P1458" s="634"/>
      <c r="Q1458" s="603"/>
      <c r="R1458" s="603"/>
    </row>
    <row r="1459" hidden="1" customHeight="1" spans="1:18">
      <c r="A1459" s="591"/>
      <c r="B1459" s="91"/>
      <c r="C1459" s="635"/>
      <c r="D1459" s="91"/>
      <c r="E1459" s="91"/>
      <c r="F1459" s="91"/>
      <c r="G1459" s="91"/>
      <c r="H1459" s="91"/>
      <c r="I1459" s="282"/>
      <c r="J1459" s="282"/>
      <c r="K1459" s="25"/>
      <c r="L1459" s="633"/>
      <c r="M1459" s="25"/>
      <c r="N1459" s="33"/>
      <c r="O1459" s="33"/>
      <c r="P1459" s="634"/>
      <c r="Q1459" s="603"/>
      <c r="R1459" s="603"/>
    </row>
    <row r="1460" hidden="1" customHeight="1" spans="1:18">
      <c r="A1460" s="591"/>
      <c r="B1460" s="91"/>
      <c r="C1460" s="635"/>
      <c r="D1460" s="91"/>
      <c r="E1460" s="91"/>
      <c r="F1460" s="91"/>
      <c r="G1460" s="91"/>
      <c r="H1460" s="91"/>
      <c r="I1460" s="282"/>
      <c r="J1460" s="282"/>
      <c r="K1460" s="25"/>
      <c r="L1460" s="633"/>
      <c r="M1460" s="25"/>
      <c r="N1460" s="33"/>
      <c r="O1460" s="33"/>
      <c r="P1460" s="634"/>
      <c r="Q1460" s="603"/>
      <c r="R1460" s="603"/>
    </row>
    <row r="1461" hidden="1" customHeight="1" spans="1:18">
      <c r="A1461" s="591"/>
      <c r="B1461" s="91"/>
      <c r="C1461" s="635"/>
      <c r="D1461" s="91"/>
      <c r="E1461" s="91"/>
      <c r="F1461" s="91"/>
      <c r="G1461" s="91"/>
      <c r="H1461" s="91"/>
      <c r="I1461" s="282"/>
      <c r="J1461" s="282"/>
      <c r="K1461" s="25"/>
      <c r="L1461" s="633"/>
      <c r="M1461" s="25"/>
      <c r="N1461" s="33"/>
      <c r="O1461" s="33"/>
      <c r="P1461" s="634"/>
      <c r="Q1461" s="603"/>
      <c r="R1461" s="603"/>
    </row>
    <row r="1462" hidden="1" customHeight="1" spans="1:18">
      <c r="A1462" s="591"/>
      <c r="B1462" s="91"/>
      <c r="C1462" s="635"/>
      <c r="D1462" s="91"/>
      <c r="E1462" s="91"/>
      <c r="F1462" s="91"/>
      <c r="G1462" s="91"/>
      <c r="H1462" s="91"/>
      <c r="I1462" s="282"/>
      <c r="J1462" s="282"/>
      <c r="K1462" s="25"/>
      <c r="L1462" s="633"/>
      <c r="M1462" s="25"/>
      <c r="N1462" s="33"/>
      <c r="O1462" s="33"/>
      <c r="P1462" s="634"/>
      <c r="Q1462" s="603"/>
      <c r="R1462" s="603"/>
    </row>
    <row r="1463" hidden="1" customHeight="1" spans="1:18">
      <c r="A1463" s="591"/>
      <c r="B1463" s="91"/>
      <c r="C1463" s="635"/>
      <c r="D1463" s="91"/>
      <c r="E1463" s="91"/>
      <c r="F1463" s="91"/>
      <c r="G1463" s="91"/>
      <c r="H1463" s="91"/>
      <c r="I1463" s="282"/>
      <c r="J1463" s="282"/>
      <c r="K1463" s="25"/>
      <c r="L1463" s="633"/>
      <c r="M1463" s="25"/>
      <c r="N1463" s="33"/>
      <c r="O1463" s="33"/>
      <c r="P1463" s="634"/>
      <c r="Q1463" s="603"/>
      <c r="R1463" s="603"/>
    </row>
    <row r="1464" hidden="1" customHeight="1" spans="1:18">
      <c r="A1464" s="591"/>
      <c r="B1464" s="91"/>
      <c r="C1464" s="635"/>
      <c r="D1464" s="91"/>
      <c r="E1464" s="91"/>
      <c r="F1464" s="91"/>
      <c r="G1464" s="91"/>
      <c r="H1464" s="91"/>
      <c r="I1464" s="282"/>
      <c r="J1464" s="282"/>
      <c r="K1464" s="25"/>
      <c r="L1464" s="633"/>
      <c r="M1464" s="25"/>
      <c r="N1464" s="33"/>
      <c r="O1464" s="33"/>
      <c r="P1464" s="634"/>
      <c r="Q1464" s="603"/>
      <c r="R1464" s="603"/>
    </row>
    <row r="1465" hidden="1" customHeight="1" spans="1:18">
      <c r="A1465" s="591"/>
      <c r="B1465" s="91"/>
      <c r="C1465" s="635"/>
      <c r="D1465" s="91"/>
      <c r="E1465" s="91"/>
      <c r="F1465" s="91"/>
      <c r="G1465" s="91"/>
      <c r="H1465" s="91"/>
      <c r="I1465" s="282"/>
      <c r="J1465" s="282"/>
      <c r="K1465" s="25"/>
      <c r="L1465" s="633"/>
      <c r="M1465" s="25"/>
      <c r="N1465" s="33"/>
      <c r="O1465" s="33"/>
      <c r="P1465" s="634"/>
      <c r="Q1465" s="603"/>
      <c r="R1465" s="603"/>
    </row>
    <row r="1466" hidden="1" customHeight="1" spans="1:18">
      <c r="A1466" s="591"/>
      <c r="B1466" s="91"/>
      <c r="C1466" s="635"/>
      <c r="D1466" s="91"/>
      <c r="E1466" s="91"/>
      <c r="F1466" s="91"/>
      <c r="G1466" s="91"/>
      <c r="H1466" s="91"/>
      <c r="I1466" s="282"/>
      <c r="J1466" s="282"/>
      <c r="K1466" s="25"/>
      <c r="L1466" s="633"/>
      <c r="M1466" s="25"/>
      <c r="N1466" s="33"/>
      <c r="O1466" s="33"/>
      <c r="P1466" s="634"/>
      <c r="Q1466" s="603"/>
      <c r="R1466" s="603"/>
    </row>
    <row r="1467" hidden="1" customHeight="1" spans="1:18">
      <c r="A1467" s="591"/>
      <c r="B1467" s="91"/>
      <c r="C1467" s="635"/>
      <c r="D1467" s="91"/>
      <c r="E1467" s="91"/>
      <c r="F1467" s="91"/>
      <c r="G1467" s="91"/>
      <c r="H1467" s="91"/>
      <c r="I1467" s="282"/>
      <c r="J1467" s="282"/>
      <c r="K1467" s="25"/>
      <c r="L1467" s="633"/>
      <c r="M1467" s="25"/>
      <c r="N1467" s="33"/>
      <c r="O1467" s="33"/>
      <c r="P1467" s="634"/>
      <c r="Q1467" s="603"/>
      <c r="R1467" s="603"/>
    </row>
    <row r="1468" hidden="1" customHeight="1" spans="1:18">
      <c r="A1468" s="591"/>
      <c r="B1468" s="91"/>
      <c r="C1468" s="635"/>
      <c r="D1468" s="91"/>
      <c r="E1468" s="91"/>
      <c r="F1468" s="91"/>
      <c r="G1468" s="91"/>
      <c r="H1468" s="91"/>
      <c r="I1468" s="282"/>
      <c r="J1468" s="282"/>
      <c r="K1468" s="25"/>
      <c r="L1468" s="633"/>
      <c r="M1468" s="25"/>
      <c r="N1468" s="33"/>
      <c r="O1468" s="33"/>
      <c r="P1468" s="634"/>
      <c r="Q1468" s="603"/>
      <c r="R1468" s="603"/>
    </row>
    <row r="1469" hidden="1" customHeight="1" spans="1:18">
      <c r="A1469" s="591"/>
      <c r="B1469" s="91"/>
      <c r="C1469" s="635"/>
      <c r="D1469" s="91"/>
      <c r="E1469" s="91"/>
      <c r="F1469" s="91"/>
      <c r="G1469" s="91"/>
      <c r="H1469" s="91"/>
      <c r="I1469" s="282"/>
      <c r="J1469" s="282"/>
      <c r="K1469" s="25"/>
      <c r="L1469" s="633"/>
      <c r="M1469" s="25"/>
      <c r="N1469" s="33"/>
      <c r="O1469" s="33"/>
      <c r="P1469" s="634"/>
      <c r="Q1469" s="603"/>
      <c r="R1469" s="603"/>
    </row>
    <row r="1470" hidden="1" customHeight="1" spans="1:18">
      <c r="A1470" s="591"/>
      <c r="B1470" s="91"/>
      <c r="C1470" s="635"/>
      <c r="D1470" s="91"/>
      <c r="E1470" s="91"/>
      <c r="F1470" s="91"/>
      <c r="G1470" s="91"/>
      <c r="H1470" s="91"/>
      <c r="I1470" s="282"/>
      <c r="J1470" s="282"/>
      <c r="K1470" s="25"/>
      <c r="L1470" s="633"/>
      <c r="M1470" s="25"/>
      <c r="N1470" s="33"/>
      <c r="O1470" s="33"/>
      <c r="P1470" s="634"/>
      <c r="Q1470" s="603"/>
      <c r="R1470" s="603"/>
    </row>
    <row r="1471" hidden="1" customHeight="1" spans="1:18">
      <c r="A1471" s="591"/>
      <c r="B1471" s="91"/>
      <c r="C1471" s="635"/>
      <c r="D1471" s="91"/>
      <c r="E1471" s="91"/>
      <c r="F1471" s="91"/>
      <c r="G1471" s="91"/>
      <c r="H1471" s="91"/>
      <c r="I1471" s="282"/>
      <c r="J1471" s="282"/>
      <c r="K1471" s="25"/>
      <c r="L1471" s="633"/>
      <c r="M1471" s="25"/>
      <c r="N1471" s="33"/>
      <c r="O1471" s="33"/>
      <c r="P1471" s="634"/>
      <c r="Q1471" s="603"/>
      <c r="R1471" s="603"/>
    </row>
    <row r="1472" hidden="1" customHeight="1" spans="1:18">
      <c r="A1472" s="591"/>
      <c r="B1472" s="91"/>
      <c r="C1472" s="635"/>
      <c r="D1472" s="91"/>
      <c r="E1472" s="91"/>
      <c r="F1472" s="91"/>
      <c r="G1472" s="91"/>
      <c r="H1472" s="91"/>
      <c r="I1472" s="282"/>
      <c r="J1472" s="282"/>
      <c r="K1472" s="25"/>
      <c r="L1472" s="633"/>
      <c r="M1472" s="25"/>
      <c r="N1472" s="33"/>
      <c r="O1472" s="33"/>
      <c r="P1472" s="634"/>
      <c r="Q1472" s="603"/>
      <c r="R1472" s="603"/>
    </row>
    <row r="1473" hidden="1" customHeight="1" spans="1:18">
      <c r="A1473" s="591"/>
      <c r="B1473" s="91"/>
      <c r="C1473" s="635"/>
      <c r="D1473" s="91"/>
      <c r="E1473" s="91"/>
      <c r="F1473" s="91"/>
      <c r="G1473" s="91"/>
      <c r="H1473" s="91"/>
      <c r="I1473" s="282"/>
      <c r="J1473" s="282"/>
      <c r="K1473" s="25"/>
      <c r="L1473" s="633"/>
      <c r="M1473" s="25"/>
      <c r="N1473" s="33"/>
      <c r="O1473" s="33"/>
      <c r="P1473" s="634"/>
      <c r="Q1473" s="603"/>
      <c r="R1473" s="603"/>
    </row>
    <row r="1474" hidden="1" customHeight="1" spans="1:18">
      <c r="A1474" s="591"/>
      <c r="B1474" s="91"/>
      <c r="C1474" s="635"/>
      <c r="D1474" s="91"/>
      <c r="E1474" s="91"/>
      <c r="F1474" s="91"/>
      <c r="G1474" s="91"/>
      <c r="H1474" s="91"/>
      <c r="I1474" s="282"/>
      <c r="J1474" s="282"/>
      <c r="K1474" s="25"/>
      <c r="L1474" s="633"/>
      <c r="M1474" s="25"/>
      <c r="N1474" s="33"/>
      <c r="O1474" s="33"/>
      <c r="P1474" s="634"/>
      <c r="Q1474" s="603"/>
      <c r="R1474" s="603"/>
    </row>
    <row r="1475" hidden="1" customHeight="1" spans="1:18">
      <c r="A1475" s="591"/>
      <c r="B1475" s="91"/>
      <c r="C1475" s="635"/>
      <c r="D1475" s="91"/>
      <c r="E1475" s="91"/>
      <c r="F1475" s="91"/>
      <c r="G1475" s="91"/>
      <c r="H1475" s="91"/>
      <c r="I1475" s="282"/>
      <c r="J1475" s="282"/>
      <c r="K1475" s="25"/>
      <c r="L1475" s="633"/>
      <c r="M1475" s="25"/>
      <c r="N1475" s="33"/>
      <c r="O1475" s="33"/>
      <c r="P1475" s="634"/>
      <c r="Q1475" s="603"/>
      <c r="R1475" s="603"/>
    </row>
    <row r="1476" hidden="1" customHeight="1" spans="1:18">
      <c r="A1476" s="591"/>
      <c r="B1476" s="91"/>
      <c r="C1476" s="635"/>
      <c r="D1476" s="91"/>
      <c r="E1476" s="91"/>
      <c r="F1476" s="91"/>
      <c r="G1476" s="91"/>
      <c r="H1476" s="91"/>
      <c r="I1476" s="282"/>
      <c r="J1476" s="282"/>
      <c r="K1476" s="25"/>
      <c r="L1476" s="633"/>
      <c r="M1476" s="25"/>
      <c r="N1476" s="33"/>
      <c r="O1476" s="33"/>
      <c r="P1476" s="634"/>
      <c r="Q1476" s="603"/>
      <c r="R1476" s="603"/>
    </row>
    <row r="1477" hidden="1" customHeight="1" spans="1:18">
      <c r="A1477" s="591"/>
      <c r="B1477" s="91"/>
      <c r="C1477" s="635"/>
      <c r="D1477" s="91"/>
      <c r="E1477" s="91"/>
      <c r="F1477" s="91"/>
      <c r="G1477" s="91"/>
      <c r="H1477" s="91"/>
      <c r="I1477" s="282"/>
      <c r="J1477" s="282"/>
      <c r="K1477" s="25"/>
      <c r="L1477" s="633"/>
      <c r="M1477" s="25"/>
      <c r="N1477" s="33"/>
      <c r="O1477" s="33"/>
      <c r="P1477" s="634"/>
      <c r="Q1477" s="603"/>
      <c r="R1477" s="603"/>
    </row>
    <row r="1478" hidden="1" customHeight="1" spans="1:18">
      <c r="A1478" s="591"/>
      <c r="B1478" s="91"/>
      <c r="C1478" s="635"/>
      <c r="D1478" s="91"/>
      <c r="E1478" s="91"/>
      <c r="F1478" s="91"/>
      <c r="G1478" s="91"/>
      <c r="H1478" s="91"/>
      <c r="I1478" s="282"/>
      <c r="J1478" s="282"/>
      <c r="K1478" s="25"/>
      <c r="L1478" s="633"/>
      <c r="M1478" s="25"/>
      <c r="N1478" s="33"/>
      <c r="O1478" s="33"/>
      <c r="P1478" s="634"/>
      <c r="Q1478" s="603"/>
      <c r="R1478" s="603"/>
    </row>
    <row r="1479" hidden="1" customHeight="1" spans="1:18">
      <c r="A1479" s="591"/>
      <c r="B1479" s="91"/>
      <c r="C1479" s="635"/>
      <c r="D1479" s="91"/>
      <c r="E1479" s="91"/>
      <c r="F1479" s="91"/>
      <c r="G1479" s="91"/>
      <c r="H1479" s="91"/>
      <c r="I1479" s="282"/>
      <c r="J1479" s="282"/>
      <c r="K1479" s="25"/>
      <c r="L1479" s="633"/>
      <c r="M1479" s="25"/>
      <c r="N1479" s="33"/>
      <c r="O1479" s="33"/>
      <c r="P1479" s="634"/>
      <c r="Q1479" s="603"/>
      <c r="R1479" s="603"/>
    </row>
    <row r="1480" hidden="1" customHeight="1" spans="1:18">
      <c r="A1480" s="591"/>
      <c r="B1480" s="91"/>
      <c r="C1480" s="635"/>
      <c r="D1480" s="91"/>
      <c r="E1480" s="91"/>
      <c r="F1480" s="91"/>
      <c r="G1480" s="91"/>
      <c r="H1480" s="91"/>
      <c r="I1480" s="282"/>
      <c r="J1480" s="282"/>
      <c r="K1480" s="25"/>
      <c r="L1480" s="633"/>
      <c r="M1480" s="25"/>
      <c r="N1480" s="33"/>
      <c r="O1480" s="33"/>
      <c r="P1480" s="634"/>
      <c r="Q1480" s="603"/>
      <c r="R1480" s="603"/>
    </row>
    <row r="1481" hidden="1" customHeight="1" spans="1:18">
      <c r="A1481" s="591"/>
      <c r="B1481" s="91"/>
      <c r="C1481" s="635"/>
      <c r="D1481" s="91"/>
      <c r="E1481" s="91"/>
      <c r="F1481" s="91"/>
      <c r="G1481" s="91"/>
      <c r="H1481" s="91"/>
      <c r="I1481" s="282"/>
      <c r="J1481" s="282"/>
      <c r="K1481" s="25"/>
      <c r="L1481" s="633"/>
      <c r="M1481" s="25"/>
      <c r="N1481" s="33"/>
      <c r="O1481" s="33"/>
      <c r="P1481" s="634"/>
      <c r="Q1481" s="603"/>
      <c r="R1481" s="603"/>
    </row>
    <row r="1482" hidden="1" customHeight="1" spans="1:18">
      <c r="A1482" s="591"/>
      <c r="B1482" s="91"/>
      <c r="C1482" s="635"/>
      <c r="D1482" s="91"/>
      <c r="E1482" s="91"/>
      <c r="F1482" s="91"/>
      <c r="G1482" s="91"/>
      <c r="H1482" s="91"/>
      <c r="I1482" s="282"/>
      <c r="J1482" s="282"/>
      <c r="K1482" s="25"/>
      <c r="L1482" s="633"/>
      <c r="M1482" s="25"/>
      <c r="N1482" s="33"/>
      <c r="O1482" s="33"/>
      <c r="P1482" s="634"/>
      <c r="Q1482" s="603"/>
      <c r="R1482" s="603"/>
    </row>
    <row r="1483" hidden="1" customHeight="1" spans="1:18">
      <c r="A1483" s="591"/>
      <c r="B1483" s="91"/>
      <c r="C1483" s="635"/>
      <c r="D1483" s="91"/>
      <c r="E1483" s="91"/>
      <c r="F1483" s="91"/>
      <c r="G1483" s="91"/>
      <c r="H1483" s="91"/>
      <c r="I1483" s="282"/>
      <c r="J1483" s="282"/>
      <c r="K1483" s="25"/>
      <c r="L1483" s="633"/>
      <c r="M1483" s="25"/>
      <c r="N1483" s="33"/>
      <c r="O1483" s="33"/>
      <c r="P1483" s="634"/>
      <c r="Q1483" s="603"/>
      <c r="R1483" s="603"/>
    </row>
    <row r="1484" hidden="1" customHeight="1" spans="1:18">
      <c r="A1484" s="591"/>
      <c r="B1484" s="91"/>
      <c r="C1484" s="635"/>
      <c r="D1484" s="91"/>
      <c r="E1484" s="91"/>
      <c r="F1484" s="91"/>
      <c r="G1484" s="91"/>
      <c r="H1484" s="91"/>
      <c r="I1484" s="282"/>
      <c r="J1484" s="282"/>
      <c r="K1484" s="25"/>
      <c r="L1484" s="633"/>
      <c r="M1484" s="25"/>
      <c r="N1484" s="33"/>
      <c r="O1484" s="33"/>
      <c r="P1484" s="634"/>
      <c r="Q1484" s="603"/>
      <c r="R1484" s="603"/>
    </row>
    <row r="1485" hidden="1" customHeight="1" spans="1:18">
      <c r="A1485" s="591"/>
      <c r="B1485" s="91"/>
      <c r="C1485" s="635"/>
      <c r="D1485" s="91"/>
      <c r="E1485" s="91"/>
      <c r="F1485" s="91"/>
      <c r="G1485" s="91"/>
      <c r="H1485" s="91"/>
      <c r="I1485" s="282"/>
      <c r="J1485" s="282"/>
      <c r="K1485" s="25"/>
      <c r="L1485" s="633"/>
      <c r="M1485" s="25"/>
      <c r="N1485" s="33"/>
      <c r="O1485" s="33"/>
      <c r="P1485" s="634"/>
      <c r="Q1485" s="603"/>
      <c r="R1485" s="603"/>
    </row>
    <row r="1486" hidden="1" customHeight="1" spans="1:18">
      <c r="A1486" s="591"/>
      <c r="B1486" s="91"/>
      <c r="C1486" s="635"/>
      <c r="D1486" s="91"/>
      <c r="E1486" s="91"/>
      <c r="F1486" s="91"/>
      <c r="G1486" s="91"/>
      <c r="H1486" s="91"/>
      <c r="I1486" s="282"/>
      <c r="J1486" s="282"/>
      <c r="K1486" s="25"/>
      <c r="L1486" s="633"/>
      <c r="M1486" s="25"/>
      <c r="N1486" s="33"/>
      <c r="O1486" s="33"/>
      <c r="P1486" s="634"/>
      <c r="Q1486" s="603"/>
      <c r="R1486" s="603"/>
    </row>
    <row r="1487" hidden="1" customHeight="1" spans="1:18">
      <c r="A1487" s="591"/>
      <c r="B1487" s="91"/>
      <c r="C1487" s="635"/>
      <c r="D1487" s="91"/>
      <c r="E1487" s="91"/>
      <c r="F1487" s="91"/>
      <c r="G1487" s="91"/>
      <c r="H1487" s="91"/>
      <c r="I1487" s="282"/>
      <c r="J1487" s="282"/>
      <c r="K1487" s="25"/>
      <c r="L1487" s="633"/>
      <c r="M1487" s="25"/>
      <c r="N1487" s="33"/>
      <c r="O1487" s="33"/>
      <c r="P1487" s="634"/>
      <c r="Q1487" s="603"/>
      <c r="R1487" s="603"/>
    </row>
    <row r="1488" hidden="1" customHeight="1" spans="1:18">
      <c r="A1488" s="591"/>
      <c r="B1488" s="91"/>
      <c r="C1488" s="635"/>
      <c r="D1488" s="91"/>
      <c r="E1488" s="91"/>
      <c r="F1488" s="91"/>
      <c r="G1488" s="91"/>
      <c r="H1488" s="91"/>
      <c r="I1488" s="282"/>
      <c r="J1488" s="282"/>
      <c r="K1488" s="25"/>
      <c r="L1488" s="633"/>
      <c r="M1488" s="25"/>
      <c r="N1488" s="33"/>
      <c r="O1488" s="33"/>
      <c r="P1488" s="634"/>
      <c r="Q1488" s="603"/>
      <c r="R1488" s="603"/>
    </row>
    <row r="1489" hidden="1" customHeight="1" spans="1:18">
      <c r="A1489" s="591"/>
      <c r="B1489" s="91"/>
      <c r="C1489" s="635"/>
      <c r="D1489" s="91"/>
      <c r="E1489" s="91"/>
      <c r="F1489" s="91"/>
      <c r="G1489" s="91"/>
      <c r="H1489" s="91"/>
      <c r="I1489" s="282"/>
      <c r="J1489" s="282"/>
      <c r="K1489" s="25"/>
      <c r="L1489" s="633"/>
      <c r="M1489" s="25"/>
      <c r="N1489" s="33"/>
      <c r="O1489" s="33"/>
      <c r="P1489" s="634"/>
      <c r="Q1489" s="603"/>
      <c r="R1489" s="603"/>
    </row>
    <row r="1490" hidden="1" customHeight="1" spans="1:18">
      <c r="A1490" s="591"/>
      <c r="B1490" s="91"/>
      <c r="C1490" s="635"/>
      <c r="D1490" s="91"/>
      <c r="E1490" s="91"/>
      <c r="F1490" s="91"/>
      <c r="G1490" s="91"/>
      <c r="H1490" s="91"/>
      <c r="I1490" s="282"/>
      <c r="J1490" s="282"/>
      <c r="K1490" s="25"/>
      <c r="L1490" s="633"/>
      <c r="M1490" s="25"/>
      <c r="N1490" s="33"/>
      <c r="O1490" s="33"/>
      <c r="P1490" s="634"/>
      <c r="Q1490" s="603"/>
      <c r="R1490" s="603"/>
    </row>
    <row r="1491" hidden="1" customHeight="1" spans="1:18">
      <c r="A1491" s="591"/>
      <c r="B1491" s="91"/>
      <c r="C1491" s="635"/>
      <c r="D1491" s="91"/>
      <c r="E1491" s="91"/>
      <c r="F1491" s="91"/>
      <c r="G1491" s="91"/>
      <c r="H1491" s="91"/>
      <c r="I1491" s="282"/>
      <c r="J1491" s="282"/>
      <c r="K1491" s="25"/>
      <c r="L1491" s="633"/>
      <c r="M1491" s="25"/>
      <c r="N1491" s="33"/>
      <c r="O1491" s="33"/>
      <c r="P1491" s="634"/>
      <c r="Q1491" s="603"/>
      <c r="R1491" s="603"/>
    </row>
    <row r="1492" hidden="1" customHeight="1" spans="1:18">
      <c r="A1492" s="591"/>
      <c r="B1492" s="91"/>
      <c r="C1492" s="635"/>
      <c r="D1492" s="91"/>
      <c r="E1492" s="91"/>
      <c r="F1492" s="91"/>
      <c r="G1492" s="91"/>
      <c r="H1492" s="91"/>
      <c r="I1492" s="282"/>
      <c r="J1492" s="282"/>
      <c r="K1492" s="25"/>
      <c r="L1492" s="633"/>
      <c r="M1492" s="25"/>
      <c r="N1492" s="33"/>
      <c r="O1492" s="33"/>
      <c r="P1492" s="634"/>
      <c r="Q1492" s="603"/>
      <c r="R1492" s="603"/>
    </row>
    <row r="1493" hidden="1" customHeight="1" spans="1:18">
      <c r="A1493" s="591"/>
      <c r="B1493" s="91"/>
      <c r="C1493" s="635"/>
      <c r="D1493" s="91"/>
      <c r="E1493" s="91"/>
      <c r="F1493" s="91"/>
      <c r="G1493" s="91"/>
      <c r="H1493" s="91"/>
      <c r="I1493" s="282"/>
      <c r="J1493" s="282"/>
      <c r="K1493" s="25"/>
      <c r="L1493" s="633"/>
      <c r="M1493" s="25"/>
      <c r="N1493" s="33"/>
      <c r="O1493" s="33"/>
      <c r="P1493" s="634"/>
      <c r="Q1493" s="603"/>
      <c r="R1493" s="603"/>
    </row>
    <row r="1494" hidden="1" customHeight="1" spans="1:18">
      <c r="A1494" s="591"/>
      <c r="B1494" s="91"/>
      <c r="C1494" s="635"/>
      <c r="D1494" s="91"/>
      <c r="E1494" s="91"/>
      <c r="F1494" s="91"/>
      <c r="G1494" s="91"/>
      <c r="H1494" s="91"/>
      <c r="I1494" s="282"/>
      <c r="J1494" s="282"/>
      <c r="K1494" s="25"/>
      <c r="L1494" s="633"/>
      <c r="M1494" s="25"/>
      <c r="N1494" s="33"/>
      <c r="O1494" s="33"/>
      <c r="P1494" s="634"/>
      <c r="Q1494" s="603"/>
      <c r="R1494" s="603"/>
    </row>
    <row r="1495" hidden="1" customHeight="1" spans="1:18">
      <c r="A1495" s="591"/>
      <c r="B1495" s="91"/>
      <c r="C1495" s="635"/>
      <c r="D1495" s="91"/>
      <c r="E1495" s="91"/>
      <c r="F1495" s="91"/>
      <c r="G1495" s="91"/>
      <c r="H1495" s="91"/>
      <c r="I1495" s="282"/>
      <c r="J1495" s="282"/>
      <c r="K1495" s="25"/>
      <c r="L1495" s="633"/>
      <c r="M1495" s="25"/>
      <c r="N1495" s="33"/>
      <c r="O1495" s="33"/>
      <c r="P1495" s="634"/>
      <c r="Q1495" s="603"/>
      <c r="R1495" s="603"/>
    </row>
    <row r="1496" hidden="1" customHeight="1" spans="1:18">
      <c r="A1496" s="591"/>
      <c r="B1496" s="91"/>
      <c r="C1496" s="635"/>
      <c r="D1496" s="91"/>
      <c r="E1496" s="91"/>
      <c r="F1496" s="91"/>
      <c r="G1496" s="91"/>
      <c r="H1496" s="91"/>
      <c r="I1496" s="282"/>
      <c r="J1496" s="282"/>
      <c r="K1496" s="25"/>
      <c r="L1496" s="633"/>
      <c r="M1496" s="25"/>
      <c r="N1496" s="33"/>
      <c r="O1496" s="33"/>
      <c r="P1496" s="634"/>
      <c r="Q1496" s="603"/>
      <c r="R1496" s="603"/>
    </row>
    <row r="1497" hidden="1" customHeight="1" spans="1:18">
      <c r="A1497" s="591"/>
      <c r="B1497" s="91"/>
      <c r="C1497" s="635"/>
      <c r="D1497" s="91"/>
      <c r="E1497" s="91"/>
      <c r="F1497" s="91"/>
      <c r="G1497" s="91"/>
      <c r="H1497" s="91"/>
      <c r="I1497" s="282"/>
      <c r="J1497" s="282"/>
      <c r="K1497" s="25"/>
      <c r="L1497" s="633"/>
      <c r="M1497" s="25"/>
      <c r="N1497" s="33"/>
      <c r="O1497" s="33"/>
      <c r="P1497" s="634"/>
      <c r="Q1497" s="603"/>
      <c r="R1497" s="603"/>
    </row>
    <row r="1498" hidden="1" customHeight="1" spans="1:18">
      <c r="A1498" s="591"/>
      <c r="B1498" s="91"/>
      <c r="C1498" s="635"/>
      <c r="D1498" s="91"/>
      <c r="E1498" s="91"/>
      <c r="F1498" s="91"/>
      <c r="G1498" s="91"/>
      <c r="H1498" s="91"/>
      <c r="I1498" s="282"/>
      <c r="J1498" s="282"/>
      <c r="K1498" s="25"/>
      <c r="L1498" s="633"/>
      <c r="M1498" s="25"/>
      <c r="N1498" s="33"/>
      <c r="O1498" s="33"/>
      <c r="P1498" s="634"/>
      <c r="Q1498" s="603"/>
      <c r="R1498" s="603"/>
    </row>
    <row r="1499" hidden="1" customHeight="1" spans="1:18">
      <c r="A1499" s="591"/>
      <c r="B1499" s="91"/>
      <c r="C1499" s="635"/>
      <c r="D1499" s="91"/>
      <c r="E1499" s="91"/>
      <c r="F1499" s="91"/>
      <c r="G1499" s="91"/>
      <c r="H1499" s="91"/>
      <c r="I1499" s="282"/>
      <c r="J1499" s="282"/>
      <c r="K1499" s="25"/>
      <c r="L1499" s="633"/>
      <c r="M1499" s="25"/>
      <c r="N1499" s="33"/>
      <c r="O1499" s="33"/>
      <c r="P1499" s="634"/>
      <c r="Q1499" s="603"/>
      <c r="R1499" s="603"/>
    </row>
    <row r="1500" hidden="1" customHeight="1" spans="1:18">
      <c r="A1500" s="591"/>
      <c r="B1500" s="91"/>
      <c r="C1500" s="635"/>
      <c r="D1500" s="91"/>
      <c r="E1500" s="91"/>
      <c r="F1500" s="91"/>
      <c r="G1500" s="91"/>
      <c r="H1500" s="91"/>
      <c r="I1500" s="282"/>
      <c r="J1500" s="282"/>
      <c r="K1500" s="25"/>
      <c r="L1500" s="633"/>
      <c r="M1500" s="25"/>
      <c r="N1500" s="33"/>
      <c r="O1500" s="33"/>
      <c r="P1500" s="634"/>
      <c r="Q1500" s="603"/>
      <c r="R1500" s="603"/>
    </row>
    <row r="1501" hidden="1" customHeight="1" spans="1:18">
      <c r="A1501" s="591"/>
      <c r="B1501" s="91"/>
      <c r="C1501" s="635"/>
      <c r="D1501" s="91"/>
      <c r="E1501" s="91"/>
      <c r="F1501" s="91"/>
      <c r="G1501" s="91"/>
      <c r="H1501" s="91"/>
      <c r="I1501" s="282"/>
      <c r="J1501" s="282"/>
      <c r="K1501" s="25"/>
      <c r="L1501" s="633"/>
      <c r="M1501" s="25"/>
      <c r="N1501" s="33"/>
      <c r="O1501" s="33"/>
      <c r="P1501" s="634"/>
      <c r="Q1501" s="603"/>
      <c r="R1501" s="603"/>
    </row>
    <row r="1502" hidden="1" customHeight="1" spans="1:18">
      <c r="A1502" s="591"/>
      <c r="B1502" s="91"/>
      <c r="C1502" s="635"/>
      <c r="D1502" s="91"/>
      <c r="E1502" s="91"/>
      <c r="F1502" s="91"/>
      <c r="G1502" s="91"/>
      <c r="H1502" s="91"/>
      <c r="I1502" s="282"/>
      <c r="J1502" s="282"/>
      <c r="K1502" s="25"/>
      <c r="L1502" s="633"/>
      <c r="M1502" s="25"/>
      <c r="N1502" s="33"/>
      <c r="O1502" s="33"/>
      <c r="P1502" s="634"/>
      <c r="Q1502" s="603"/>
      <c r="R1502" s="603"/>
    </row>
    <row r="1503" hidden="1" customHeight="1" spans="1:18">
      <c r="A1503" s="591"/>
      <c r="B1503" s="91"/>
      <c r="C1503" s="635"/>
      <c r="D1503" s="91"/>
      <c r="E1503" s="91"/>
      <c r="F1503" s="91"/>
      <c r="G1503" s="91"/>
      <c r="H1503" s="91"/>
      <c r="I1503" s="282"/>
      <c r="J1503" s="282"/>
      <c r="K1503" s="25"/>
      <c r="L1503" s="633"/>
      <c r="M1503" s="25"/>
      <c r="N1503" s="33"/>
      <c r="O1503" s="33"/>
      <c r="P1503" s="634"/>
      <c r="Q1503" s="603"/>
      <c r="R1503" s="603"/>
    </row>
    <row r="1504" hidden="1" customHeight="1" spans="1:18">
      <c r="A1504" s="591"/>
      <c r="B1504" s="91"/>
      <c r="C1504" s="635"/>
      <c r="D1504" s="91"/>
      <c r="E1504" s="91"/>
      <c r="F1504" s="91"/>
      <c r="G1504" s="91"/>
      <c r="H1504" s="91"/>
      <c r="I1504" s="282"/>
      <c r="J1504" s="282"/>
      <c r="K1504" s="25"/>
      <c r="L1504" s="633"/>
      <c r="M1504" s="25"/>
      <c r="N1504" s="33"/>
      <c r="O1504" s="33"/>
      <c r="P1504" s="634"/>
      <c r="Q1504" s="603"/>
      <c r="R1504" s="603"/>
    </row>
    <row r="1505" hidden="1" customHeight="1" spans="1:18">
      <c r="A1505" s="591"/>
      <c r="B1505" s="91"/>
      <c r="C1505" s="635"/>
      <c r="D1505" s="91"/>
      <c r="E1505" s="91"/>
      <c r="F1505" s="91"/>
      <c r="G1505" s="91"/>
      <c r="H1505" s="91"/>
      <c r="I1505" s="282"/>
      <c r="J1505" s="282"/>
      <c r="K1505" s="25"/>
      <c r="L1505" s="633"/>
      <c r="M1505" s="25"/>
      <c r="N1505" s="33"/>
      <c r="O1505" s="33"/>
      <c r="P1505" s="634"/>
      <c r="Q1505" s="603"/>
      <c r="R1505" s="603"/>
    </row>
    <row r="1506" hidden="1" customHeight="1" spans="1:18">
      <c r="A1506" s="591"/>
      <c r="B1506" s="91"/>
      <c r="C1506" s="635"/>
      <c r="D1506" s="91"/>
      <c r="E1506" s="91"/>
      <c r="F1506" s="91"/>
      <c r="G1506" s="91"/>
      <c r="H1506" s="91"/>
      <c r="I1506" s="282"/>
      <c r="J1506" s="282"/>
      <c r="K1506" s="25"/>
      <c r="L1506" s="633"/>
      <c r="M1506" s="25"/>
      <c r="N1506" s="33"/>
      <c r="O1506" s="33"/>
      <c r="P1506" s="634"/>
      <c r="Q1506" s="603"/>
      <c r="R1506" s="603"/>
    </row>
    <row r="1507" hidden="1" customHeight="1" spans="1:18">
      <c r="A1507" s="591"/>
      <c r="B1507" s="91"/>
      <c r="C1507" s="635"/>
      <c r="D1507" s="91"/>
      <c r="E1507" s="91"/>
      <c r="F1507" s="91"/>
      <c r="G1507" s="91"/>
      <c r="H1507" s="91"/>
      <c r="I1507" s="282"/>
      <c r="J1507" s="282"/>
      <c r="K1507" s="25"/>
      <c r="L1507" s="633"/>
      <c r="M1507" s="25"/>
      <c r="N1507" s="33"/>
      <c r="O1507" s="33"/>
      <c r="P1507" s="634"/>
      <c r="Q1507" s="603"/>
      <c r="R1507" s="603"/>
    </row>
    <row r="1508" hidden="1" customHeight="1" spans="1:18">
      <c r="A1508" s="591"/>
      <c r="B1508" s="91"/>
      <c r="C1508" s="635"/>
      <c r="D1508" s="91"/>
      <c r="E1508" s="91"/>
      <c r="F1508" s="91"/>
      <c r="G1508" s="91"/>
      <c r="H1508" s="91"/>
      <c r="I1508" s="282"/>
      <c r="J1508" s="282"/>
      <c r="K1508" s="25"/>
      <c r="L1508" s="633"/>
      <c r="M1508" s="25"/>
      <c r="N1508" s="33"/>
      <c r="O1508" s="33"/>
      <c r="P1508" s="634"/>
      <c r="Q1508" s="603"/>
      <c r="R1508" s="603"/>
    </row>
    <row r="1509" hidden="1" customHeight="1" spans="1:18">
      <c r="A1509" s="591"/>
      <c r="B1509" s="91"/>
      <c r="C1509" s="635"/>
      <c r="D1509" s="91"/>
      <c r="E1509" s="91"/>
      <c r="F1509" s="91"/>
      <c r="G1509" s="91"/>
      <c r="H1509" s="91"/>
      <c r="I1509" s="282"/>
      <c r="J1509" s="282"/>
      <c r="K1509" s="25"/>
      <c r="L1509" s="633"/>
      <c r="M1509" s="25"/>
      <c r="N1509" s="33"/>
      <c r="O1509" s="33"/>
      <c r="P1509" s="634"/>
      <c r="Q1509" s="603"/>
      <c r="R1509" s="603"/>
    </row>
    <row r="1510" hidden="1" customHeight="1" spans="1:18">
      <c r="A1510" s="591"/>
      <c r="B1510" s="91"/>
      <c r="C1510" s="635"/>
      <c r="D1510" s="91"/>
      <c r="E1510" s="91"/>
      <c r="F1510" s="91"/>
      <c r="G1510" s="91"/>
      <c r="H1510" s="91"/>
      <c r="I1510" s="282"/>
      <c r="J1510" s="282"/>
      <c r="K1510" s="25"/>
      <c r="L1510" s="633"/>
      <c r="M1510" s="25"/>
      <c r="N1510" s="33"/>
      <c r="O1510" s="33"/>
      <c r="P1510" s="634"/>
      <c r="Q1510" s="603"/>
      <c r="R1510" s="603"/>
    </row>
    <row r="1511" hidden="1" customHeight="1" spans="1:18">
      <c r="A1511" s="591"/>
      <c r="B1511" s="91"/>
      <c r="C1511" s="635"/>
      <c r="D1511" s="91"/>
      <c r="E1511" s="91"/>
      <c r="F1511" s="91"/>
      <c r="G1511" s="91"/>
      <c r="H1511" s="91"/>
      <c r="I1511" s="282"/>
      <c r="J1511" s="282"/>
      <c r="K1511" s="25"/>
      <c r="L1511" s="633"/>
      <c r="M1511" s="25"/>
      <c r="N1511" s="33"/>
      <c r="O1511" s="33"/>
      <c r="P1511" s="634"/>
      <c r="Q1511" s="603"/>
      <c r="R1511" s="603"/>
    </row>
    <row r="1512" hidden="1" customHeight="1" spans="1:18">
      <c r="A1512" s="591"/>
      <c r="B1512" s="91"/>
      <c r="C1512" s="635"/>
      <c r="D1512" s="91"/>
      <c r="E1512" s="91"/>
      <c r="F1512" s="91"/>
      <c r="G1512" s="91"/>
      <c r="H1512" s="91"/>
      <c r="I1512" s="282"/>
      <c r="J1512" s="282"/>
      <c r="K1512" s="25"/>
      <c r="L1512" s="633"/>
      <c r="M1512" s="25"/>
      <c r="N1512" s="33"/>
      <c r="O1512" s="33"/>
      <c r="P1512" s="634"/>
      <c r="Q1512" s="603"/>
      <c r="R1512" s="603"/>
    </row>
    <row r="1513" hidden="1" customHeight="1" spans="1:18">
      <c r="A1513" s="591"/>
      <c r="B1513" s="91"/>
      <c r="C1513" s="635"/>
      <c r="D1513" s="91"/>
      <c r="E1513" s="91"/>
      <c r="F1513" s="91"/>
      <c r="G1513" s="91"/>
      <c r="H1513" s="91"/>
      <c r="I1513" s="282"/>
      <c r="J1513" s="282"/>
      <c r="K1513" s="25"/>
      <c r="L1513" s="633"/>
      <c r="M1513" s="25"/>
      <c r="N1513" s="33"/>
      <c r="O1513" s="33"/>
      <c r="P1513" s="634"/>
      <c r="Q1513" s="603"/>
      <c r="R1513" s="603"/>
    </row>
    <row r="1514" hidden="1" customHeight="1" spans="1:18">
      <c r="A1514" s="591"/>
      <c r="B1514" s="91"/>
      <c r="C1514" s="635"/>
      <c r="D1514" s="91"/>
      <c r="E1514" s="91"/>
      <c r="F1514" s="91"/>
      <c r="G1514" s="91"/>
      <c r="H1514" s="91"/>
      <c r="I1514" s="282"/>
      <c r="J1514" s="282"/>
      <c r="K1514" s="25"/>
      <c r="L1514" s="633"/>
      <c r="M1514" s="25"/>
      <c r="N1514" s="33"/>
      <c r="O1514" s="33"/>
      <c r="P1514" s="634"/>
      <c r="Q1514" s="603"/>
      <c r="R1514" s="603"/>
    </row>
    <row r="1515" hidden="1" customHeight="1" spans="1:18">
      <c r="A1515" s="591"/>
      <c r="B1515" s="91"/>
      <c r="C1515" s="635"/>
      <c r="D1515" s="91"/>
      <c r="E1515" s="91"/>
      <c r="F1515" s="91"/>
      <c r="G1515" s="91"/>
      <c r="H1515" s="91"/>
      <c r="I1515" s="282"/>
      <c r="J1515" s="282"/>
      <c r="K1515" s="25"/>
      <c r="L1515" s="633"/>
      <c r="M1515" s="25"/>
      <c r="N1515" s="33"/>
      <c r="O1515" s="33"/>
      <c r="P1515" s="634"/>
      <c r="Q1515" s="603"/>
      <c r="R1515" s="603"/>
    </row>
    <row r="1516" hidden="1" customHeight="1" spans="1:18">
      <c r="A1516" s="591"/>
      <c r="B1516" s="91"/>
      <c r="C1516" s="635"/>
      <c r="D1516" s="91"/>
      <c r="E1516" s="91"/>
      <c r="F1516" s="91"/>
      <c r="G1516" s="91"/>
      <c r="H1516" s="91"/>
      <c r="I1516" s="282"/>
      <c r="J1516" s="282"/>
      <c r="K1516" s="25"/>
      <c r="L1516" s="633"/>
      <c r="M1516" s="25"/>
      <c r="N1516" s="33"/>
      <c r="O1516" s="33"/>
      <c r="P1516" s="634"/>
      <c r="Q1516" s="603"/>
      <c r="R1516" s="603"/>
    </row>
    <row r="1517" hidden="1" customHeight="1" spans="1:18">
      <c r="A1517" s="591"/>
      <c r="B1517" s="91"/>
      <c r="C1517" s="635"/>
      <c r="D1517" s="91"/>
      <c r="E1517" s="91"/>
      <c r="F1517" s="91"/>
      <c r="G1517" s="91"/>
      <c r="H1517" s="91"/>
      <c r="I1517" s="282"/>
      <c r="J1517" s="282"/>
      <c r="K1517" s="25"/>
      <c r="L1517" s="633"/>
      <c r="M1517" s="25"/>
      <c r="N1517" s="33"/>
      <c r="O1517" s="33"/>
      <c r="P1517" s="634"/>
      <c r="Q1517" s="603"/>
      <c r="R1517" s="603"/>
    </row>
    <row r="1518" hidden="1" customHeight="1" spans="1:18">
      <c r="A1518" s="591"/>
      <c r="B1518" s="91"/>
      <c r="C1518" s="635"/>
      <c r="D1518" s="91"/>
      <c r="E1518" s="91"/>
      <c r="F1518" s="91"/>
      <c r="G1518" s="91"/>
      <c r="H1518" s="91"/>
      <c r="I1518" s="282"/>
      <c r="J1518" s="282"/>
      <c r="K1518" s="25"/>
      <c r="L1518" s="633"/>
      <c r="M1518" s="25"/>
      <c r="N1518" s="33"/>
      <c r="O1518" s="33"/>
      <c r="P1518" s="634"/>
      <c r="Q1518" s="603"/>
      <c r="R1518" s="603"/>
    </row>
    <row r="1519" hidden="1" customHeight="1" spans="1:18">
      <c r="A1519" s="591"/>
      <c r="B1519" s="91"/>
      <c r="C1519" s="635"/>
      <c r="D1519" s="91"/>
      <c r="E1519" s="91"/>
      <c r="F1519" s="91"/>
      <c r="G1519" s="91"/>
      <c r="H1519" s="91"/>
      <c r="I1519" s="282"/>
      <c r="J1519" s="282"/>
      <c r="K1519" s="25"/>
      <c r="L1519" s="633"/>
      <c r="M1519" s="25"/>
      <c r="N1519" s="33"/>
      <c r="O1519" s="33"/>
      <c r="P1519" s="634"/>
      <c r="Q1519" s="603"/>
      <c r="R1519" s="603"/>
    </row>
    <row r="1520" hidden="1" customHeight="1" spans="1:18">
      <c r="A1520" s="591"/>
      <c r="B1520" s="91"/>
      <c r="C1520" s="635"/>
      <c r="D1520" s="91"/>
      <c r="E1520" s="91"/>
      <c r="F1520" s="91"/>
      <c r="G1520" s="91"/>
      <c r="H1520" s="91"/>
      <c r="I1520" s="282"/>
      <c r="J1520" s="282"/>
      <c r="K1520" s="25"/>
      <c r="L1520" s="633"/>
      <c r="M1520" s="25"/>
      <c r="N1520" s="33"/>
      <c r="O1520" s="33"/>
      <c r="P1520" s="634"/>
      <c r="Q1520" s="603"/>
      <c r="R1520" s="603"/>
    </row>
    <row r="1521" hidden="1" customHeight="1" spans="1:18">
      <c r="A1521" s="591"/>
      <c r="B1521" s="91"/>
      <c r="C1521" s="635"/>
      <c r="D1521" s="91"/>
      <c r="E1521" s="91"/>
      <c r="F1521" s="91"/>
      <c r="G1521" s="91"/>
      <c r="H1521" s="91"/>
      <c r="I1521" s="282"/>
      <c r="J1521" s="282"/>
      <c r="K1521" s="25"/>
      <c r="L1521" s="633"/>
      <c r="M1521" s="25"/>
      <c r="N1521" s="33"/>
      <c r="O1521" s="33"/>
      <c r="P1521" s="634"/>
      <c r="Q1521" s="603"/>
      <c r="R1521" s="603"/>
    </row>
    <row r="1522" hidden="1" customHeight="1" spans="1:18">
      <c r="A1522" s="591"/>
      <c r="B1522" s="91"/>
      <c r="C1522" s="635"/>
      <c r="D1522" s="91"/>
      <c r="E1522" s="91"/>
      <c r="F1522" s="91"/>
      <c r="G1522" s="91"/>
      <c r="H1522" s="91"/>
      <c r="I1522" s="282"/>
      <c r="J1522" s="282"/>
      <c r="K1522" s="25"/>
      <c r="L1522" s="633"/>
      <c r="M1522" s="25"/>
      <c r="N1522" s="33"/>
      <c r="O1522" s="33"/>
      <c r="P1522" s="634"/>
      <c r="Q1522" s="603"/>
      <c r="R1522" s="603"/>
    </row>
    <row r="1523" hidden="1" customHeight="1" spans="1:18">
      <c r="A1523" s="591"/>
      <c r="B1523" s="91"/>
      <c r="C1523" s="635"/>
      <c r="D1523" s="91"/>
      <c r="E1523" s="91"/>
      <c r="F1523" s="91"/>
      <c r="G1523" s="91"/>
      <c r="H1523" s="91"/>
      <c r="I1523" s="282"/>
      <c r="J1523" s="282"/>
      <c r="K1523" s="25"/>
      <c r="L1523" s="633"/>
      <c r="M1523" s="25"/>
      <c r="N1523" s="33"/>
      <c r="O1523" s="33"/>
      <c r="P1523" s="634"/>
      <c r="Q1523" s="603"/>
      <c r="R1523" s="603"/>
    </row>
    <row r="1524" hidden="1" customHeight="1" spans="1:18">
      <c r="A1524" s="591"/>
      <c r="B1524" s="91"/>
      <c r="C1524" s="635"/>
      <c r="D1524" s="91"/>
      <c r="E1524" s="91"/>
      <c r="F1524" s="91"/>
      <c r="G1524" s="91"/>
      <c r="H1524" s="91"/>
      <c r="I1524" s="282"/>
      <c r="J1524" s="282"/>
      <c r="K1524" s="25"/>
      <c r="L1524" s="633"/>
      <c r="M1524" s="25"/>
      <c r="N1524" s="33"/>
      <c r="O1524" s="33"/>
      <c r="P1524" s="634"/>
      <c r="Q1524" s="603"/>
      <c r="R1524" s="603"/>
    </row>
    <row r="1525" hidden="1" customHeight="1" spans="1:18">
      <c r="A1525" s="591"/>
      <c r="B1525" s="91"/>
      <c r="C1525" s="635"/>
      <c r="D1525" s="91"/>
      <c r="E1525" s="91"/>
      <c r="F1525" s="91"/>
      <c r="G1525" s="91"/>
      <c r="H1525" s="91"/>
      <c r="I1525" s="282"/>
      <c r="J1525" s="282"/>
      <c r="K1525" s="25"/>
      <c r="L1525" s="633"/>
      <c r="M1525" s="25"/>
      <c r="N1525" s="33"/>
      <c r="O1525" s="33"/>
      <c r="P1525" s="634"/>
      <c r="Q1525" s="603"/>
      <c r="R1525" s="603"/>
    </row>
    <row r="1526" hidden="1" customHeight="1" spans="1:18">
      <c r="A1526" s="591"/>
      <c r="B1526" s="91"/>
      <c r="C1526" s="635"/>
      <c r="D1526" s="91"/>
      <c r="E1526" s="91"/>
      <c r="F1526" s="91"/>
      <c r="G1526" s="91"/>
      <c r="H1526" s="91"/>
      <c r="I1526" s="282"/>
      <c r="J1526" s="282"/>
      <c r="K1526" s="25"/>
      <c r="L1526" s="633"/>
      <c r="M1526" s="25"/>
      <c r="N1526" s="33"/>
      <c r="O1526" s="33"/>
      <c r="P1526" s="634"/>
      <c r="Q1526" s="603"/>
      <c r="R1526" s="603"/>
    </row>
    <row r="1527" hidden="1" customHeight="1" spans="1:18">
      <c r="A1527" s="591"/>
      <c r="B1527" s="91"/>
      <c r="C1527" s="635"/>
      <c r="D1527" s="91"/>
      <c r="E1527" s="91"/>
      <c r="F1527" s="91"/>
      <c r="G1527" s="91"/>
      <c r="H1527" s="91"/>
      <c r="I1527" s="282"/>
      <c r="J1527" s="282"/>
      <c r="K1527" s="25"/>
      <c r="L1527" s="633"/>
      <c r="M1527" s="25"/>
      <c r="N1527" s="33"/>
      <c r="O1527" s="33"/>
      <c r="P1527" s="634"/>
      <c r="Q1527" s="603"/>
      <c r="R1527" s="603"/>
    </row>
    <row r="1528" hidden="1" customHeight="1" spans="1:18">
      <c r="A1528" s="591"/>
      <c r="B1528" s="91"/>
      <c r="C1528" s="635"/>
      <c r="D1528" s="91"/>
      <c r="E1528" s="91"/>
      <c r="F1528" s="91"/>
      <c r="G1528" s="91"/>
      <c r="H1528" s="91"/>
      <c r="I1528" s="282"/>
      <c r="J1528" s="282"/>
      <c r="K1528" s="25"/>
      <c r="L1528" s="633"/>
      <c r="M1528" s="25"/>
      <c r="N1528" s="33"/>
      <c r="O1528" s="33"/>
      <c r="P1528" s="634"/>
      <c r="Q1528" s="603"/>
      <c r="R1528" s="603"/>
    </row>
    <row r="1529" hidden="1" customHeight="1" spans="1:18">
      <c r="A1529" s="591"/>
      <c r="B1529" s="91"/>
      <c r="C1529" s="635"/>
      <c r="D1529" s="91"/>
      <c r="E1529" s="91"/>
      <c r="F1529" s="91"/>
      <c r="G1529" s="91"/>
      <c r="H1529" s="91"/>
      <c r="I1529" s="282"/>
      <c r="J1529" s="282"/>
      <c r="K1529" s="25"/>
      <c r="L1529" s="633"/>
      <c r="M1529" s="25"/>
      <c r="N1529" s="33"/>
      <c r="O1529" s="33"/>
      <c r="P1529" s="634"/>
      <c r="Q1529" s="603"/>
      <c r="R1529" s="603"/>
    </row>
    <row r="1530" hidden="1" customHeight="1" spans="1:18">
      <c r="A1530" s="591"/>
      <c r="B1530" s="91"/>
      <c r="C1530" s="635"/>
      <c r="D1530" s="91"/>
      <c r="E1530" s="91"/>
      <c r="F1530" s="91"/>
      <c r="G1530" s="91"/>
      <c r="H1530" s="91"/>
      <c r="I1530" s="282"/>
      <c r="J1530" s="282"/>
      <c r="K1530" s="25"/>
      <c r="L1530" s="633"/>
      <c r="M1530" s="25"/>
      <c r="N1530" s="33"/>
      <c r="O1530" s="33"/>
      <c r="P1530" s="634"/>
      <c r="Q1530" s="603"/>
      <c r="R1530" s="603"/>
    </row>
    <row r="1531" hidden="1" customHeight="1" spans="1:18">
      <c r="A1531" s="591"/>
      <c r="B1531" s="91"/>
      <c r="C1531" s="635"/>
      <c r="D1531" s="91"/>
      <c r="E1531" s="91"/>
      <c r="F1531" s="91"/>
      <c r="G1531" s="91"/>
      <c r="H1531" s="91"/>
      <c r="I1531" s="282"/>
      <c r="J1531" s="282"/>
      <c r="K1531" s="25"/>
      <c r="L1531" s="633"/>
      <c r="M1531" s="25"/>
      <c r="N1531" s="33"/>
      <c r="O1531" s="33"/>
      <c r="P1531" s="634"/>
      <c r="Q1531" s="603"/>
      <c r="R1531" s="603"/>
    </row>
    <row r="1532" hidden="1" customHeight="1" spans="1:18">
      <c r="A1532" s="591"/>
      <c r="B1532" s="91"/>
      <c r="C1532" s="635"/>
      <c r="D1532" s="91"/>
      <c r="E1532" s="91"/>
      <c r="F1532" s="91"/>
      <c r="G1532" s="91"/>
      <c r="H1532" s="91"/>
      <c r="I1532" s="282"/>
      <c r="J1532" s="282"/>
      <c r="K1532" s="25"/>
      <c r="L1532" s="633"/>
      <c r="M1532" s="25"/>
      <c r="N1532" s="33"/>
      <c r="O1532" s="33"/>
      <c r="P1532" s="634"/>
      <c r="Q1532" s="603"/>
      <c r="R1532" s="603"/>
    </row>
    <row r="1533" hidden="1" customHeight="1" spans="1:18">
      <c r="A1533" s="591"/>
      <c r="B1533" s="91"/>
      <c r="C1533" s="635"/>
      <c r="D1533" s="91"/>
      <c r="E1533" s="91"/>
      <c r="F1533" s="91"/>
      <c r="G1533" s="91"/>
      <c r="H1533" s="91"/>
      <c r="I1533" s="282"/>
      <c r="J1533" s="282"/>
      <c r="K1533" s="25"/>
      <c r="L1533" s="633"/>
      <c r="M1533" s="25"/>
      <c r="N1533" s="33"/>
      <c r="O1533" s="33"/>
      <c r="P1533" s="634"/>
      <c r="Q1533" s="603"/>
      <c r="R1533" s="603"/>
    </row>
    <row r="1534" hidden="1" customHeight="1" spans="1:18">
      <c r="A1534" s="591"/>
      <c r="B1534" s="91"/>
      <c r="C1534" s="635"/>
      <c r="D1534" s="91"/>
      <c r="E1534" s="91"/>
      <c r="F1534" s="91"/>
      <c r="G1534" s="91"/>
      <c r="H1534" s="91"/>
      <c r="I1534" s="282"/>
      <c r="J1534" s="282"/>
      <c r="K1534" s="25"/>
      <c r="L1534" s="633"/>
      <c r="M1534" s="25"/>
      <c r="N1534" s="33"/>
      <c r="O1534" s="33"/>
      <c r="P1534" s="634"/>
      <c r="Q1534" s="603"/>
      <c r="R1534" s="603"/>
    </row>
    <row r="1535" hidden="1" customHeight="1" spans="1:18">
      <c r="A1535" s="591"/>
      <c r="B1535" s="91"/>
      <c r="C1535" s="635"/>
      <c r="D1535" s="91"/>
      <c r="E1535" s="91"/>
      <c r="F1535" s="91"/>
      <c r="G1535" s="91"/>
      <c r="H1535" s="91"/>
      <c r="I1535" s="282"/>
      <c r="J1535" s="282"/>
      <c r="K1535" s="25"/>
      <c r="L1535" s="633"/>
      <c r="M1535" s="25"/>
      <c r="N1535" s="33"/>
      <c r="O1535" s="33"/>
      <c r="P1535" s="634"/>
      <c r="Q1535" s="603"/>
      <c r="R1535" s="603"/>
    </row>
    <row r="1536" hidden="1" customHeight="1" spans="1:18">
      <c r="A1536" s="591"/>
      <c r="B1536" s="91"/>
      <c r="C1536" s="635"/>
      <c r="D1536" s="91"/>
      <c r="E1536" s="91"/>
      <c r="F1536" s="91"/>
      <c r="G1536" s="91"/>
      <c r="H1536" s="91"/>
      <c r="I1536" s="282"/>
      <c r="J1536" s="282"/>
      <c r="K1536" s="25"/>
      <c r="L1536" s="633"/>
      <c r="M1536" s="25"/>
      <c r="N1536" s="33"/>
      <c r="O1536" s="33"/>
      <c r="P1536" s="634"/>
      <c r="Q1536" s="603"/>
      <c r="R1536" s="603"/>
    </row>
    <row r="1537" hidden="1" customHeight="1" spans="1:18">
      <c r="A1537" s="591"/>
      <c r="B1537" s="91"/>
      <c r="C1537" s="635"/>
      <c r="D1537" s="91"/>
      <c r="E1537" s="91"/>
      <c r="F1537" s="91"/>
      <c r="G1537" s="91"/>
      <c r="H1537" s="91"/>
      <c r="I1537" s="282"/>
      <c r="J1537" s="282"/>
      <c r="K1537" s="25"/>
      <c r="L1537" s="633"/>
      <c r="M1537" s="25"/>
      <c r="N1537" s="33"/>
      <c r="O1537" s="33"/>
      <c r="P1537" s="634"/>
      <c r="Q1537" s="603"/>
      <c r="R1537" s="603"/>
    </row>
    <row r="1538" hidden="1" customHeight="1" spans="1:18">
      <c r="A1538" s="591"/>
      <c r="B1538" s="91"/>
      <c r="C1538" s="635"/>
      <c r="D1538" s="91"/>
      <c r="E1538" s="91"/>
      <c r="F1538" s="91"/>
      <c r="G1538" s="91"/>
      <c r="H1538" s="91"/>
      <c r="I1538" s="282"/>
      <c r="J1538" s="282"/>
      <c r="K1538" s="25"/>
      <c r="L1538" s="633"/>
      <c r="M1538" s="25"/>
      <c r="N1538" s="33"/>
      <c r="O1538" s="33"/>
      <c r="P1538" s="634"/>
      <c r="Q1538" s="603"/>
      <c r="R1538" s="603"/>
    </row>
    <row r="1539" hidden="1" customHeight="1" spans="1:18">
      <c r="A1539" s="591"/>
      <c r="B1539" s="91"/>
      <c r="C1539" s="635"/>
      <c r="D1539" s="91"/>
      <c r="E1539" s="91"/>
      <c r="F1539" s="91"/>
      <c r="G1539" s="91"/>
      <c r="H1539" s="91"/>
      <c r="I1539" s="282"/>
      <c r="J1539" s="282"/>
      <c r="K1539" s="25"/>
      <c r="L1539" s="633"/>
      <c r="M1539" s="25"/>
      <c r="N1539" s="33"/>
      <c r="O1539" s="33"/>
      <c r="P1539" s="634"/>
      <c r="Q1539" s="603"/>
      <c r="R1539" s="603"/>
    </row>
    <row r="1540" hidden="1" customHeight="1" spans="1:18">
      <c r="A1540" s="591"/>
      <c r="B1540" s="91"/>
      <c r="C1540" s="635"/>
      <c r="D1540" s="91"/>
      <c r="E1540" s="91"/>
      <c r="F1540" s="91"/>
      <c r="G1540" s="91"/>
      <c r="H1540" s="91"/>
      <c r="I1540" s="282"/>
      <c r="J1540" s="282"/>
      <c r="K1540" s="25"/>
      <c r="L1540" s="633"/>
      <c r="M1540" s="25"/>
      <c r="N1540" s="33"/>
      <c r="O1540" s="33"/>
      <c r="P1540" s="634"/>
      <c r="Q1540" s="603"/>
      <c r="R1540" s="603"/>
    </row>
    <row r="1541" hidden="1" customHeight="1" spans="1:18">
      <c r="A1541" s="591"/>
      <c r="B1541" s="91"/>
      <c r="C1541" s="635"/>
      <c r="D1541" s="91"/>
      <c r="E1541" s="91"/>
      <c r="F1541" s="91"/>
      <c r="G1541" s="91"/>
      <c r="H1541" s="91"/>
      <c r="I1541" s="282"/>
      <c r="J1541" s="282"/>
      <c r="K1541" s="25"/>
      <c r="L1541" s="633"/>
      <c r="M1541" s="25"/>
      <c r="N1541" s="33"/>
      <c r="O1541" s="33"/>
      <c r="P1541" s="634"/>
      <c r="Q1541" s="603"/>
      <c r="R1541" s="603"/>
    </row>
    <row r="1542" hidden="1" customHeight="1" spans="1:18">
      <c r="A1542" s="591"/>
      <c r="B1542" s="91"/>
      <c r="C1542" s="635"/>
      <c r="D1542" s="91"/>
      <c r="E1542" s="91"/>
      <c r="F1542" s="91"/>
      <c r="G1542" s="91"/>
      <c r="H1542" s="91"/>
      <c r="I1542" s="282"/>
      <c r="J1542" s="282"/>
      <c r="K1542" s="25"/>
      <c r="L1542" s="633"/>
      <c r="M1542" s="25"/>
      <c r="N1542" s="33"/>
      <c r="O1542" s="33"/>
      <c r="P1542" s="634"/>
      <c r="Q1542" s="603"/>
      <c r="R1542" s="603"/>
    </row>
    <row r="1543" hidden="1" customHeight="1" spans="1:18">
      <c r="A1543" s="591"/>
      <c r="B1543" s="91"/>
      <c r="C1543" s="635"/>
      <c r="D1543" s="91"/>
      <c r="E1543" s="91"/>
      <c r="F1543" s="91"/>
      <c r="G1543" s="91"/>
      <c r="H1543" s="91"/>
      <c r="I1543" s="282"/>
      <c r="J1543" s="282"/>
      <c r="K1543" s="25"/>
      <c r="L1543" s="633"/>
      <c r="M1543" s="25"/>
      <c r="N1543" s="33"/>
      <c r="O1543" s="33"/>
      <c r="P1543" s="634"/>
      <c r="Q1543" s="603"/>
      <c r="R1543" s="603"/>
    </row>
    <row r="1544" hidden="1" customHeight="1" spans="1:18">
      <c r="A1544" s="591"/>
      <c r="B1544" s="91"/>
      <c r="C1544" s="635"/>
      <c r="D1544" s="91"/>
      <c r="E1544" s="91"/>
      <c r="F1544" s="91"/>
      <c r="G1544" s="91"/>
      <c r="H1544" s="91"/>
      <c r="I1544" s="282"/>
      <c r="J1544" s="282"/>
      <c r="K1544" s="25"/>
      <c r="L1544" s="633"/>
      <c r="M1544" s="25"/>
      <c r="N1544" s="33"/>
      <c r="O1544" s="33"/>
      <c r="P1544" s="634"/>
      <c r="Q1544" s="603"/>
      <c r="R1544" s="603"/>
    </row>
    <row r="1545" hidden="1" customHeight="1" spans="1:18">
      <c r="A1545" s="591"/>
      <c r="B1545" s="91"/>
      <c r="C1545" s="635"/>
      <c r="D1545" s="91"/>
      <c r="E1545" s="91"/>
      <c r="F1545" s="91"/>
      <c r="G1545" s="91"/>
      <c r="H1545" s="91"/>
      <c r="I1545" s="282"/>
      <c r="J1545" s="282"/>
      <c r="K1545" s="25"/>
      <c r="L1545" s="633"/>
      <c r="M1545" s="25"/>
      <c r="N1545" s="33"/>
      <c r="O1545" s="33"/>
      <c r="P1545" s="634"/>
      <c r="Q1545" s="603"/>
      <c r="R1545" s="603"/>
    </row>
    <row r="1546" hidden="1" customHeight="1" spans="1:18">
      <c r="A1546" s="591"/>
      <c r="B1546" s="91"/>
      <c r="C1546" s="635"/>
      <c r="D1546" s="91"/>
      <c r="E1546" s="91"/>
      <c r="F1546" s="91"/>
      <c r="G1546" s="91"/>
      <c r="H1546" s="91"/>
      <c r="I1546" s="282"/>
      <c r="J1546" s="282"/>
      <c r="K1546" s="25"/>
      <c r="L1546" s="633"/>
      <c r="M1546" s="25"/>
      <c r="N1546" s="33"/>
      <c r="O1546" s="33"/>
      <c r="P1546" s="634"/>
      <c r="Q1546" s="603"/>
      <c r="R1546" s="603"/>
    </row>
    <row r="1547" hidden="1" customHeight="1" spans="1:18">
      <c r="A1547" s="591"/>
      <c r="B1547" s="91"/>
      <c r="C1547" s="635"/>
      <c r="D1547" s="91"/>
      <c r="E1547" s="91"/>
      <c r="F1547" s="91"/>
      <c r="G1547" s="91"/>
      <c r="H1547" s="91"/>
      <c r="I1547" s="282"/>
      <c r="J1547" s="282"/>
      <c r="K1547" s="25"/>
      <c r="L1547" s="633"/>
      <c r="M1547" s="25"/>
      <c r="N1547" s="33"/>
      <c r="O1547" s="33"/>
      <c r="P1547" s="634"/>
      <c r="Q1547" s="603"/>
      <c r="R1547" s="603"/>
    </row>
    <row r="1548" hidden="1" customHeight="1" spans="1:18">
      <c r="A1548" s="591"/>
      <c r="B1548" s="91"/>
      <c r="C1548" s="635"/>
      <c r="D1548" s="91"/>
      <c r="E1548" s="91"/>
      <c r="F1548" s="91"/>
      <c r="G1548" s="91"/>
      <c r="H1548" s="91"/>
      <c r="I1548" s="282"/>
      <c r="J1548" s="282"/>
      <c r="K1548" s="25"/>
      <c r="L1548" s="633"/>
      <c r="M1548" s="25"/>
      <c r="N1548" s="33"/>
      <c r="O1548" s="33"/>
      <c r="P1548" s="634"/>
      <c r="Q1548" s="603"/>
      <c r="R1548" s="603"/>
    </row>
    <row r="1549" hidden="1" customHeight="1" spans="1:18">
      <c r="A1549" s="591"/>
      <c r="B1549" s="91"/>
      <c r="C1549" s="635"/>
      <c r="D1549" s="91"/>
      <c r="E1549" s="91"/>
      <c r="F1549" s="91"/>
      <c r="G1549" s="91"/>
      <c r="H1549" s="91"/>
      <c r="I1549" s="282"/>
      <c r="J1549" s="282"/>
      <c r="K1549" s="25"/>
      <c r="L1549" s="633"/>
      <c r="M1549" s="25"/>
      <c r="N1549" s="33"/>
      <c r="O1549" s="33"/>
      <c r="P1549" s="634"/>
      <c r="Q1549" s="603"/>
      <c r="R1549" s="603"/>
    </row>
    <row r="1550" hidden="1" customHeight="1" spans="1:18">
      <c r="A1550" s="591"/>
      <c r="B1550" s="91"/>
      <c r="C1550" s="635"/>
      <c r="D1550" s="91"/>
      <c r="E1550" s="91"/>
      <c r="F1550" s="91"/>
      <c r="G1550" s="91"/>
      <c r="H1550" s="91"/>
      <c r="I1550" s="282"/>
      <c r="J1550" s="282"/>
      <c r="K1550" s="25"/>
      <c r="L1550" s="633"/>
      <c r="M1550" s="25"/>
      <c r="N1550" s="33"/>
      <c r="O1550" s="33"/>
      <c r="P1550" s="634"/>
      <c r="Q1550" s="603"/>
      <c r="R1550" s="603"/>
    </row>
    <row r="1551" hidden="1" customHeight="1" spans="1:18">
      <c r="A1551" s="591"/>
      <c r="B1551" s="91"/>
      <c r="C1551" s="635"/>
      <c r="D1551" s="91"/>
      <c r="E1551" s="91"/>
      <c r="F1551" s="91"/>
      <c r="G1551" s="91"/>
      <c r="H1551" s="91"/>
      <c r="I1551" s="282"/>
      <c r="J1551" s="282"/>
      <c r="K1551" s="25"/>
      <c r="L1551" s="633"/>
      <c r="M1551" s="25"/>
      <c r="N1551" s="33"/>
      <c r="O1551" s="33"/>
      <c r="P1551" s="634"/>
      <c r="Q1551" s="603"/>
      <c r="R1551" s="603"/>
    </row>
    <row r="1552" hidden="1" customHeight="1" spans="1:18">
      <c r="A1552" s="591"/>
      <c r="B1552" s="91"/>
      <c r="C1552" s="635"/>
      <c r="D1552" s="91"/>
      <c r="E1552" s="91"/>
      <c r="F1552" s="91"/>
      <c r="G1552" s="91"/>
      <c r="H1552" s="91"/>
      <c r="I1552" s="282"/>
      <c r="J1552" s="282"/>
      <c r="K1552" s="25"/>
      <c r="L1552" s="633"/>
      <c r="M1552" s="25"/>
      <c r="N1552" s="33"/>
      <c r="O1552" s="33"/>
      <c r="P1552" s="634"/>
      <c r="Q1552" s="603"/>
      <c r="R1552" s="603"/>
    </row>
    <row r="1553" hidden="1" customHeight="1" spans="1:18">
      <c r="A1553" s="591"/>
      <c r="B1553" s="91"/>
      <c r="C1553" s="635"/>
      <c r="D1553" s="91"/>
      <c r="E1553" s="91"/>
      <c r="F1553" s="91"/>
      <c r="G1553" s="91"/>
      <c r="H1553" s="91"/>
      <c r="I1553" s="282"/>
      <c r="J1553" s="282"/>
      <c r="K1553" s="25"/>
      <c r="L1553" s="633"/>
      <c r="M1553" s="25"/>
      <c r="N1553" s="33"/>
      <c r="O1553" s="33"/>
      <c r="P1553" s="634"/>
      <c r="Q1553" s="603"/>
      <c r="R1553" s="603"/>
    </row>
    <row r="1554" hidden="1" customHeight="1" spans="1:18">
      <c r="A1554" s="591"/>
      <c r="B1554" s="91"/>
      <c r="C1554" s="635"/>
      <c r="D1554" s="91"/>
      <c r="E1554" s="91"/>
      <c r="F1554" s="91"/>
      <c r="G1554" s="91"/>
      <c r="H1554" s="91"/>
      <c r="I1554" s="282"/>
      <c r="J1554" s="282"/>
      <c r="K1554" s="25"/>
      <c r="L1554" s="633"/>
      <c r="M1554" s="25"/>
      <c r="N1554" s="33"/>
      <c r="O1554" s="33"/>
      <c r="P1554" s="634"/>
      <c r="Q1554" s="603"/>
      <c r="R1554" s="603"/>
    </row>
    <row r="1555" hidden="1" customHeight="1" spans="1:18">
      <c r="A1555" s="591"/>
      <c r="B1555" s="91"/>
      <c r="C1555" s="635"/>
      <c r="D1555" s="91"/>
      <c r="E1555" s="91"/>
      <c r="F1555" s="91"/>
      <c r="G1555" s="91"/>
      <c r="H1555" s="91"/>
      <c r="I1555" s="282"/>
      <c r="J1555" s="282"/>
      <c r="K1555" s="25"/>
      <c r="L1555" s="633"/>
      <c r="M1555" s="25"/>
      <c r="N1555" s="33"/>
      <c r="O1555" s="33"/>
      <c r="P1555" s="634"/>
      <c r="Q1555" s="603"/>
      <c r="R1555" s="603"/>
    </row>
    <row r="1556" hidden="1" customHeight="1" spans="1:18">
      <c r="A1556" s="591"/>
      <c r="B1556" s="91"/>
      <c r="C1556" s="635"/>
      <c r="D1556" s="91"/>
      <c r="E1556" s="91"/>
      <c r="F1556" s="91"/>
      <c r="G1556" s="91"/>
      <c r="H1556" s="91"/>
      <c r="I1556" s="282"/>
      <c r="J1556" s="282"/>
      <c r="K1556" s="25"/>
      <c r="L1556" s="633"/>
      <c r="M1556" s="25"/>
      <c r="N1556" s="33"/>
      <c r="O1556" s="33"/>
      <c r="P1556" s="634"/>
      <c r="Q1556" s="603"/>
      <c r="R1556" s="603"/>
    </row>
    <row r="1557" hidden="1" customHeight="1" spans="1:18">
      <c r="A1557" s="591"/>
      <c r="B1557" s="91"/>
      <c r="C1557" s="635"/>
      <c r="D1557" s="91"/>
      <c r="E1557" s="91"/>
      <c r="F1557" s="91"/>
      <c r="G1557" s="91"/>
      <c r="H1557" s="91"/>
      <c r="I1557" s="282"/>
      <c r="J1557" s="282"/>
      <c r="K1557" s="25"/>
      <c r="L1557" s="633"/>
      <c r="M1557" s="25"/>
      <c r="N1557" s="33"/>
      <c r="O1557" s="33"/>
      <c r="P1557" s="634"/>
      <c r="Q1557" s="603"/>
      <c r="R1557" s="603"/>
    </row>
    <row r="1558" hidden="1" customHeight="1" spans="1:18">
      <c r="A1558" s="591"/>
      <c r="B1558" s="91"/>
      <c r="C1558" s="635"/>
      <c r="D1558" s="91"/>
      <c r="E1558" s="91"/>
      <c r="F1558" s="91"/>
      <c r="G1558" s="91"/>
      <c r="H1558" s="91"/>
      <c r="I1558" s="282"/>
      <c r="J1558" s="282"/>
      <c r="K1558" s="25"/>
      <c r="L1558" s="633"/>
      <c r="M1558" s="25"/>
      <c r="N1558" s="33"/>
      <c r="O1558" s="33"/>
      <c r="P1558" s="634"/>
      <c r="Q1558" s="603"/>
      <c r="R1558" s="603"/>
    </row>
    <row r="1559" hidden="1" customHeight="1" spans="1:18">
      <c r="A1559" s="591"/>
      <c r="B1559" s="91"/>
      <c r="C1559" s="635"/>
      <c r="D1559" s="91"/>
      <c r="E1559" s="91"/>
      <c r="F1559" s="91"/>
      <c r="G1559" s="91"/>
      <c r="H1559" s="91"/>
      <c r="I1559" s="282"/>
      <c r="J1559" s="282"/>
      <c r="K1559" s="25"/>
      <c r="L1559" s="633"/>
      <c r="M1559" s="25"/>
      <c r="N1559" s="33"/>
      <c r="O1559" s="33"/>
      <c r="P1559" s="634"/>
      <c r="Q1559" s="603"/>
      <c r="R1559" s="603"/>
    </row>
    <row r="1560" hidden="1" customHeight="1" spans="1:18">
      <c r="A1560" s="591"/>
      <c r="B1560" s="91"/>
      <c r="C1560" s="635"/>
      <c r="D1560" s="91"/>
      <c r="E1560" s="91"/>
      <c r="F1560" s="91"/>
      <c r="G1560" s="91"/>
      <c r="H1560" s="91"/>
      <c r="I1560" s="282"/>
      <c r="J1560" s="282"/>
      <c r="K1560" s="25"/>
      <c r="L1560" s="633"/>
      <c r="M1560" s="25"/>
      <c r="N1560" s="33"/>
      <c r="O1560" s="33"/>
      <c r="P1560" s="634"/>
      <c r="Q1560" s="603"/>
      <c r="R1560" s="603"/>
    </row>
    <row r="1561" hidden="1" customHeight="1" spans="1:18">
      <c r="A1561" s="591"/>
      <c r="B1561" s="91"/>
      <c r="C1561" s="635"/>
      <c r="D1561" s="91"/>
      <c r="E1561" s="91"/>
      <c r="F1561" s="91"/>
      <c r="G1561" s="91"/>
      <c r="H1561" s="91"/>
      <c r="I1561" s="282"/>
      <c r="J1561" s="282"/>
      <c r="K1561" s="25"/>
      <c r="L1561" s="633"/>
      <c r="M1561" s="25"/>
      <c r="N1561" s="33"/>
      <c r="O1561" s="33"/>
      <c r="P1561" s="634"/>
      <c r="Q1561" s="603"/>
      <c r="R1561" s="603"/>
    </row>
    <row r="1562" hidden="1" customHeight="1" spans="1:18">
      <c r="A1562" s="591"/>
      <c r="B1562" s="91"/>
      <c r="C1562" s="635"/>
      <c r="D1562" s="91"/>
      <c r="E1562" s="91"/>
      <c r="F1562" s="91"/>
      <c r="G1562" s="91"/>
      <c r="H1562" s="91"/>
      <c r="I1562" s="282"/>
      <c r="J1562" s="282"/>
      <c r="K1562" s="25"/>
      <c r="L1562" s="633"/>
      <c r="M1562" s="25"/>
      <c r="N1562" s="33"/>
      <c r="O1562" s="33"/>
      <c r="P1562" s="634"/>
      <c r="Q1562" s="603"/>
      <c r="R1562" s="603"/>
    </row>
    <row r="1563" hidden="1" customHeight="1" spans="1:18">
      <c r="A1563" s="591"/>
      <c r="B1563" s="91"/>
      <c r="C1563" s="635"/>
      <c r="D1563" s="91"/>
      <c r="E1563" s="91"/>
      <c r="F1563" s="91"/>
      <c r="G1563" s="91"/>
      <c r="H1563" s="91"/>
      <c r="I1563" s="282"/>
      <c r="J1563" s="282"/>
      <c r="K1563" s="25"/>
      <c r="L1563" s="633"/>
      <c r="M1563" s="25"/>
      <c r="N1563" s="33"/>
      <c r="O1563" s="33"/>
      <c r="P1563" s="634"/>
      <c r="Q1563" s="603"/>
      <c r="R1563" s="603"/>
    </row>
    <row r="1564" hidden="1" customHeight="1" spans="1:18">
      <c r="A1564" s="591"/>
      <c r="B1564" s="91"/>
      <c r="C1564" s="635"/>
      <c r="D1564" s="91"/>
      <c r="E1564" s="91"/>
      <c r="F1564" s="91"/>
      <c r="G1564" s="91"/>
      <c r="H1564" s="91"/>
      <c r="I1564" s="282"/>
      <c r="J1564" s="282"/>
      <c r="K1564" s="25"/>
      <c r="L1564" s="633"/>
      <c r="M1564" s="25"/>
      <c r="N1564" s="33"/>
      <c r="O1564" s="33"/>
      <c r="P1564" s="634"/>
      <c r="Q1564" s="603"/>
      <c r="R1564" s="603"/>
    </row>
    <row r="1565" hidden="1" customHeight="1" spans="1:18">
      <c r="A1565" s="591"/>
      <c r="B1565" s="91"/>
      <c r="C1565" s="635"/>
      <c r="D1565" s="91"/>
      <c r="E1565" s="91"/>
      <c r="F1565" s="91"/>
      <c r="G1565" s="91"/>
      <c r="H1565" s="91"/>
      <c r="I1565" s="282"/>
      <c r="J1565" s="282"/>
      <c r="K1565" s="25"/>
      <c r="L1565" s="633"/>
      <c r="M1565" s="25"/>
      <c r="N1565" s="33"/>
      <c r="O1565" s="33"/>
      <c r="P1565" s="634"/>
      <c r="Q1565" s="603"/>
      <c r="R1565" s="603"/>
    </row>
    <row r="1566" hidden="1" customHeight="1" spans="1:18">
      <c r="A1566" s="591"/>
      <c r="B1566" s="91"/>
      <c r="C1566" s="635"/>
      <c r="D1566" s="91"/>
      <c r="E1566" s="91"/>
      <c r="F1566" s="91"/>
      <c r="G1566" s="91"/>
      <c r="H1566" s="91"/>
      <c r="I1566" s="282"/>
      <c r="J1566" s="282"/>
      <c r="K1566" s="25"/>
      <c r="L1566" s="633"/>
      <c r="M1566" s="25"/>
      <c r="N1566" s="33"/>
      <c r="O1566" s="33"/>
      <c r="P1566" s="634"/>
      <c r="Q1566" s="603"/>
      <c r="R1566" s="603"/>
    </row>
    <row r="1567" hidden="1" customHeight="1" spans="1:18">
      <c r="A1567" s="591"/>
      <c r="B1567" s="91"/>
      <c r="C1567" s="635"/>
      <c r="D1567" s="91"/>
      <c r="E1567" s="91"/>
      <c r="F1567" s="91"/>
      <c r="G1567" s="91"/>
      <c r="H1567" s="91"/>
      <c r="I1567" s="282"/>
      <c r="J1567" s="282"/>
      <c r="K1567" s="25"/>
      <c r="L1567" s="633"/>
      <c r="M1567" s="25"/>
      <c r="N1567" s="33"/>
      <c r="O1567" s="33"/>
      <c r="P1567" s="634"/>
      <c r="Q1567" s="603"/>
      <c r="R1567" s="603"/>
    </row>
    <row r="1568" hidden="1" customHeight="1" spans="1:18">
      <c r="A1568" s="591"/>
      <c r="B1568" s="91"/>
      <c r="C1568" s="635"/>
      <c r="D1568" s="91"/>
      <c r="E1568" s="91"/>
      <c r="F1568" s="91"/>
      <c r="G1568" s="91"/>
      <c r="H1568" s="91"/>
      <c r="I1568" s="282"/>
      <c r="J1568" s="282"/>
      <c r="K1568" s="25"/>
      <c r="L1568" s="633"/>
      <c r="M1568" s="25"/>
      <c r="N1568" s="33"/>
      <c r="O1568" s="33"/>
      <c r="P1568" s="634"/>
      <c r="Q1568" s="603"/>
      <c r="R1568" s="603"/>
    </row>
    <row r="1569" hidden="1" customHeight="1" spans="1:18">
      <c r="A1569" s="591"/>
      <c r="B1569" s="91"/>
      <c r="C1569" s="635"/>
      <c r="D1569" s="91"/>
      <c r="E1569" s="91"/>
      <c r="F1569" s="91"/>
      <c r="G1569" s="91"/>
      <c r="H1569" s="91"/>
      <c r="I1569" s="282"/>
      <c r="J1569" s="282"/>
      <c r="K1569" s="25"/>
      <c r="L1569" s="633"/>
      <c r="M1569" s="25"/>
      <c r="N1569" s="33"/>
      <c r="O1569" s="33"/>
      <c r="P1569" s="634"/>
      <c r="Q1569" s="603"/>
      <c r="R1569" s="603"/>
    </row>
    <row r="1570" hidden="1" customHeight="1" spans="1:18">
      <c r="A1570" s="591"/>
      <c r="B1570" s="91"/>
      <c r="C1570" s="635"/>
      <c r="D1570" s="91"/>
      <c r="E1570" s="91"/>
      <c r="F1570" s="91"/>
      <c r="G1570" s="91"/>
      <c r="H1570" s="91"/>
      <c r="I1570" s="282"/>
      <c r="J1570" s="282"/>
      <c r="K1570" s="25"/>
      <c r="L1570" s="633"/>
      <c r="M1570" s="25"/>
      <c r="N1570" s="33"/>
      <c r="O1570" s="33"/>
      <c r="P1570" s="634"/>
      <c r="Q1570" s="603"/>
      <c r="R1570" s="603"/>
    </row>
    <row r="1571" hidden="1" customHeight="1" spans="1:18">
      <c r="A1571" s="591"/>
      <c r="B1571" s="91"/>
      <c r="C1571" s="635"/>
      <c r="D1571" s="91"/>
      <c r="E1571" s="91"/>
      <c r="F1571" s="91"/>
      <c r="G1571" s="91"/>
      <c r="H1571" s="91"/>
      <c r="I1571" s="282"/>
      <c r="J1571" s="282"/>
      <c r="K1571" s="25"/>
      <c r="L1571" s="633"/>
      <c r="M1571" s="25"/>
      <c r="N1571" s="33"/>
      <c r="O1571" s="33"/>
      <c r="P1571" s="634"/>
      <c r="Q1571" s="603"/>
      <c r="R1571" s="603"/>
    </row>
    <row r="1572" hidden="1" customHeight="1" spans="1:18">
      <c r="A1572" s="591"/>
      <c r="B1572" s="91"/>
      <c r="C1572" s="635"/>
      <c r="D1572" s="91"/>
      <c r="E1572" s="91"/>
      <c r="F1572" s="91"/>
      <c r="G1572" s="91"/>
      <c r="H1572" s="91"/>
      <c r="I1572" s="282"/>
      <c r="J1572" s="282"/>
      <c r="K1572" s="25"/>
      <c r="L1572" s="633"/>
      <c r="M1572" s="25"/>
      <c r="N1572" s="33"/>
      <c r="O1572" s="33"/>
      <c r="P1572" s="634"/>
      <c r="Q1572" s="603"/>
      <c r="R1572" s="603"/>
    </row>
    <row r="1573" hidden="1" customHeight="1" spans="1:18">
      <c r="A1573" s="591"/>
      <c r="B1573" s="91"/>
      <c r="C1573" s="635"/>
      <c r="D1573" s="91"/>
      <c r="E1573" s="91"/>
      <c r="F1573" s="91"/>
      <c r="G1573" s="91"/>
      <c r="H1573" s="91"/>
      <c r="I1573" s="282"/>
      <c r="J1573" s="282"/>
      <c r="K1573" s="25"/>
      <c r="L1573" s="633"/>
      <c r="M1573" s="25"/>
      <c r="N1573" s="33"/>
      <c r="O1573" s="33"/>
      <c r="P1573" s="634"/>
      <c r="Q1573" s="603"/>
      <c r="R1573" s="603"/>
    </row>
    <row r="1574" hidden="1" customHeight="1" spans="1:18">
      <c r="A1574" s="591"/>
      <c r="B1574" s="91"/>
      <c r="C1574" s="635"/>
      <c r="D1574" s="91"/>
      <c r="E1574" s="91"/>
      <c r="F1574" s="91"/>
      <c r="G1574" s="91"/>
      <c r="H1574" s="91"/>
      <c r="I1574" s="282"/>
      <c r="J1574" s="282"/>
      <c r="K1574" s="25"/>
      <c r="L1574" s="633"/>
      <c r="M1574" s="25"/>
      <c r="N1574" s="33"/>
      <c r="O1574" s="33"/>
      <c r="P1574" s="634"/>
      <c r="Q1574" s="603"/>
      <c r="R1574" s="603"/>
    </row>
    <row r="1575" hidden="1" customHeight="1" spans="1:18">
      <c r="A1575" s="591"/>
      <c r="B1575" s="91"/>
      <c r="C1575" s="635"/>
      <c r="D1575" s="91"/>
      <c r="E1575" s="91"/>
      <c r="F1575" s="91"/>
      <c r="G1575" s="91"/>
      <c r="H1575" s="91"/>
      <c r="I1575" s="282"/>
      <c r="J1575" s="282"/>
      <c r="K1575" s="25"/>
      <c r="L1575" s="633"/>
      <c r="M1575" s="25"/>
      <c r="N1575" s="33"/>
      <c r="O1575" s="33"/>
      <c r="P1575" s="634"/>
      <c r="Q1575" s="603"/>
      <c r="R1575" s="603"/>
    </row>
    <row r="1576" hidden="1" customHeight="1" spans="1:18">
      <c r="A1576" s="591"/>
      <c r="B1576" s="91"/>
      <c r="C1576" s="635"/>
      <c r="D1576" s="91"/>
      <c r="E1576" s="91"/>
      <c r="F1576" s="91"/>
      <c r="G1576" s="91"/>
      <c r="H1576" s="91"/>
      <c r="I1576" s="282"/>
      <c r="J1576" s="282"/>
      <c r="K1576" s="25"/>
      <c r="L1576" s="633"/>
      <c r="M1576" s="25"/>
      <c r="N1576" s="33"/>
      <c r="O1576" s="33"/>
      <c r="P1576" s="634"/>
      <c r="Q1576" s="603"/>
      <c r="R1576" s="603"/>
    </row>
    <row r="1577" hidden="1" customHeight="1" spans="1:18">
      <c r="A1577" s="591"/>
      <c r="B1577" s="91"/>
      <c r="C1577" s="635"/>
      <c r="D1577" s="91"/>
      <c r="E1577" s="91"/>
      <c r="F1577" s="91"/>
      <c r="G1577" s="91"/>
      <c r="H1577" s="91"/>
      <c r="I1577" s="282"/>
      <c r="J1577" s="282"/>
      <c r="K1577" s="25"/>
      <c r="L1577" s="633"/>
      <c r="M1577" s="25"/>
      <c r="N1577" s="33"/>
      <c r="O1577" s="33"/>
      <c r="P1577" s="634"/>
      <c r="Q1577" s="603"/>
      <c r="R1577" s="603"/>
    </row>
    <row r="1578" hidden="1" customHeight="1" spans="1:18">
      <c r="A1578" s="591"/>
      <c r="B1578" s="91"/>
      <c r="C1578" s="635"/>
      <c r="D1578" s="91"/>
      <c r="E1578" s="91"/>
      <c r="F1578" s="91"/>
      <c r="G1578" s="91"/>
      <c r="H1578" s="91"/>
      <c r="I1578" s="282"/>
      <c r="J1578" s="282"/>
      <c r="K1578" s="25"/>
      <c r="L1578" s="633"/>
      <c r="M1578" s="25"/>
      <c r="N1578" s="33"/>
      <c r="O1578" s="33"/>
      <c r="P1578" s="634"/>
      <c r="Q1578" s="603"/>
      <c r="R1578" s="603"/>
    </row>
    <row r="1579" hidden="1" customHeight="1" spans="1:18">
      <c r="A1579" s="591"/>
      <c r="B1579" s="91"/>
      <c r="C1579" s="635"/>
      <c r="D1579" s="91"/>
      <c r="E1579" s="91"/>
      <c r="F1579" s="91"/>
      <c r="G1579" s="91"/>
      <c r="H1579" s="91"/>
      <c r="I1579" s="282"/>
      <c r="J1579" s="282"/>
      <c r="K1579" s="25"/>
      <c r="L1579" s="633"/>
      <c r="M1579" s="25"/>
      <c r="N1579" s="33"/>
      <c r="O1579" s="33"/>
      <c r="P1579" s="634"/>
      <c r="Q1579" s="603"/>
      <c r="R1579" s="603"/>
    </row>
    <row r="1580" hidden="1" customHeight="1" spans="1:18">
      <c r="A1580" s="591"/>
      <c r="B1580" s="91"/>
      <c r="C1580" s="635"/>
      <c r="D1580" s="91"/>
      <c r="E1580" s="91"/>
      <c r="F1580" s="91"/>
      <c r="G1580" s="91"/>
      <c r="H1580" s="91"/>
      <c r="I1580" s="282"/>
      <c r="J1580" s="282"/>
      <c r="K1580" s="25"/>
      <c r="L1580" s="633"/>
      <c r="M1580" s="25"/>
      <c r="N1580" s="33"/>
      <c r="O1580" s="33"/>
      <c r="P1580" s="634"/>
      <c r="Q1580" s="603"/>
      <c r="R1580" s="603"/>
    </row>
    <row r="1581" hidden="1" customHeight="1" spans="1:18">
      <c r="A1581" s="591"/>
      <c r="B1581" s="91"/>
      <c r="C1581" s="635"/>
      <c r="D1581" s="91"/>
      <c r="E1581" s="91"/>
      <c r="F1581" s="91"/>
      <c r="G1581" s="91"/>
      <c r="H1581" s="91"/>
      <c r="I1581" s="282"/>
      <c r="J1581" s="282"/>
      <c r="K1581" s="25"/>
      <c r="L1581" s="633"/>
      <c r="M1581" s="25"/>
      <c r="N1581" s="33"/>
      <c r="O1581" s="33"/>
      <c r="P1581" s="634"/>
      <c r="Q1581" s="603"/>
      <c r="R1581" s="603"/>
    </row>
    <row r="1582" hidden="1" customHeight="1" spans="1:18">
      <c r="A1582" s="591"/>
      <c r="B1582" s="91"/>
      <c r="C1582" s="635"/>
      <c r="D1582" s="91"/>
      <c r="E1582" s="91"/>
      <c r="F1582" s="91"/>
      <c r="G1582" s="91"/>
      <c r="H1582" s="91"/>
      <c r="I1582" s="282"/>
      <c r="J1582" s="282"/>
      <c r="K1582" s="25"/>
      <c r="L1582" s="633"/>
      <c r="M1582" s="25"/>
      <c r="N1582" s="33"/>
      <c r="O1582" s="33"/>
      <c r="P1582" s="634"/>
      <c r="Q1582" s="603"/>
      <c r="R1582" s="603"/>
    </row>
    <row r="1583" hidden="1" customHeight="1" spans="1:18">
      <c r="A1583" s="591"/>
      <c r="B1583" s="91"/>
      <c r="C1583" s="635"/>
      <c r="D1583" s="91"/>
      <c r="E1583" s="91"/>
      <c r="F1583" s="91"/>
      <c r="G1583" s="91"/>
      <c r="H1583" s="91"/>
      <c r="I1583" s="282"/>
      <c r="J1583" s="282"/>
      <c r="K1583" s="25"/>
      <c r="L1583" s="633"/>
      <c r="M1583" s="25"/>
      <c r="N1583" s="33"/>
      <c r="O1583" s="33"/>
      <c r="P1583" s="634"/>
      <c r="Q1583" s="603"/>
      <c r="R1583" s="603"/>
    </row>
    <row r="1584" hidden="1" customHeight="1" spans="1:18">
      <c r="A1584" s="591"/>
      <c r="B1584" s="91"/>
      <c r="C1584" s="635"/>
      <c r="D1584" s="91"/>
      <c r="E1584" s="91"/>
      <c r="F1584" s="91"/>
      <c r="G1584" s="91"/>
      <c r="H1584" s="91"/>
      <c r="I1584" s="282"/>
      <c r="J1584" s="282"/>
      <c r="K1584" s="25"/>
      <c r="L1584" s="633"/>
      <c r="M1584" s="25"/>
      <c r="N1584" s="33"/>
      <c r="O1584" s="33"/>
      <c r="P1584" s="634"/>
      <c r="Q1584" s="603"/>
      <c r="R1584" s="603"/>
    </row>
    <row r="1585" hidden="1" customHeight="1" spans="1:18">
      <c r="A1585" s="591"/>
      <c r="B1585" s="91"/>
      <c r="C1585" s="635"/>
      <c r="D1585" s="91"/>
      <c r="E1585" s="91"/>
      <c r="F1585" s="91"/>
      <c r="G1585" s="91"/>
      <c r="H1585" s="91"/>
      <c r="I1585" s="282"/>
      <c r="J1585" s="282"/>
      <c r="K1585" s="25"/>
      <c r="L1585" s="633"/>
      <c r="M1585" s="25"/>
      <c r="N1585" s="33"/>
      <c r="O1585" s="33"/>
      <c r="P1585" s="634"/>
      <c r="Q1585" s="603"/>
      <c r="R1585" s="603"/>
    </row>
    <row r="1586" hidden="1" customHeight="1" spans="1:18">
      <c r="A1586" s="591"/>
      <c r="B1586" s="91"/>
      <c r="C1586" s="635"/>
      <c r="D1586" s="91"/>
      <c r="E1586" s="91"/>
      <c r="F1586" s="91"/>
      <c r="G1586" s="91"/>
      <c r="H1586" s="91"/>
      <c r="I1586" s="282"/>
      <c r="J1586" s="282"/>
      <c r="K1586" s="25"/>
      <c r="L1586" s="633"/>
      <c r="M1586" s="25"/>
      <c r="N1586" s="33"/>
      <c r="O1586" s="33"/>
      <c r="P1586" s="634"/>
      <c r="Q1586" s="603"/>
      <c r="R1586" s="603"/>
    </row>
    <row r="1587" hidden="1" customHeight="1" spans="1:18">
      <c r="A1587" s="591"/>
      <c r="B1587" s="91"/>
      <c r="C1587" s="635"/>
      <c r="D1587" s="91"/>
      <c r="E1587" s="91"/>
      <c r="F1587" s="91"/>
      <c r="G1587" s="91"/>
      <c r="H1587" s="91"/>
      <c r="I1587" s="282"/>
      <c r="J1587" s="282"/>
      <c r="K1587" s="25"/>
      <c r="L1587" s="633"/>
      <c r="M1587" s="25"/>
      <c r="N1587" s="33"/>
      <c r="O1587" s="33"/>
      <c r="P1587" s="634"/>
      <c r="Q1587" s="603"/>
      <c r="R1587" s="603"/>
    </row>
    <row r="1588" hidden="1" customHeight="1" spans="1:18">
      <c r="A1588" s="591"/>
      <c r="B1588" s="91"/>
      <c r="C1588" s="635"/>
      <c r="D1588" s="91"/>
      <c r="E1588" s="91"/>
      <c r="F1588" s="91"/>
      <c r="G1588" s="91"/>
      <c r="H1588" s="91"/>
      <c r="I1588" s="282"/>
      <c r="J1588" s="282"/>
      <c r="K1588" s="25"/>
      <c r="L1588" s="633"/>
      <c r="M1588" s="25"/>
      <c r="N1588" s="33"/>
      <c r="O1588" s="33"/>
      <c r="P1588" s="634"/>
      <c r="Q1588" s="603"/>
      <c r="R1588" s="603"/>
    </row>
    <row r="1589" hidden="1" customHeight="1" spans="1:18">
      <c r="A1589" s="591"/>
      <c r="B1589" s="91"/>
      <c r="C1589" s="635"/>
      <c r="D1589" s="91"/>
      <c r="E1589" s="91"/>
      <c r="F1589" s="91"/>
      <c r="G1589" s="91"/>
      <c r="H1589" s="91"/>
      <c r="I1589" s="282"/>
      <c r="J1589" s="282"/>
      <c r="K1589" s="25"/>
      <c r="L1589" s="633"/>
      <c r="M1589" s="25"/>
      <c r="N1589" s="33"/>
      <c r="O1589" s="33"/>
      <c r="P1589" s="634"/>
      <c r="Q1589" s="603"/>
      <c r="R1589" s="603"/>
    </row>
    <row r="1590" hidden="1" customHeight="1" spans="1:18">
      <c r="A1590" s="591"/>
      <c r="B1590" s="91"/>
      <c r="C1590" s="635"/>
      <c r="D1590" s="91"/>
      <c r="E1590" s="91"/>
      <c r="F1590" s="91"/>
      <c r="G1590" s="91"/>
      <c r="H1590" s="91"/>
      <c r="I1590" s="282"/>
      <c r="J1590" s="282"/>
      <c r="K1590" s="25"/>
      <c r="L1590" s="633"/>
      <c r="M1590" s="25"/>
      <c r="N1590" s="33"/>
      <c r="O1590" s="33"/>
      <c r="P1590" s="634"/>
      <c r="Q1590" s="603"/>
      <c r="R1590" s="603"/>
    </row>
    <row r="1591" hidden="1" customHeight="1" spans="1:18">
      <c r="A1591" s="591"/>
      <c r="B1591" s="91"/>
      <c r="C1591" s="635"/>
      <c r="D1591" s="91"/>
      <c r="E1591" s="91"/>
      <c r="F1591" s="91"/>
      <c r="G1591" s="91"/>
      <c r="H1591" s="91"/>
      <c r="I1591" s="282"/>
      <c r="J1591" s="282"/>
      <c r="K1591" s="25"/>
      <c r="L1591" s="633"/>
      <c r="M1591" s="25"/>
      <c r="N1591" s="33"/>
      <c r="O1591" s="33"/>
      <c r="P1591" s="634"/>
      <c r="Q1591" s="603"/>
      <c r="R1591" s="603"/>
    </row>
    <row r="1592" hidden="1" customHeight="1" spans="1:18">
      <c r="A1592" s="591"/>
      <c r="B1592" s="91"/>
      <c r="C1592" s="635"/>
      <c r="D1592" s="91"/>
      <c r="E1592" s="91"/>
      <c r="F1592" s="91"/>
      <c r="G1592" s="91"/>
      <c r="H1592" s="91"/>
      <c r="I1592" s="282"/>
      <c r="J1592" s="282"/>
      <c r="K1592" s="25"/>
      <c r="L1592" s="633"/>
      <c r="M1592" s="25"/>
      <c r="N1592" s="33"/>
      <c r="O1592" s="33"/>
      <c r="P1592" s="634"/>
      <c r="Q1592" s="603"/>
      <c r="R1592" s="603"/>
    </row>
    <row r="1593" hidden="1" customHeight="1" spans="1:18">
      <c r="A1593" s="591"/>
      <c r="B1593" s="91"/>
      <c r="C1593" s="635"/>
      <c r="D1593" s="91"/>
      <c r="E1593" s="91"/>
      <c r="F1593" s="91"/>
      <c r="G1593" s="91"/>
      <c r="H1593" s="91"/>
      <c r="I1593" s="282"/>
      <c r="J1593" s="282"/>
      <c r="K1593" s="25"/>
      <c r="L1593" s="633"/>
      <c r="M1593" s="25"/>
      <c r="N1593" s="33"/>
      <c r="O1593" s="33"/>
      <c r="P1593" s="634"/>
      <c r="Q1593" s="603"/>
      <c r="R1593" s="603"/>
    </row>
    <row r="1594" hidden="1" customHeight="1" spans="1:18">
      <c r="A1594" s="591"/>
      <c r="B1594" s="91"/>
      <c r="C1594" s="635"/>
      <c r="D1594" s="91"/>
      <c r="E1594" s="91"/>
      <c r="F1594" s="91"/>
      <c r="G1594" s="91"/>
      <c r="H1594" s="91"/>
      <c r="I1594" s="282"/>
      <c r="J1594" s="282"/>
      <c r="K1594" s="25"/>
      <c r="L1594" s="633"/>
      <c r="M1594" s="25"/>
      <c r="N1594" s="33"/>
      <c r="O1594" s="33"/>
      <c r="P1594" s="634"/>
      <c r="Q1594" s="603"/>
      <c r="R1594" s="603"/>
    </row>
    <row r="1595" hidden="1" customHeight="1" spans="1:18">
      <c r="A1595" s="591"/>
      <c r="B1595" s="91"/>
      <c r="C1595" s="635"/>
      <c r="D1595" s="91"/>
      <c r="E1595" s="91"/>
      <c r="F1595" s="91"/>
      <c r="G1595" s="91"/>
      <c r="H1595" s="91"/>
      <c r="I1595" s="282"/>
      <c r="J1595" s="282"/>
      <c r="K1595" s="25"/>
      <c r="L1595" s="633"/>
      <c r="M1595" s="25"/>
      <c r="N1595" s="33"/>
      <c r="O1595" s="33"/>
      <c r="P1595" s="634"/>
      <c r="Q1595" s="603"/>
      <c r="R1595" s="603"/>
    </row>
    <row r="1596" hidden="1" customHeight="1" spans="1:18">
      <c r="A1596" s="591"/>
      <c r="B1596" s="91"/>
      <c r="C1596" s="635"/>
      <c r="D1596" s="91"/>
      <c r="E1596" s="91"/>
      <c r="F1596" s="91"/>
      <c r="G1596" s="91"/>
      <c r="H1596" s="91"/>
      <c r="I1596" s="282"/>
      <c r="J1596" s="282"/>
      <c r="K1596" s="25"/>
      <c r="L1596" s="633"/>
      <c r="M1596" s="25"/>
      <c r="N1596" s="33"/>
      <c r="O1596" s="33"/>
      <c r="P1596" s="634"/>
      <c r="Q1596" s="603"/>
      <c r="R1596" s="603"/>
    </row>
    <row r="1597" hidden="1" customHeight="1" spans="1:18">
      <c r="A1597" s="591"/>
      <c r="B1597" s="91"/>
      <c r="C1597" s="635"/>
      <c r="D1597" s="91"/>
      <c r="E1597" s="91"/>
      <c r="F1597" s="91"/>
      <c r="G1597" s="91"/>
      <c r="H1597" s="91"/>
      <c r="I1597" s="282"/>
      <c r="J1597" s="282"/>
      <c r="K1597" s="25"/>
      <c r="L1597" s="633"/>
      <c r="M1597" s="25"/>
      <c r="N1597" s="33"/>
      <c r="O1597" s="33"/>
      <c r="P1597" s="634"/>
      <c r="Q1597" s="603"/>
      <c r="R1597" s="603"/>
    </row>
    <row r="1598" hidden="1" customHeight="1" spans="1:18">
      <c r="A1598" s="591"/>
      <c r="B1598" s="91"/>
      <c r="C1598" s="635"/>
      <c r="D1598" s="91"/>
      <c r="E1598" s="91"/>
      <c r="F1598" s="91"/>
      <c r="G1598" s="91"/>
      <c r="H1598" s="91"/>
      <c r="I1598" s="282"/>
      <c r="J1598" s="282"/>
      <c r="K1598" s="25"/>
      <c r="L1598" s="633"/>
      <c r="M1598" s="25"/>
      <c r="N1598" s="33"/>
      <c r="O1598" s="33"/>
      <c r="P1598" s="634"/>
      <c r="Q1598" s="603"/>
      <c r="R1598" s="603"/>
    </row>
    <row r="1599" hidden="1" customHeight="1" spans="1:18">
      <c r="A1599" s="591"/>
      <c r="B1599" s="91"/>
      <c r="C1599" s="635"/>
      <c r="D1599" s="91"/>
      <c r="E1599" s="91"/>
      <c r="F1599" s="91"/>
      <c r="G1599" s="91"/>
      <c r="H1599" s="91"/>
      <c r="I1599" s="282"/>
      <c r="J1599" s="282"/>
      <c r="K1599" s="25"/>
      <c r="L1599" s="633"/>
      <c r="M1599" s="25"/>
      <c r="N1599" s="33"/>
      <c r="O1599" s="33"/>
      <c r="P1599" s="634"/>
      <c r="Q1599" s="603"/>
      <c r="R1599" s="603"/>
    </row>
    <row r="1600" hidden="1" customHeight="1" spans="1:18">
      <c r="A1600" s="591"/>
      <c r="B1600" s="91"/>
      <c r="C1600" s="635"/>
      <c r="D1600" s="91"/>
      <c r="E1600" s="91"/>
      <c r="F1600" s="91"/>
      <c r="G1600" s="91"/>
      <c r="H1600" s="91"/>
      <c r="I1600" s="282"/>
      <c r="J1600" s="282"/>
      <c r="K1600" s="25"/>
      <c r="L1600" s="633"/>
      <c r="M1600" s="25"/>
      <c r="N1600" s="33"/>
      <c r="O1600" s="33"/>
      <c r="P1600" s="634"/>
      <c r="Q1600" s="603"/>
      <c r="R1600" s="603"/>
    </row>
    <row r="1601" hidden="1" customHeight="1" spans="1:18">
      <c r="A1601" s="591"/>
      <c r="B1601" s="91"/>
      <c r="C1601" s="635"/>
      <c r="D1601" s="91"/>
      <c r="E1601" s="91"/>
      <c r="F1601" s="91"/>
      <c r="G1601" s="91"/>
      <c r="H1601" s="91"/>
      <c r="I1601" s="282"/>
      <c r="J1601" s="282"/>
      <c r="K1601" s="25"/>
      <c r="L1601" s="633"/>
      <c r="M1601" s="25"/>
      <c r="N1601" s="33"/>
      <c r="O1601" s="33"/>
      <c r="P1601" s="634"/>
      <c r="Q1601" s="603"/>
      <c r="R1601" s="603"/>
    </row>
    <row r="1602" hidden="1" customHeight="1" spans="1:18">
      <c r="A1602" s="591"/>
      <c r="B1602" s="91"/>
      <c r="C1602" s="635"/>
      <c r="D1602" s="91"/>
      <c r="E1602" s="91"/>
      <c r="F1602" s="91"/>
      <c r="G1602" s="91"/>
      <c r="H1602" s="91"/>
      <c r="I1602" s="282"/>
      <c r="J1602" s="282"/>
      <c r="K1602" s="25"/>
      <c r="L1602" s="633"/>
      <c r="M1602" s="25"/>
      <c r="N1602" s="33"/>
      <c r="O1602" s="33"/>
      <c r="P1602" s="634"/>
      <c r="Q1602" s="603"/>
      <c r="R1602" s="603"/>
    </row>
    <row r="1603" hidden="1" customHeight="1" spans="1:18">
      <c r="A1603" s="591"/>
      <c r="B1603" s="91"/>
      <c r="C1603" s="635"/>
      <c r="D1603" s="91"/>
      <c r="E1603" s="91"/>
      <c r="F1603" s="91"/>
      <c r="G1603" s="91"/>
      <c r="H1603" s="91"/>
      <c r="I1603" s="282"/>
      <c r="J1603" s="282"/>
      <c r="K1603" s="25"/>
      <c r="L1603" s="633"/>
      <c r="M1603" s="25"/>
      <c r="N1603" s="33"/>
      <c r="O1603" s="33"/>
      <c r="P1603" s="634"/>
      <c r="Q1603" s="603"/>
      <c r="R1603" s="603"/>
    </row>
    <row r="1604" hidden="1" customHeight="1" spans="1:18">
      <c r="A1604" s="591"/>
      <c r="B1604" s="91"/>
      <c r="C1604" s="635"/>
      <c r="D1604" s="91"/>
      <c r="E1604" s="91"/>
      <c r="F1604" s="91"/>
      <c r="G1604" s="91"/>
      <c r="H1604" s="91"/>
      <c r="I1604" s="282"/>
      <c r="J1604" s="282"/>
      <c r="K1604" s="25"/>
      <c r="L1604" s="633"/>
      <c r="M1604" s="25"/>
      <c r="N1604" s="33"/>
      <c r="O1604" s="33"/>
      <c r="P1604" s="634"/>
      <c r="Q1604" s="603"/>
      <c r="R1604" s="603"/>
    </row>
    <row r="1605" hidden="1" customHeight="1" spans="1:18">
      <c r="A1605" s="591"/>
      <c r="B1605" s="91"/>
      <c r="C1605" s="635"/>
      <c r="D1605" s="91"/>
      <c r="E1605" s="91"/>
      <c r="F1605" s="91"/>
      <c r="G1605" s="91"/>
      <c r="H1605" s="91"/>
      <c r="I1605" s="282"/>
      <c r="J1605" s="282"/>
      <c r="K1605" s="25"/>
      <c r="L1605" s="633"/>
      <c r="M1605" s="25"/>
      <c r="N1605" s="33"/>
      <c r="O1605" s="33"/>
      <c r="P1605" s="634"/>
      <c r="Q1605" s="603"/>
      <c r="R1605" s="603"/>
    </row>
    <row r="1606" hidden="1" customHeight="1" spans="1:18">
      <c r="A1606" s="591"/>
      <c r="B1606" s="91"/>
      <c r="C1606" s="635"/>
      <c r="D1606" s="91"/>
      <c r="E1606" s="91"/>
      <c r="F1606" s="91"/>
      <c r="G1606" s="91"/>
      <c r="H1606" s="91"/>
      <c r="I1606" s="282"/>
      <c r="J1606" s="282"/>
      <c r="K1606" s="25"/>
      <c r="L1606" s="633"/>
      <c r="M1606" s="25"/>
      <c r="N1606" s="33"/>
      <c r="O1606" s="33"/>
      <c r="P1606" s="634"/>
      <c r="Q1606" s="603"/>
      <c r="R1606" s="603"/>
    </row>
    <row r="1607" hidden="1" customHeight="1" spans="1:18">
      <c r="A1607" s="591"/>
      <c r="B1607" s="91"/>
      <c r="C1607" s="635"/>
      <c r="D1607" s="91"/>
      <c r="E1607" s="91"/>
      <c r="F1607" s="91"/>
      <c r="G1607" s="91"/>
      <c r="H1607" s="91"/>
      <c r="I1607" s="282"/>
      <c r="J1607" s="282"/>
      <c r="K1607" s="25"/>
      <c r="L1607" s="633"/>
      <c r="M1607" s="25"/>
      <c r="N1607" s="33"/>
      <c r="O1607" s="33"/>
      <c r="P1607" s="634"/>
      <c r="Q1607" s="603"/>
      <c r="R1607" s="603"/>
    </row>
    <row r="1608" hidden="1" customHeight="1" spans="1:18">
      <c r="A1608" s="591"/>
      <c r="B1608" s="91"/>
      <c r="C1608" s="635"/>
      <c r="D1608" s="91"/>
      <c r="E1608" s="91"/>
      <c r="F1608" s="91"/>
      <c r="G1608" s="91"/>
      <c r="H1608" s="91"/>
      <c r="I1608" s="282"/>
      <c r="J1608" s="282"/>
      <c r="K1608" s="25"/>
      <c r="L1608" s="633"/>
      <c r="M1608" s="25"/>
      <c r="N1608" s="33"/>
      <c r="O1608" s="33"/>
      <c r="P1608" s="634"/>
      <c r="Q1608" s="603"/>
      <c r="R1608" s="603"/>
    </row>
    <row r="1609" hidden="1" customHeight="1" spans="1:18">
      <c r="A1609" s="591"/>
      <c r="B1609" s="91"/>
      <c r="C1609" s="635"/>
      <c r="D1609" s="91"/>
      <c r="E1609" s="91"/>
      <c r="F1609" s="91"/>
      <c r="G1609" s="91"/>
      <c r="H1609" s="91"/>
      <c r="I1609" s="282"/>
      <c r="J1609" s="282"/>
      <c r="K1609" s="25"/>
      <c r="L1609" s="633"/>
      <c r="M1609" s="25"/>
      <c r="N1609" s="33"/>
      <c r="O1609" s="33"/>
      <c r="P1609" s="634"/>
      <c r="Q1609" s="603"/>
      <c r="R1609" s="603"/>
    </row>
    <row r="1610" hidden="1" customHeight="1" spans="1:18">
      <c r="A1610" s="591"/>
      <c r="B1610" s="91"/>
      <c r="C1610" s="635"/>
      <c r="D1610" s="91"/>
      <c r="E1610" s="91"/>
      <c r="F1610" s="91"/>
      <c r="G1610" s="91"/>
      <c r="H1610" s="91"/>
      <c r="I1610" s="282"/>
      <c r="J1610" s="282"/>
      <c r="K1610" s="25"/>
      <c r="L1610" s="633"/>
      <c r="M1610" s="25"/>
      <c r="N1610" s="33"/>
      <c r="O1610" s="33"/>
      <c r="P1610" s="634"/>
      <c r="Q1610" s="603"/>
      <c r="R1610" s="603"/>
    </row>
    <row r="1611" hidden="1" customHeight="1" spans="1:18">
      <c r="A1611" s="591"/>
      <c r="B1611" s="91"/>
      <c r="C1611" s="635"/>
      <c r="D1611" s="91"/>
      <c r="E1611" s="91"/>
      <c r="F1611" s="91"/>
      <c r="G1611" s="91"/>
      <c r="H1611" s="91"/>
      <c r="I1611" s="282"/>
      <c r="J1611" s="282"/>
      <c r="K1611" s="25"/>
      <c r="L1611" s="633"/>
      <c r="M1611" s="25"/>
      <c r="N1611" s="33"/>
      <c r="O1611" s="33"/>
      <c r="P1611" s="634"/>
      <c r="Q1611" s="603"/>
      <c r="R1611" s="603"/>
    </row>
    <row r="1612" hidden="1" customHeight="1" spans="1:18">
      <c r="A1612" s="591"/>
      <c r="B1612" s="91"/>
      <c r="C1612" s="635"/>
      <c r="D1612" s="91"/>
      <c r="E1612" s="91"/>
      <c r="F1612" s="91"/>
      <c r="G1612" s="91"/>
      <c r="H1612" s="91"/>
      <c r="I1612" s="282"/>
      <c r="J1612" s="282"/>
      <c r="K1612" s="25"/>
      <c r="L1612" s="633"/>
      <c r="M1612" s="25"/>
      <c r="N1612" s="33"/>
      <c r="O1612" s="33"/>
      <c r="P1612" s="634"/>
      <c r="Q1612" s="603"/>
      <c r="R1612" s="603"/>
    </row>
    <row r="1613" hidden="1" customHeight="1" spans="1:18">
      <c r="A1613" s="591"/>
      <c r="B1613" s="91"/>
      <c r="C1613" s="635"/>
      <c r="D1613" s="91"/>
      <c r="E1613" s="91"/>
      <c r="F1613" s="91"/>
      <c r="G1613" s="91"/>
      <c r="H1613" s="91"/>
      <c r="I1613" s="282"/>
      <c r="J1613" s="282"/>
      <c r="K1613" s="25"/>
      <c r="L1613" s="633"/>
      <c r="M1613" s="25"/>
      <c r="N1613" s="33"/>
      <c r="O1613" s="33"/>
      <c r="P1613" s="634"/>
      <c r="Q1613" s="603"/>
      <c r="R1613" s="603"/>
    </row>
    <row r="1614" hidden="1" customHeight="1" spans="1:18">
      <c r="A1614" s="591"/>
      <c r="B1614" s="91"/>
      <c r="C1614" s="635"/>
      <c r="D1614" s="91"/>
      <c r="E1614" s="91"/>
      <c r="F1614" s="91"/>
      <c r="G1614" s="91"/>
      <c r="H1614" s="91"/>
      <c r="I1614" s="282"/>
      <c r="J1614" s="282"/>
      <c r="K1614" s="25"/>
      <c r="L1614" s="633"/>
      <c r="M1614" s="25"/>
      <c r="N1614" s="33"/>
      <c r="O1614" s="33"/>
      <c r="P1614" s="634"/>
      <c r="Q1614" s="603"/>
      <c r="R1614" s="603"/>
    </row>
    <row r="1615" hidden="1" customHeight="1" spans="1:18">
      <c r="A1615" s="591"/>
      <c r="B1615" s="91"/>
      <c r="C1615" s="635"/>
      <c r="D1615" s="91"/>
      <c r="E1615" s="91"/>
      <c r="F1615" s="91"/>
      <c r="G1615" s="91"/>
      <c r="H1615" s="91"/>
      <c r="I1615" s="282"/>
      <c r="J1615" s="282"/>
      <c r="K1615" s="25"/>
      <c r="L1615" s="633"/>
      <c r="M1615" s="25"/>
      <c r="N1615" s="33"/>
      <c r="O1615" s="33"/>
      <c r="P1615" s="634"/>
      <c r="Q1615" s="603"/>
      <c r="R1615" s="603"/>
    </row>
    <row r="1616" hidden="1" customHeight="1" spans="1:18">
      <c r="A1616" s="591"/>
      <c r="B1616" s="91"/>
      <c r="C1616" s="635"/>
      <c r="D1616" s="91"/>
      <c r="E1616" s="91"/>
      <c r="F1616" s="91"/>
      <c r="G1616" s="91"/>
      <c r="H1616" s="91"/>
      <c r="I1616" s="282"/>
      <c r="J1616" s="282"/>
      <c r="K1616" s="25"/>
      <c r="L1616" s="633"/>
      <c r="M1616" s="25"/>
      <c r="N1616" s="33"/>
      <c r="O1616" s="33"/>
      <c r="P1616" s="634"/>
      <c r="Q1616" s="603"/>
      <c r="R1616" s="603"/>
    </row>
    <row r="1617" hidden="1" customHeight="1" spans="1:18">
      <c r="A1617" s="591"/>
      <c r="B1617" s="91"/>
      <c r="C1617" s="635"/>
      <c r="D1617" s="91"/>
      <c r="E1617" s="91"/>
      <c r="F1617" s="91"/>
      <c r="G1617" s="91"/>
      <c r="H1617" s="91"/>
      <c r="I1617" s="282"/>
      <c r="J1617" s="282"/>
      <c r="K1617" s="25"/>
      <c r="L1617" s="633"/>
      <c r="M1617" s="25"/>
      <c r="N1617" s="33"/>
      <c r="O1617" s="33"/>
      <c r="P1617" s="634"/>
      <c r="Q1617" s="603"/>
      <c r="R1617" s="603"/>
    </row>
    <row r="1618" hidden="1" customHeight="1" spans="1:18">
      <c r="A1618" s="591"/>
      <c r="B1618" s="91"/>
      <c r="C1618" s="635"/>
      <c r="D1618" s="91"/>
      <c r="E1618" s="91"/>
      <c r="F1618" s="91"/>
      <c r="G1618" s="91"/>
      <c r="H1618" s="91"/>
      <c r="I1618" s="282"/>
      <c r="J1618" s="282"/>
      <c r="K1618" s="25"/>
      <c r="L1618" s="633"/>
      <c r="M1618" s="25"/>
      <c r="N1618" s="33"/>
      <c r="O1618" s="33"/>
      <c r="P1618" s="634"/>
      <c r="Q1618" s="603"/>
      <c r="R1618" s="603"/>
    </row>
    <row r="1619" hidden="1" customHeight="1" spans="1:18">
      <c r="A1619" s="591"/>
      <c r="B1619" s="91"/>
      <c r="C1619" s="635"/>
      <c r="D1619" s="91"/>
      <c r="E1619" s="91"/>
      <c r="F1619" s="91"/>
      <c r="G1619" s="91"/>
      <c r="H1619" s="91"/>
      <c r="I1619" s="282"/>
      <c r="J1619" s="282"/>
      <c r="K1619" s="25"/>
      <c r="L1619" s="633"/>
      <c r="M1619" s="25"/>
      <c r="N1619" s="33"/>
      <c r="O1619" s="33"/>
      <c r="P1619" s="634"/>
      <c r="Q1619" s="603"/>
      <c r="R1619" s="603"/>
    </row>
    <row r="1620" hidden="1" customHeight="1" spans="1:18">
      <c r="A1620" s="591"/>
      <c r="B1620" s="91"/>
      <c r="C1620" s="635"/>
      <c r="D1620" s="91"/>
      <c r="E1620" s="91"/>
      <c r="F1620" s="91"/>
      <c r="G1620" s="91"/>
      <c r="H1620" s="91"/>
      <c r="I1620" s="282"/>
      <c r="J1620" s="282"/>
      <c r="K1620" s="25"/>
      <c r="L1620" s="633"/>
      <c r="M1620" s="25"/>
      <c r="N1620" s="33"/>
      <c r="O1620" s="33"/>
      <c r="P1620" s="634"/>
      <c r="Q1620" s="603"/>
      <c r="R1620" s="603"/>
    </row>
    <row r="1621" hidden="1" customHeight="1" spans="1:18">
      <c r="A1621" s="591"/>
      <c r="B1621" s="91"/>
      <c r="C1621" s="635"/>
      <c r="D1621" s="91"/>
      <c r="E1621" s="91"/>
      <c r="F1621" s="91"/>
      <c r="G1621" s="91"/>
      <c r="H1621" s="91"/>
      <c r="I1621" s="282"/>
      <c r="J1621" s="282"/>
      <c r="K1621" s="25"/>
      <c r="L1621" s="633"/>
      <c r="M1621" s="25"/>
      <c r="N1621" s="33"/>
      <c r="O1621" s="33"/>
      <c r="P1621" s="634"/>
      <c r="Q1621" s="603"/>
      <c r="R1621" s="603"/>
    </row>
    <row r="1622" hidden="1" customHeight="1" spans="1:18">
      <c r="A1622" s="591"/>
      <c r="B1622" s="91"/>
      <c r="C1622" s="635"/>
      <c r="D1622" s="91"/>
      <c r="E1622" s="91"/>
      <c r="F1622" s="91"/>
      <c r="G1622" s="91"/>
      <c r="H1622" s="91"/>
      <c r="I1622" s="282"/>
      <c r="J1622" s="282"/>
      <c r="K1622" s="25"/>
      <c r="L1622" s="633"/>
      <c r="M1622" s="25"/>
      <c r="N1622" s="33"/>
      <c r="O1622" s="33"/>
      <c r="P1622" s="634"/>
      <c r="Q1622" s="603"/>
      <c r="R1622" s="603"/>
    </row>
    <row r="1623" hidden="1" customHeight="1" spans="1:18">
      <c r="A1623" s="591"/>
      <c r="B1623" s="91"/>
      <c r="C1623" s="635"/>
      <c r="D1623" s="91"/>
      <c r="E1623" s="91"/>
      <c r="F1623" s="91"/>
      <c r="G1623" s="91"/>
      <c r="H1623" s="91"/>
      <c r="I1623" s="282"/>
      <c r="J1623" s="282"/>
      <c r="K1623" s="25"/>
      <c r="L1623" s="633"/>
      <c r="M1623" s="25"/>
      <c r="N1623" s="33"/>
      <c r="O1623" s="33"/>
      <c r="P1623" s="634"/>
      <c r="Q1623" s="603"/>
      <c r="R1623" s="603"/>
    </row>
    <row r="1624" hidden="1" customHeight="1" spans="1:18">
      <c r="A1624" s="591"/>
      <c r="B1624" s="91"/>
      <c r="C1624" s="635"/>
      <c r="D1624" s="91"/>
      <c r="E1624" s="91"/>
      <c r="F1624" s="91"/>
      <c r="G1624" s="91"/>
      <c r="H1624" s="91"/>
      <c r="I1624" s="282"/>
      <c r="J1624" s="282"/>
      <c r="K1624" s="25"/>
      <c r="L1624" s="633"/>
      <c r="M1624" s="25"/>
      <c r="N1624" s="33"/>
      <c r="O1624" s="33"/>
      <c r="P1624" s="634"/>
      <c r="Q1624" s="603"/>
      <c r="R1624" s="603"/>
    </row>
    <row r="1625" hidden="1" customHeight="1" spans="1:18">
      <c r="A1625" s="591"/>
      <c r="B1625" s="91"/>
      <c r="C1625" s="635"/>
      <c r="D1625" s="91"/>
      <c r="E1625" s="91"/>
      <c r="F1625" s="91"/>
      <c r="G1625" s="91"/>
      <c r="H1625" s="91"/>
      <c r="I1625" s="282"/>
      <c r="J1625" s="282"/>
      <c r="K1625" s="25"/>
      <c r="L1625" s="633"/>
      <c r="M1625" s="25"/>
      <c r="N1625" s="33"/>
      <c r="O1625" s="33"/>
      <c r="P1625" s="634"/>
      <c r="Q1625" s="603"/>
      <c r="R1625" s="603"/>
    </row>
    <row r="1626" hidden="1" customHeight="1" spans="1:18">
      <c r="A1626" s="591"/>
      <c r="B1626" s="91"/>
      <c r="C1626" s="635"/>
      <c r="D1626" s="91"/>
      <c r="E1626" s="91"/>
      <c r="F1626" s="91"/>
      <c r="G1626" s="91"/>
      <c r="H1626" s="91"/>
      <c r="I1626" s="282"/>
      <c r="J1626" s="282"/>
      <c r="K1626" s="25"/>
      <c r="L1626" s="633"/>
      <c r="M1626" s="25"/>
      <c r="N1626" s="33"/>
      <c r="O1626" s="33"/>
      <c r="P1626" s="634"/>
      <c r="Q1626" s="603"/>
      <c r="R1626" s="603"/>
    </row>
    <row r="1627" hidden="1" customHeight="1" spans="1:18">
      <c r="A1627" s="591"/>
      <c r="B1627" s="91"/>
      <c r="C1627" s="635"/>
      <c r="D1627" s="91"/>
      <c r="E1627" s="91"/>
      <c r="F1627" s="91"/>
      <c r="G1627" s="91"/>
      <c r="H1627" s="91"/>
      <c r="I1627" s="282"/>
      <c r="J1627" s="282"/>
      <c r="K1627" s="25"/>
      <c r="L1627" s="633"/>
      <c r="M1627" s="25"/>
      <c r="N1627" s="33"/>
      <c r="O1627" s="33"/>
      <c r="P1627" s="634"/>
      <c r="Q1627" s="603"/>
      <c r="R1627" s="603"/>
    </row>
    <row r="1628" hidden="1" customHeight="1" spans="1:18">
      <c r="A1628" s="591"/>
      <c r="B1628" s="91"/>
      <c r="C1628" s="635"/>
      <c r="D1628" s="91"/>
      <c r="E1628" s="91"/>
      <c r="F1628" s="91"/>
      <c r="G1628" s="91"/>
      <c r="H1628" s="91"/>
      <c r="I1628" s="282"/>
      <c r="J1628" s="282"/>
      <c r="K1628" s="25"/>
      <c r="L1628" s="633"/>
      <c r="M1628" s="25"/>
      <c r="N1628" s="33"/>
      <c r="O1628" s="33"/>
      <c r="P1628" s="634"/>
      <c r="Q1628" s="603"/>
      <c r="R1628" s="603"/>
    </row>
    <row r="1629" hidden="1" customHeight="1" spans="1:18">
      <c r="A1629" s="591"/>
      <c r="B1629" s="91"/>
      <c r="C1629" s="635"/>
      <c r="D1629" s="91"/>
      <c r="E1629" s="91"/>
      <c r="F1629" s="91"/>
      <c r="G1629" s="91"/>
      <c r="H1629" s="91"/>
      <c r="I1629" s="282"/>
      <c r="J1629" s="282"/>
      <c r="K1629" s="25"/>
      <c r="L1629" s="633"/>
      <c r="M1629" s="25"/>
      <c r="N1629" s="33"/>
      <c r="O1629" s="33"/>
      <c r="P1629" s="634"/>
      <c r="Q1629" s="603"/>
      <c r="R1629" s="603"/>
    </row>
    <row r="1630" hidden="1" customHeight="1" spans="1:18">
      <c r="A1630" s="591"/>
      <c r="B1630" s="91"/>
      <c r="C1630" s="635"/>
      <c r="D1630" s="91"/>
      <c r="E1630" s="91"/>
      <c r="F1630" s="91"/>
      <c r="G1630" s="91"/>
      <c r="H1630" s="91"/>
      <c r="I1630" s="282"/>
      <c r="J1630" s="282"/>
      <c r="K1630" s="25"/>
      <c r="L1630" s="633"/>
      <c r="M1630" s="25"/>
      <c r="N1630" s="33"/>
      <c r="O1630" s="33"/>
      <c r="P1630" s="634"/>
      <c r="Q1630" s="603"/>
      <c r="R1630" s="603"/>
    </row>
    <row r="1631" hidden="1" customHeight="1" spans="1:18">
      <c r="A1631" s="591"/>
      <c r="B1631" s="91"/>
      <c r="C1631" s="635"/>
      <c r="D1631" s="91"/>
      <c r="E1631" s="91"/>
      <c r="F1631" s="91"/>
      <c r="G1631" s="91"/>
      <c r="H1631" s="91"/>
      <c r="I1631" s="282"/>
      <c r="J1631" s="282"/>
      <c r="K1631" s="25"/>
      <c r="L1631" s="633"/>
      <c r="M1631" s="25"/>
      <c r="N1631" s="33"/>
      <c r="O1631" s="33"/>
      <c r="P1631" s="634"/>
      <c r="Q1631" s="603"/>
      <c r="R1631" s="603"/>
    </row>
    <row r="1632" hidden="1" customHeight="1" spans="1:18">
      <c r="A1632" s="591"/>
      <c r="B1632" s="91"/>
      <c r="C1632" s="635"/>
      <c r="D1632" s="91"/>
      <c r="E1632" s="91"/>
      <c r="F1632" s="91"/>
      <c r="G1632" s="91"/>
      <c r="H1632" s="91"/>
      <c r="I1632" s="282"/>
      <c r="J1632" s="282"/>
      <c r="K1632" s="25"/>
      <c r="L1632" s="633"/>
      <c r="M1632" s="25"/>
      <c r="N1632" s="33"/>
      <c r="O1632" s="33"/>
      <c r="P1632" s="634"/>
      <c r="Q1632" s="603"/>
      <c r="R1632" s="603"/>
    </row>
    <row r="1633" hidden="1" customHeight="1" spans="1:18">
      <c r="A1633" s="591"/>
      <c r="B1633" s="91"/>
      <c r="C1633" s="635"/>
      <c r="D1633" s="91"/>
      <c r="E1633" s="91"/>
      <c r="F1633" s="91"/>
      <c r="G1633" s="91"/>
      <c r="H1633" s="91"/>
      <c r="I1633" s="282"/>
      <c r="J1633" s="282"/>
      <c r="K1633" s="25"/>
      <c r="L1633" s="633"/>
      <c r="M1633" s="25"/>
      <c r="N1633" s="33"/>
      <c r="O1633" s="33"/>
      <c r="P1633" s="634"/>
      <c r="Q1633" s="603"/>
      <c r="R1633" s="603"/>
    </row>
    <row r="1634" hidden="1" customHeight="1" spans="1:18">
      <c r="A1634" s="591"/>
      <c r="B1634" s="91"/>
      <c r="C1634" s="635"/>
      <c r="D1634" s="91"/>
      <c r="E1634" s="91"/>
      <c r="F1634" s="91"/>
      <c r="G1634" s="91"/>
      <c r="H1634" s="91"/>
      <c r="I1634" s="282"/>
      <c r="J1634" s="282"/>
      <c r="K1634" s="25"/>
      <c r="L1634" s="633"/>
      <c r="M1634" s="25"/>
      <c r="N1634" s="33"/>
      <c r="O1634" s="33"/>
      <c r="P1634" s="634"/>
      <c r="Q1634" s="603"/>
      <c r="R1634" s="603"/>
    </row>
    <row r="1635" hidden="1" customHeight="1" spans="1:18">
      <c r="A1635" s="591"/>
      <c r="B1635" s="91"/>
      <c r="C1635" s="635"/>
      <c r="D1635" s="91"/>
      <c r="E1635" s="91"/>
      <c r="F1635" s="91"/>
      <c r="G1635" s="91"/>
      <c r="H1635" s="91"/>
      <c r="I1635" s="282"/>
      <c r="J1635" s="282"/>
      <c r="K1635" s="25"/>
      <c r="L1635" s="633"/>
      <c r="M1635" s="25"/>
      <c r="N1635" s="33"/>
      <c r="O1635" s="33"/>
      <c r="P1635" s="634"/>
      <c r="Q1635" s="603"/>
      <c r="R1635" s="603"/>
    </row>
    <row r="1636" hidden="1" customHeight="1" spans="1:18">
      <c r="A1636" s="591"/>
      <c r="B1636" s="91"/>
      <c r="C1636" s="635"/>
      <c r="D1636" s="91"/>
      <c r="E1636" s="91"/>
      <c r="F1636" s="91"/>
      <c r="G1636" s="91"/>
      <c r="H1636" s="91"/>
      <c r="I1636" s="282"/>
      <c r="J1636" s="282"/>
      <c r="K1636" s="25"/>
      <c r="L1636" s="633"/>
      <c r="M1636" s="25"/>
      <c r="N1636" s="33"/>
      <c r="O1636" s="33"/>
      <c r="P1636" s="634"/>
      <c r="Q1636" s="603"/>
      <c r="R1636" s="603"/>
    </row>
    <row r="1637" hidden="1" customHeight="1" spans="1:18">
      <c r="A1637" s="591"/>
      <c r="B1637" s="91"/>
      <c r="C1637" s="635"/>
      <c r="D1637" s="91"/>
      <c r="E1637" s="91"/>
      <c r="F1637" s="91"/>
      <c r="G1637" s="91"/>
      <c r="H1637" s="91"/>
      <c r="I1637" s="282"/>
      <c r="J1637" s="282"/>
      <c r="K1637" s="25"/>
      <c r="L1637" s="633"/>
      <c r="M1637" s="25"/>
      <c r="N1637" s="33"/>
      <c r="O1637" s="33"/>
      <c r="P1637" s="634"/>
      <c r="Q1637" s="603"/>
      <c r="R1637" s="603"/>
    </row>
    <row r="1638" hidden="1" customHeight="1" spans="1:18">
      <c r="A1638" s="591"/>
      <c r="B1638" s="91"/>
      <c r="C1638" s="635"/>
      <c r="D1638" s="91"/>
      <c r="E1638" s="91"/>
      <c r="F1638" s="91"/>
      <c r="G1638" s="91"/>
      <c r="H1638" s="91"/>
      <c r="I1638" s="282"/>
      <c r="J1638" s="282"/>
      <c r="K1638" s="25"/>
      <c r="L1638" s="633"/>
      <c r="M1638" s="25"/>
      <c r="N1638" s="33"/>
      <c r="O1638" s="33"/>
      <c r="P1638" s="634"/>
      <c r="Q1638" s="603"/>
      <c r="R1638" s="603"/>
    </row>
    <row r="1639" hidden="1" customHeight="1" spans="1:18">
      <c r="A1639" s="591"/>
      <c r="B1639" s="91"/>
      <c r="C1639" s="635"/>
      <c r="D1639" s="91"/>
      <c r="E1639" s="91"/>
      <c r="F1639" s="91"/>
      <c r="G1639" s="91"/>
      <c r="H1639" s="91"/>
      <c r="I1639" s="282"/>
      <c r="J1639" s="282"/>
      <c r="K1639" s="25"/>
      <c r="L1639" s="633"/>
      <c r="M1639" s="25"/>
      <c r="N1639" s="33"/>
      <c r="O1639" s="33"/>
      <c r="P1639" s="634"/>
      <c r="Q1639" s="603"/>
      <c r="R1639" s="603"/>
    </row>
    <row r="1640" hidden="1" customHeight="1" spans="1:18">
      <c r="A1640" s="591"/>
      <c r="B1640" s="91"/>
      <c r="C1640" s="635"/>
      <c r="D1640" s="91"/>
      <c r="E1640" s="91"/>
      <c r="F1640" s="91"/>
      <c r="G1640" s="91"/>
      <c r="H1640" s="91"/>
      <c r="I1640" s="282"/>
      <c r="J1640" s="282"/>
      <c r="K1640" s="25"/>
      <c r="L1640" s="633"/>
      <c r="M1640" s="25"/>
      <c r="N1640" s="33"/>
      <c r="O1640" s="33"/>
      <c r="P1640" s="634"/>
      <c r="Q1640" s="603"/>
      <c r="R1640" s="603"/>
    </row>
    <row r="1641" hidden="1" customHeight="1" spans="1:18">
      <c r="A1641" s="591"/>
      <c r="B1641" s="91"/>
      <c r="C1641" s="635"/>
      <c r="D1641" s="91"/>
      <c r="E1641" s="91"/>
      <c r="F1641" s="91"/>
      <c r="G1641" s="91"/>
      <c r="H1641" s="91"/>
      <c r="I1641" s="282"/>
      <c r="J1641" s="282"/>
      <c r="K1641" s="25"/>
      <c r="L1641" s="633"/>
      <c r="M1641" s="25"/>
      <c r="N1641" s="33"/>
      <c r="O1641" s="33"/>
      <c r="P1641" s="634"/>
      <c r="Q1641" s="603"/>
      <c r="R1641" s="603"/>
    </row>
    <row r="1642" hidden="1" customHeight="1" spans="1:18">
      <c r="A1642" s="591"/>
      <c r="B1642" s="91"/>
      <c r="C1642" s="635"/>
      <c r="D1642" s="91"/>
      <c r="E1642" s="91"/>
      <c r="F1642" s="91"/>
      <c r="G1642" s="91"/>
      <c r="H1642" s="91"/>
      <c r="I1642" s="282"/>
      <c r="J1642" s="282"/>
      <c r="K1642" s="25"/>
      <c r="L1642" s="633"/>
      <c r="M1642" s="25"/>
      <c r="N1642" s="33"/>
      <c r="O1642" s="33"/>
      <c r="P1642" s="634"/>
      <c r="Q1642" s="603"/>
      <c r="R1642" s="603"/>
    </row>
    <row r="1643" hidden="1" customHeight="1" spans="1:18">
      <c r="A1643" s="591"/>
      <c r="B1643" s="91"/>
      <c r="C1643" s="635"/>
      <c r="D1643" s="91"/>
      <c r="E1643" s="91"/>
      <c r="F1643" s="91"/>
      <c r="G1643" s="91"/>
      <c r="H1643" s="91"/>
      <c r="I1643" s="282"/>
      <c r="J1643" s="282"/>
      <c r="K1643" s="25"/>
      <c r="L1643" s="633"/>
      <c r="M1643" s="25"/>
      <c r="N1643" s="33"/>
      <c r="O1643" s="33"/>
      <c r="P1643" s="634"/>
      <c r="Q1643" s="603"/>
      <c r="R1643" s="603"/>
    </row>
    <row r="1644" hidden="1" customHeight="1" spans="1:18">
      <c r="A1644" s="591"/>
      <c r="B1644" s="91"/>
      <c r="C1644" s="635"/>
      <c r="D1644" s="91"/>
      <c r="E1644" s="91"/>
      <c r="F1644" s="91"/>
      <c r="G1644" s="91"/>
      <c r="H1644" s="91"/>
      <c r="I1644" s="282"/>
      <c r="J1644" s="282"/>
      <c r="K1644" s="25"/>
      <c r="L1644" s="633"/>
      <c r="M1644" s="25"/>
      <c r="N1644" s="33"/>
      <c r="O1644" s="33"/>
      <c r="P1644" s="634"/>
      <c r="Q1644" s="603"/>
      <c r="R1644" s="603"/>
    </row>
    <row r="1645" hidden="1" customHeight="1" spans="1:18">
      <c r="A1645" s="591"/>
      <c r="B1645" s="91"/>
      <c r="C1645" s="635"/>
      <c r="D1645" s="91"/>
      <c r="E1645" s="91"/>
      <c r="F1645" s="91"/>
      <c r="G1645" s="91"/>
      <c r="H1645" s="91"/>
      <c r="I1645" s="282"/>
      <c r="J1645" s="282"/>
      <c r="K1645" s="25"/>
      <c r="L1645" s="633"/>
      <c r="M1645" s="25"/>
      <c r="N1645" s="33"/>
      <c r="O1645" s="33"/>
      <c r="P1645" s="634"/>
      <c r="Q1645" s="603"/>
      <c r="R1645" s="603"/>
    </row>
    <row r="1646" hidden="1" customHeight="1" spans="1:18">
      <c r="A1646" s="591"/>
      <c r="B1646" s="91"/>
      <c r="C1646" s="635"/>
      <c r="D1646" s="91"/>
      <c r="E1646" s="91"/>
      <c r="F1646" s="91"/>
      <c r="G1646" s="91"/>
      <c r="H1646" s="91"/>
      <c r="I1646" s="282"/>
      <c r="J1646" s="282"/>
      <c r="K1646" s="25"/>
      <c r="L1646" s="633"/>
      <c r="M1646" s="25"/>
      <c r="N1646" s="33"/>
      <c r="O1646" s="33"/>
      <c r="P1646" s="634"/>
      <c r="Q1646" s="603"/>
      <c r="R1646" s="603"/>
    </row>
    <row r="1647" hidden="1" customHeight="1" spans="1:18">
      <c r="A1647" s="591"/>
      <c r="B1647" s="91"/>
      <c r="C1647" s="635"/>
      <c r="D1647" s="91"/>
      <c r="E1647" s="91"/>
      <c r="F1647" s="91"/>
      <c r="G1647" s="91"/>
      <c r="H1647" s="91"/>
      <c r="I1647" s="282"/>
      <c r="J1647" s="282"/>
      <c r="K1647" s="25"/>
      <c r="L1647" s="633"/>
      <c r="M1647" s="25"/>
      <c r="N1647" s="33"/>
      <c r="O1647" s="33"/>
      <c r="P1647" s="634"/>
      <c r="Q1647" s="603"/>
      <c r="R1647" s="603"/>
    </row>
    <row r="1648" hidden="1" customHeight="1" spans="1:18">
      <c r="A1648" s="591"/>
      <c r="B1648" s="91"/>
      <c r="C1648" s="635"/>
      <c r="D1648" s="91"/>
      <c r="E1648" s="91"/>
      <c r="F1648" s="91"/>
      <c r="G1648" s="91"/>
      <c r="H1648" s="91"/>
      <c r="I1648" s="282"/>
      <c r="J1648" s="282"/>
      <c r="K1648" s="25"/>
      <c r="L1648" s="633"/>
      <c r="M1648" s="25"/>
      <c r="N1648" s="33"/>
      <c r="O1648" s="33"/>
      <c r="P1648" s="634"/>
      <c r="Q1648" s="603"/>
      <c r="R1648" s="603"/>
    </row>
    <row r="1649" hidden="1" customHeight="1" spans="1:18">
      <c r="A1649" s="591"/>
      <c r="B1649" s="91"/>
      <c r="C1649" s="635"/>
      <c r="D1649" s="91"/>
      <c r="E1649" s="91"/>
      <c r="F1649" s="91"/>
      <c r="G1649" s="91"/>
      <c r="H1649" s="91"/>
      <c r="I1649" s="282"/>
      <c r="J1649" s="282"/>
      <c r="K1649" s="25"/>
      <c r="L1649" s="633"/>
      <c r="M1649" s="25"/>
      <c r="N1649" s="33"/>
      <c r="O1649" s="33"/>
      <c r="P1649" s="634"/>
      <c r="Q1649" s="603"/>
      <c r="R1649" s="603"/>
    </row>
    <row r="1650" hidden="1" customHeight="1" spans="1:18">
      <c r="A1650" s="591"/>
      <c r="B1650" s="91"/>
      <c r="C1650" s="635"/>
      <c r="D1650" s="91"/>
      <c r="E1650" s="91"/>
      <c r="F1650" s="91"/>
      <c r="G1650" s="91"/>
      <c r="H1650" s="91"/>
      <c r="I1650" s="282"/>
      <c r="J1650" s="282"/>
      <c r="K1650" s="25"/>
      <c r="L1650" s="633"/>
      <c r="M1650" s="25"/>
      <c r="N1650" s="33"/>
      <c r="O1650" s="33"/>
      <c r="P1650" s="634"/>
      <c r="Q1650" s="603"/>
      <c r="R1650" s="603"/>
    </row>
    <row r="1651" hidden="1" customHeight="1" spans="1:18">
      <c r="A1651" s="591"/>
      <c r="B1651" s="91"/>
      <c r="C1651" s="635"/>
      <c r="D1651" s="91"/>
      <c r="E1651" s="91"/>
      <c r="F1651" s="91"/>
      <c r="G1651" s="91"/>
      <c r="H1651" s="91"/>
      <c r="I1651" s="282"/>
      <c r="J1651" s="282"/>
      <c r="K1651" s="25"/>
      <c r="L1651" s="633"/>
      <c r="M1651" s="25"/>
      <c r="N1651" s="33"/>
      <c r="O1651" s="33"/>
      <c r="P1651" s="634"/>
      <c r="Q1651" s="603"/>
      <c r="R1651" s="603"/>
    </row>
    <row r="1652" hidden="1" customHeight="1" spans="1:18">
      <c r="A1652" s="591"/>
      <c r="B1652" s="91"/>
      <c r="C1652" s="635"/>
      <c r="D1652" s="91"/>
      <c r="E1652" s="91"/>
      <c r="F1652" s="91"/>
      <c r="G1652" s="91"/>
      <c r="H1652" s="91"/>
      <c r="I1652" s="282"/>
      <c r="J1652" s="282"/>
      <c r="K1652" s="25"/>
      <c r="L1652" s="633"/>
      <c r="M1652" s="25"/>
      <c r="N1652" s="33"/>
      <c r="O1652" s="33"/>
      <c r="P1652" s="634"/>
      <c r="Q1652" s="603"/>
      <c r="R1652" s="603"/>
    </row>
    <row r="1653" hidden="1" customHeight="1" spans="1:18">
      <c r="A1653" s="591"/>
      <c r="B1653" s="91"/>
      <c r="C1653" s="635"/>
      <c r="D1653" s="91"/>
      <c r="E1653" s="91"/>
      <c r="F1653" s="91"/>
      <c r="G1653" s="91"/>
      <c r="H1653" s="91"/>
      <c r="I1653" s="282"/>
      <c r="J1653" s="282"/>
      <c r="K1653" s="25"/>
      <c r="L1653" s="633"/>
      <c r="M1653" s="25"/>
      <c r="N1653" s="33"/>
      <c r="O1653" s="33"/>
      <c r="P1653" s="634"/>
      <c r="Q1653" s="603"/>
      <c r="R1653" s="603"/>
    </row>
    <row r="1654" hidden="1" customHeight="1" spans="1:18">
      <c r="A1654" s="591"/>
      <c r="B1654" s="91"/>
      <c r="C1654" s="635"/>
      <c r="D1654" s="91"/>
      <c r="E1654" s="91"/>
      <c r="F1654" s="91"/>
      <c r="G1654" s="91"/>
      <c r="H1654" s="91"/>
      <c r="I1654" s="282"/>
      <c r="J1654" s="282"/>
      <c r="K1654" s="25"/>
      <c r="L1654" s="633"/>
      <c r="M1654" s="25"/>
      <c r="N1654" s="33"/>
      <c r="O1654" s="33"/>
      <c r="P1654" s="634"/>
      <c r="Q1654" s="603"/>
      <c r="R1654" s="603"/>
    </row>
    <row r="1655" hidden="1" customHeight="1" spans="1:18">
      <c r="A1655" s="591"/>
      <c r="B1655" s="91"/>
      <c r="C1655" s="635"/>
      <c r="D1655" s="91"/>
      <c r="E1655" s="91"/>
      <c r="F1655" s="91"/>
      <c r="G1655" s="91"/>
      <c r="H1655" s="91"/>
      <c r="I1655" s="282"/>
      <c r="J1655" s="282"/>
      <c r="K1655" s="25"/>
      <c r="L1655" s="633"/>
      <c r="M1655" s="25"/>
      <c r="N1655" s="33"/>
      <c r="O1655" s="33"/>
      <c r="P1655" s="634"/>
      <c r="Q1655" s="603"/>
      <c r="R1655" s="603"/>
    </row>
    <row r="1656" hidden="1" customHeight="1" spans="1:18">
      <c r="A1656" s="591"/>
      <c r="B1656" s="91"/>
      <c r="C1656" s="635"/>
      <c r="D1656" s="91"/>
      <c r="E1656" s="91"/>
      <c r="F1656" s="91"/>
      <c r="G1656" s="91"/>
      <c r="H1656" s="91"/>
      <c r="I1656" s="282"/>
      <c r="J1656" s="282"/>
      <c r="K1656" s="25"/>
      <c r="L1656" s="633"/>
      <c r="M1656" s="25"/>
      <c r="N1656" s="33"/>
      <c r="O1656" s="33"/>
      <c r="P1656" s="634"/>
      <c r="Q1656" s="603"/>
      <c r="R1656" s="603"/>
    </row>
    <row r="1657" hidden="1" customHeight="1" spans="1:18">
      <c r="A1657" s="591"/>
      <c r="B1657" s="91"/>
      <c r="C1657" s="635"/>
      <c r="D1657" s="91"/>
      <c r="E1657" s="91"/>
      <c r="F1657" s="91"/>
      <c r="G1657" s="91"/>
      <c r="H1657" s="91"/>
      <c r="I1657" s="282"/>
      <c r="J1657" s="282"/>
      <c r="K1657" s="25"/>
      <c r="L1657" s="633"/>
      <c r="M1657" s="25"/>
      <c r="N1657" s="33"/>
      <c r="O1657" s="33"/>
      <c r="P1657" s="634"/>
      <c r="Q1657" s="603"/>
      <c r="R1657" s="603"/>
    </row>
    <row r="1658" hidden="1" customHeight="1" spans="1:18">
      <c r="A1658" s="591"/>
      <c r="B1658" s="91"/>
      <c r="C1658" s="635"/>
      <c r="D1658" s="91"/>
      <c r="E1658" s="91"/>
      <c r="F1658" s="91"/>
      <c r="G1658" s="91"/>
      <c r="H1658" s="91"/>
      <c r="I1658" s="282"/>
      <c r="J1658" s="282"/>
      <c r="K1658" s="25"/>
      <c r="L1658" s="633"/>
      <c r="M1658" s="25"/>
      <c r="N1658" s="33"/>
      <c r="O1658" s="33"/>
      <c r="P1658" s="634"/>
      <c r="Q1658" s="603"/>
      <c r="R1658" s="603"/>
    </row>
    <row r="1659" hidden="1" customHeight="1" spans="1:18">
      <c r="A1659" s="591"/>
      <c r="B1659" s="91"/>
      <c r="C1659" s="635"/>
      <c r="D1659" s="91"/>
      <c r="E1659" s="91"/>
      <c r="F1659" s="91"/>
      <c r="G1659" s="91"/>
      <c r="H1659" s="91"/>
      <c r="I1659" s="282"/>
      <c r="J1659" s="282"/>
      <c r="K1659" s="25"/>
      <c r="L1659" s="633"/>
      <c r="M1659" s="25"/>
      <c r="N1659" s="33"/>
      <c r="O1659" s="33"/>
      <c r="P1659" s="634"/>
      <c r="Q1659" s="603"/>
      <c r="R1659" s="603"/>
    </row>
    <row r="1660" hidden="1" customHeight="1" spans="1:18">
      <c r="A1660" s="591"/>
      <c r="B1660" s="91"/>
      <c r="C1660" s="635"/>
      <c r="D1660" s="91"/>
      <c r="E1660" s="91"/>
      <c r="F1660" s="91"/>
      <c r="G1660" s="91"/>
      <c r="H1660" s="91"/>
      <c r="I1660" s="282"/>
      <c r="J1660" s="282"/>
      <c r="K1660" s="25"/>
      <c r="L1660" s="633"/>
      <c r="M1660" s="25"/>
      <c r="N1660" s="33"/>
      <c r="O1660" s="33"/>
      <c r="P1660" s="634"/>
      <c r="Q1660" s="603"/>
      <c r="R1660" s="603"/>
    </row>
    <row r="1661" hidden="1" customHeight="1" spans="1:18">
      <c r="A1661" s="591"/>
      <c r="B1661" s="91"/>
      <c r="C1661" s="635"/>
      <c r="D1661" s="91"/>
      <c r="E1661" s="91"/>
      <c r="F1661" s="91"/>
      <c r="G1661" s="91"/>
      <c r="H1661" s="91"/>
      <c r="I1661" s="282"/>
      <c r="J1661" s="282"/>
      <c r="K1661" s="25"/>
      <c r="L1661" s="633"/>
      <c r="M1661" s="25"/>
      <c r="N1661" s="33"/>
      <c r="O1661" s="33"/>
      <c r="P1661" s="634"/>
      <c r="Q1661" s="603"/>
      <c r="R1661" s="603"/>
    </row>
    <row r="1662" hidden="1" customHeight="1" spans="1:18">
      <c r="A1662" s="591"/>
      <c r="B1662" s="91"/>
      <c r="C1662" s="635"/>
      <c r="D1662" s="91"/>
      <c r="E1662" s="91"/>
      <c r="F1662" s="91"/>
      <c r="G1662" s="91"/>
      <c r="H1662" s="91"/>
      <c r="I1662" s="282"/>
      <c r="J1662" s="282"/>
      <c r="K1662" s="25"/>
      <c r="L1662" s="633"/>
      <c r="M1662" s="25"/>
      <c r="N1662" s="33"/>
      <c r="O1662" s="33"/>
      <c r="P1662" s="634"/>
      <c r="Q1662" s="603"/>
      <c r="R1662" s="603"/>
    </row>
    <row r="1663" hidden="1" customHeight="1" spans="1:18">
      <c r="A1663" s="591"/>
      <c r="B1663" s="91"/>
      <c r="C1663" s="635"/>
      <c r="D1663" s="91"/>
      <c r="E1663" s="91"/>
      <c r="F1663" s="91"/>
      <c r="G1663" s="91"/>
      <c r="H1663" s="91"/>
      <c r="I1663" s="282"/>
      <c r="J1663" s="282"/>
      <c r="K1663" s="25"/>
      <c r="L1663" s="633"/>
      <c r="M1663" s="25"/>
      <c r="N1663" s="33"/>
      <c r="O1663" s="33"/>
      <c r="P1663" s="634"/>
      <c r="Q1663" s="603"/>
      <c r="R1663" s="603"/>
    </row>
    <row r="1664" hidden="1" customHeight="1" spans="1:18">
      <c r="A1664" s="591"/>
      <c r="B1664" s="91"/>
      <c r="C1664" s="635"/>
      <c r="D1664" s="91"/>
      <c r="E1664" s="91"/>
      <c r="F1664" s="91"/>
      <c r="G1664" s="91"/>
      <c r="H1664" s="91"/>
      <c r="I1664" s="282"/>
      <c r="J1664" s="282"/>
      <c r="K1664" s="25"/>
      <c r="L1664" s="633"/>
      <c r="M1664" s="25"/>
      <c r="N1664" s="33"/>
      <c r="O1664" s="33"/>
      <c r="P1664" s="634"/>
      <c r="Q1664" s="603"/>
      <c r="R1664" s="603"/>
    </row>
    <row r="1665" hidden="1" customHeight="1" spans="1:18">
      <c r="A1665" s="591"/>
      <c r="B1665" s="91"/>
      <c r="C1665" s="635"/>
      <c r="D1665" s="91"/>
      <c r="E1665" s="91"/>
      <c r="F1665" s="91"/>
      <c r="G1665" s="91"/>
      <c r="H1665" s="91"/>
      <c r="I1665" s="282"/>
      <c r="J1665" s="282"/>
      <c r="K1665" s="25"/>
      <c r="L1665" s="633"/>
      <c r="M1665" s="25"/>
      <c r="N1665" s="33"/>
      <c r="O1665" s="33"/>
      <c r="P1665" s="634"/>
      <c r="Q1665" s="603"/>
      <c r="R1665" s="603"/>
    </row>
    <row r="1666" hidden="1" customHeight="1" spans="1:18">
      <c r="A1666" s="591"/>
      <c r="B1666" s="91"/>
      <c r="C1666" s="635"/>
      <c r="D1666" s="91"/>
      <c r="E1666" s="91"/>
      <c r="F1666" s="91"/>
      <c r="G1666" s="91"/>
      <c r="H1666" s="91"/>
      <c r="I1666" s="282"/>
      <c r="J1666" s="282"/>
      <c r="K1666" s="25"/>
      <c r="L1666" s="633"/>
      <c r="M1666" s="25"/>
      <c r="N1666" s="33"/>
      <c r="O1666" s="33"/>
      <c r="P1666" s="634"/>
      <c r="Q1666" s="603"/>
      <c r="R1666" s="603"/>
    </row>
    <row r="1667" hidden="1" customHeight="1" spans="1:18">
      <c r="A1667" s="591"/>
      <c r="B1667" s="91"/>
      <c r="C1667" s="635"/>
      <c r="D1667" s="91"/>
      <c r="E1667" s="91"/>
      <c r="F1667" s="91"/>
      <c r="G1667" s="91"/>
      <c r="H1667" s="91"/>
      <c r="I1667" s="282"/>
      <c r="J1667" s="282"/>
      <c r="K1667" s="25"/>
      <c r="L1667" s="633"/>
      <c r="M1667" s="25"/>
      <c r="N1667" s="33"/>
      <c r="O1667" s="33"/>
      <c r="P1667" s="634"/>
      <c r="Q1667" s="603"/>
      <c r="R1667" s="603"/>
    </row>
    <row r="1668" hidden="1" customHeight="1" spans="1:18">
      <c r="A1668" s="591"/>
      <c r="B1668" s="91"/>
      <c r="C1668" s="635"/>
      <c r="D1668" s="91"/>
      <c r="E1668" s="91"/>
      <c r="F1668" s="91"/>
      <c r="G1668" s="91"/>
      <c r="H1668" s="91"/>
      <c r="I1668" s="282"/>
      <c r="J1668" s="282"/>
      <c r="K1668" s="25"/>
      <c r="L1668" s="633"/>
      <c r="M1668" s="25"/>
      <c r="N1668" s="33"/>
      <c r="O1668" s="33"/>
      <c r="P1668" s="634"/>
      <c r="Q1668" s="603"/>
      <c r="R1668" s="603"/>
    </row>
    <row r="1669" hidden="1" customHeight="1" spans="1:18">
      <c r="A1669" s="591"/>
      <c r="B1669" s="91"/>
      <c r="C1669" s="635"/>
      <c r="D1669" s="91"/>
      <c r="E1669" s="91"/>
      <c r="F1669" s="91"/>
      <c r="G1669" s="91"/>
      <c r="H1669" s="91"/>
      <c r="I1669" s="282"/>
      <c r="J1669" s="282"/>
      <c r="K1669" s="25"/>
      <c r="L1669" s="633"/>
      <c r="M1669" s="25"/>
      <c r="N1669" s="33"/>
      <c r="O1669" s="33"/>
      <c r="P1669" s="634"/>
      <c r="Q1669" s="603"/>
      <c r="R1669" s="603"/>
    </row>
    <row r="1670" hidden="1" customHeight="1" spans="1:18">
      <c r="A1670" s="591"/>
      <c r="B1670" s="91"/>
      <c r="C1670" s="635"/>
      <c r="D1670" s="91"/>
      <c r="E1670" s="91"/>
      <c r="F1670" s="91"/>
      <c r="G1670" s="91"/>
      <c r="H1670" s="91"/>
      <c r="I1670" s="282"/>
      <c r="J1670" s="282"/>
      <c r="K1670" s="25"/>
      <c r="L1670" s="633"/>
      <c r="M1670" s="25"/>
      <c r="N1670" s="33"/>
      <c r="O1670" s="33"/>
      <c r="P1670" s="634"/>
      <c r="Q1670" s="603"/>
      <c r="R1670" s="603"/>
    </row>
    <row r="1671" hidden="1" customHeight="1" spans="1:18">
      <c r="A1671" s="591"/>
      <c r="B1671" s="91"/>
      <c r="C1671" s="635"/>
      <c r="D1671" s="91"/>
      <c r="E1671" s="91"/>
      <c r="F1671" s="91"/>
      <c r="G1671" s="91"/>
      <c r="H1671" s="91"/>
      <c r="I1671" s="282"/>
      <c r="J1671" s="282"/>
      <c r="K1671" s="25"/>
      <c r="L1671" s="633"/>
      <c r="M1671" s="25"/>
      <c r="N1671" s="33"/>
      <c r="O1671" s="33"/>
      <c r="P1671" s="634"/>
      <c r="Q1671" s="603"/>
      <c r="R1671" s="603"/>
    </row>
    <row r="1672" hidden="1" customHeight="1" spans="1:18">
      <c r="A1672" s="591"/>
      <c r="B1672" s="91"/>
      <c r="C1672" s="635"/>
      <c r="D1672" s="91"/>
      <c r="E1672" s="91"/>
      <c r="F1672" s="91"/>
      <c r="G1672" s="91"/>
      <c r="H1672" s="91"/>
      <c r="I1672" s="282"/>
      <c r="J1672" s="282"/>
      <c r="K1672" s="25"/>
      <c r="L1672" s="633"/>
      <c r="M1672" s="25"/>
      <c r="N1672" s="33"/>
      <c r="O1672" s="33"/>
      <c r="P1672" s="634"/>
      <c r="Q1672" s="603"/>
      <c r="R1672" s="603"/>
    </row>
    <row r="1673" hidden="1" customHeight="1" spans="1:18">
      <c r="A1673" s="591"/>
      <c r="B1673" s="91"/>
      <c r="C1673" s="635"/>
      <c r="D1673" s="91"/>
      <c r="E1673" s="91"/>
      <c r="F1673" s="91"/>
      <c r="G1673" s="91"/>
      <c r="H1673" s="91"/>
      <c r="I1673" s="282"/>
      <c r="J1673" s="282"/>
      <c r="K1673" s="25"/>
      <c r="L1673" s="633"/>
      <c r="M1673" s="25"/>
      <c r="N1673" s="33"/>
      <c r="O1673" s="33"/>
      <c r="P1673" s="634"/>
      <c r="Q1673" s="603"/>
      <c r="R1673" s="603"/>
    </row>
    <row r="1674" hidden="1" customHeight="1" spans="1:18">
      <c r="A1674" s="591"/>
      <c r="B1674" s="91"/>
      <c r="C1674" s="635"/>
      <c r="D1674" s="91"/>
      <c r="E1674" s="91"/>
      <c r="F1674" s="91"/>
      <c r="G1674" s="91"/>
      <c r="H1674" s="91"/>
      <c r="I1674" s="282"/>
      <c r="J1674" s="282"/>
      <c r="K1674" s="25"/>
      <c r="L1674" s="633"/>
      <c r="M1674" s="25"/>
      <c r="N1674" s="33"/>
      <c r="O1674" s="33"/>
      <c r="P1674" s="634"/>
      <c r="Q1674" s="603"/>
      <c r="R1674" s="603"/>
    </row>
    <row r="1675" hidden="1" customHeight="1" spans="1:18">
      <c r="A1675" s="591"/>
      <c r="B1675" s="91"/>
      <c r="C1675" s="635"/>
      <c r="D1675" s="91"/>
      <c r="E1675" s="91"/>
      <c r="F1675" s="91"/>
      <c r="G1675" s="91"/>
      <c r="H1675" s="91"/>
      <c r="I1675" s="282"/>
      <c r="J1675" s="282"/>
      <c r="K1675" s="25"/>
      <c r="L1675" s="633"/>
      <c r="M1675" s="25"/>
      <c r="N1675" s="33"/>
      <c r="O1675" s="33"/>
      <c r="P1675" s="634"/>
      <c r="Q1675" s="603"/>
      <c r="R1675" s="603"/>
    </row>
    <row r="1676" hidden="1" customHeight="1" spans="1:18">
      <c r="A1676" s="591"/>
      <c r="B1676" s="91"/>
      <c r="C1676" s="635"/>
      <c r="D1676" s="91"/>
      <c r="E1676" s="91"/>
      <c r="F1676" s="91"/>
      <c r="G1676" s="91"/>
      <c r="H1676" s="91"/>
      <c r="I1676" s="282"/>
      <c r="J1676" s="282"/>
      <c r="K1676" s="25"/>
      <c r="L1676" s="633"/>
      <c r="M1676" s="25"/>
      <c r="N1676" s="33"/>
      <c r="O1676" s="33"/>
      <c r="P1676" s="634"/>
      <c r="Q1676" s="603"/>
      <c r="R1676" s="603"/>
    </row>
    <row r="1677" hidden="1" customHeight="1" spans="1:18">
      <c r="A1677" s="591"/>
      <c r="B1677" s="91"/>
      <c r="C1677" s="635"/>
      <c r="D1677" s="91"/>
      <c r="E1677" s="91"/>
      <c r="F1677" s="91"/>
      <c r="G1677" s="91"/>
      <c r="H1677" s="91"/>
      <c r="I1677" s="282"/>
      <c r="J1677" s="282"/>
      <c r="K1677" s="25"/>
      <c r="L1677" s="633"/>
      <c r="M1677" s="25"/>
      <c r="N1677" s="33"/>
      <c r="O1677" s="33"/>
      <c r="P1677" s="634"/>
      <c r="Q1677" s="603"/>
      <c r="R1677" s="603"/>
    </row>
    <row r="1678" hidden="1" customHeight="1" spans="1:18">
      <c r="A1678" s="591"/>
      <c r="B1678" s="91"/>
      <c r="C1678" s="635"/>
      <c r="D1678" s="91"/>
      <c r="E1678" s="91"/>
      <c r="F1678" s="91"/>
      <c r="G1678" s="91"/>
      <c r="H1678" s="91"/>
      <c r="I1678" s="282"/>
      <c r="J1678" s="282"/>
      <c r="K1678" s="25"/>
      <c r="L1678" s="633"/>
      <c r="M1678" s="25"/>
      <c r="N1678" s="33"/>
      <c r="O1678" s="33"/>
      <c r="P1678" s="634"/>
      <c r="Q1678" s="603"/>
      <c r="R1678" s="603"/>
    </row>
    <row r="1679" hidden="1" customHeight="1" spans="1:18">
      <c r="A1679" s="591"/>
      <c r="B1679" s="91"/>
      <c r="C1679" s="635"/>
      <c r="D1679" s="91"/>
      <c r="E1679" s="91"/>
      <c r="F1679" s="91"/>
      <c r="G1679" s="91"/>
      <c r="H1679" s="91"/>
      <c r="I1679" s="282"/>
      <c r="J1679" s="282"/>
      <c r="K1679" s="25"/>
      <c r="L1679" s="633"/>
      <c r="M1679" s="25"/>
      <c r="N1679" s="33"/>
      <c r="O1679" s="33"/>
      <c r="P1679" s="634"/>
      <c r="Q1679" s="603"/>
      <c r="R1679" s="603"/>
    </row>
    <row r="1680" hidden="1" customHeight="1" spans="1:18">
      <c r="A1680" s="591"/>
      <c r="B1680" s="91"/>
      <c r="C1680" s="635"/>
      <c r="D1680" s="91"/>
      <c r="E1680" s="91"/>
      <c r="F1680" s="91"/>
      <c r="G1680" s="91"/>
      <c r="H1680" s="91"/>
      <c r="I1680" s="282"/>
      <c r="J1680" s="282"/>
      <c r="K1680" s="25"/>
      <c r="L1680" s="633"/>
      <c r="M1680" s="25"/>
      <c r="N1680" s="33"/>
      <c r="O1680" s="33"/>
      <c r="P1680" s="634"/>
      <c r="Q1680" s="603"/>
      <c r="R1680" s="603"/>
    </row>
    <row r="1681" hidden="1" customHeight="1" spans="1:18">
      <c r="A1681" s="591"/>
      <c r="B1681" s="91"/>
      <c r="C1681" s="635"/>
      <c r="D1681" s="91"/>
      <c r="E1681" s="91"/>
      <c r="F1681" s="91"/>
      <c r="G1681" s="91"/>
      <c r="H1681" s="91"/>
      <c r="I1681" s="282"/>
      <c r="J1681" s="282"/>
      <c r="K1681" s="25"/>
      <c r="L1681" s="633"/>
      <c r="M1681" s="25"/>
      <c r="N1681" s="33"/>
      <c r="O1681" s="33"/>
      <c r="P1681" s="634"/>
      <c r="Q1681" s="603"/>
      <c r="R1681" s="603"/>
    </row>
    <row r="1682" hidden="1" customHeight="1" spans="1:18">
      <c r="A1682" s="591"/>
      <c r="B1682" s="91"/>
      <c r="C1682" s="635"/>
      <c r="D1682" s="91"/>
      <c r="E1682" s="91"/>
      <c r="F1682" s="91"/>
      <c r="G1682" s="91"/>
      <c r="H1682" s="91"/>
      <c r="I1682" s="282"/>
      <c r="J1682" s="282"/>
      <c r="K1682" s="25"/>
      <c r="L1682" s="633"/>
      <c r="M1682" s="25"/>
      <c r="N1682" s="33"/>
      <c r="O1682" s="33"/>
      <c r="P1682" s="634"/>
      <c r="Q1682" s="603"/>
      <c r="R1682" s="603"/>
    </row>
    <row r="1683" hidden="1" customHeight="1" spans="1:18">
      <c r="A1683" s="591"/>
      <c r="B1683" s="91"/>
      <c r="C1683" s="635"/>
      <c r="D1683" s="91"/>
      <c r="E1683" s="91"/>
      <c r="F1683" s="91"/>
      <c r="G1683" s="91"/>
      <c r="H1683" s="91"/>
      <c r="I1683" s="282"/>
      <c r="J1683" s="282"/>
      <c r="K1683" s="25"/>
      <c r="L1683" s="633"/>
      <c r="M1683" s="25"/>
      <c r="N1683" s="33"/>
      <c r="O1683" s="33"/>
      <c r="P1683" s="634"/>
      <c r="Q1683" s="603"/>
      <c r="R1683" s="603"/>
    </row>
    <row r="1684" hidden="1" customHeight="1" spans="1:18">
      <c r="A1684" s="591"/>
      <c r="B1684" s="91"/>
      <c r="C1684" s="635"/>
      <c r="D1684" s="91"/>
      <c r="E1684" s="91"/>
      <c r="F1684" s="91"/>
      <c r="G1684" s="91"/>
      <c r="H1684" s="91"/>
      <c r="I1684" s="282"/>
      <c r="J1684" s="282"/>
      <c r="K1684" s="25"/>
      <c r="L1684" s="633"/>
      <c r="M1684" s="25"/>
      <c r="N1684" s="33"/>
      <c r="O1684" s="33"/>
      <c r="P1684" s="634"/>
      <c r="Q1684" s="603"/>
      <c r="R1684" s="603"/>
    </row>
    <row r="1685" hidden="1" customHeight="1" spans="1:18">
      <c r="A1685" s="591"/>
      <c r="B1685" s="91"/>
      <c r="C1685" s="635"/>
      <c r="D1685" s="91"/>
      <c r="E1685" s="91"/>
      <c r="F1685" s="91"/>
      <c r="G1685" s="91"/>
      <c r="H1685" s="91"/>
      <c r="I1685" s="282"/>
      <c r="J1685" s="282"/>
      <c r="K1685" s="25"/>
      <c r="L1685" s="633"/>
      <c r="M1685" s="25"/>
      <c r="N1685" s="33"/>
      <c r="O1685" s="33"/>
      <c r="P1685" s="634"/>
      <c r="Q1685" s="603"/>
      <c r="R1685" s="603"/>
    </row>
    <row r="1686" hidden="1" customHeight="1" spans="1:18">
      <c r="A1686" s="591"/>
      <c r="B1686" s="91"/>
      <c r="C1686" s="635"/>
      <c r="D1686" s="91"/>
      <c r="E1686" s="91"/>
      <c r="F1686" s="91"/>
      <c r="G1686" s="91"/>
      <c r="H1686" s="91"/>
      <c r="I1686" s="282"/>
      <c r="J1686" s="282"/>
      <c r="K1686" s="25"/>
      <c r="L1686" s="633"/>
      <c r="M1686" s="25"/>
      <c r="N1686" s="33"/>
      <c r="O1686" s="33"/>
      <c r="P1686" s="634"/>
      <c r="Q1686" s="603"/>
      <c r="R1686" s="603"/>
    </row>
    <row r="1687" hidden="1" customHeight="1" spans="1:18">
      <c r="A1687" s="591"/>
      <c r="B1687" s="91"/>
      <c r="C1687" s="635"/>
      <c r="D1687" s="91"/>
      <c r="E1687" s="91"/>
      <c r="F1687" s="91"/>
      <c r="G1687" s="91"/>
      <c r="H1687" s="91"/>
      <c r="I1687" s="282"/>
      <c r="J1687" s="282"/>
      <c r="K1687" s="25"/>
      <c r="L1687" s="633"/>
      <c r="M1687" s="25"/>
      <c r="N1687" s="33"/>
      <c r="O1687" s="33"/>
      <c r="P1687" s="634"/>
      <c r="Q1687" s="603"/>
      <c r="R1687" s="603"/>
    </row>
    <row r="1688" hidden="1" customHeight="1" spans="1:18">
      <c r="A1688" s="591"/>
      <c r="B1688" s="91"/>
      <c r="C1688" s="635"/>
      <c r="D1688" s="91"/>
      <c r="E1688" s="91"/>
      <c r="F1688" s="91"/>
      <c r="G1688" s="91"/>
      <c r="H1688" s="91"/>
      <c r="I1688" s="282"/>
      <c r="J1688" s="282"/>
      <c r="K1688" s="25"/>
      <c r="L1688" s="633"/>
      <c r="M1688" s="25"/>
      <c r="N1688" s="33"/>
      <c r="O1688" s="33"/>
      <c r="P1688" s="634"/>
      <c r="Q1688" s="603"/>
      <c r="R1688" s="603"/>
    </row>
    <row r="1689" hidden="1" customHeight="1" spans="1:18">
      <c r="A1689" s="591"/>
      <c r="B1689" s="91"/>
      <c r="C1689" s="635"/>
      <c r="D1689" s="91"/>
      <c r="E1689" s="91"/>
      <c r="F1689" s="91"/>
      <c r="G1689" s="91"/>
      <c r="H1689" s="91"/>
      <c r="I1689" s="282"/>
      <c r="J1689" s="282"/>
      <c r="K1689" s="25"/>
      <c r="L1689" s="633"/>
      <c r="M1689" s="25"/>
      <c r="N1689" s="33"/>
      <c r="O1689" s="33"/>
      <c r="P1689" s="634"/>
      <c r="Q1689" s="603"/>
      <c r="R1689" s="603"/>
    </row>
    <row r="1690" hidden="1" customHeight="1" spans="1:18">
      <c r="A1690" s="591"/>
      <c r="B1690" s="91"/>
      <c r="C1690" s="635"/>
      <c r="D1690" s="91"/>
      <c r="E1690" s="91"/>
      <c r="F1690" s="91"/>
      <c r="G1690" s="91"/>
      <c r="H1690" s="91"/>
      <c r="I1690" s="282"/>
      <c r="J1690" s="282"/>
      <c r="K1690" s="25"/>
      <c r="L1690" s="633"/>
      <c r="M1690" s="25"/>
      <c r="N1690" s="33"/>
      <c r="O1690" s="33"/>
      <c r="P1690" s="634"/>
      <c r="Q1690" s="603"/>
      <c r="R1690" s="603"/>
    </row>
    <row r="1691" hidden="1" customHeight="1" spans="1:18">
      <c r="A1691" s="591"/>
      <c r="B1691" s="91"/>
      <c r="C1691" s="635"/>
      <c r="D1691" s="91"/>
      <c r="E1691" s="91"/>
      <c r="F1691" s="91"/>
      <c r="G1691" s="91"/>
      <c r="H1691" s="91"/>
      <c r="I1691" s="282"/>
      <c r="J1691" s="282"/>
      <c r="K1691" s="25"/>
      <c r="L1691" s="633"/>
      <c r="M1691" s="25"/>
      <c r="N1691" s="33"/>
      <c r="O1691" s="33"/>
      <c r="P1691" s="634"/>
      <c r="Q1691" s="603"/>
      <c r="R1691" s="603"/>
    </row>
    <row r="1692" hidden="1" customHeight="1" spans="1:18">
      <c r="A1692" s="591"/>
      <c r="B1692" s="91"/>
      <c r="C1692" s="635"/>
      <c r="D1692" s="91"/>
      <c r="E1692" s="91"/>
      <c r="F1692" s="91"/>
      <c r="G1692" s="91"/>
      <c r="H1692" s="91"/>
      <c r="I1692" s="282"/>
      <c r="J1692" s="282"/>
      <c r="K1692" s="25"/>
      <c r="L1692" s="633"/>
      <c r="M1692" s="25"/>
      <c r="N1692" s="33"/>
      <c r="O1692" s="33"/>
      <c r="P1692" s="634"/>
      <c r="Q1692" s="603"/>
      <c r="R1692" s="603"/>
    </row>
    <row r="1693" hidden="1" customHeight="1" spans="1:18">
      <c r="A1693" s="591"/>
      <c r="B1693" s="91"/>
      <c r="C1693" s="635"/>
      <c r="D1693" s="91"/>
      <c r="E1693" s="91"/>
      <c r="F1693" s="91"/>
      <c r="G1693" s="91"/>
      <c r="H1693" s="91"/>
      <c r="I1693" s="282"/>
      <c r="J1693" s="282"/>
      <c r="K1693" s="25"/>
      <c r="L1693" s="633"/>
      <c r="M1693" s="25"/>
      <c r="N1693" s="33"/>
      <c r="O1693" s="33"/>
      <c r="P1693" s="634"/>
      <c r="Q1693" s="603"/>
      <c r="R1693" s="603"/>
    </row>
    <row r="1694" hidden="1" customHeight="1" spans="1:18">
      <c r="A1694" s="591"/>
      <c r="B1694" s="91"/>
      <c r="C1694" s="635"/>
      <c r="D1694" s="91"/>
      <c r="E1694" s="91"/>
      <c r="F1694" s="91"/>
      <c r="G1694" s="91"/>
      <c r="H1694" s="91"/>
      <c r="I1694" s="282"/>
      <c r="J1694" s="282"/>
      <c r="K1694" s="25"/>
      <c r="L1694" s="633"/>
      <c r="M1694" s="25"/>
      <c r="N1694" s="33"/>
      <c r="O1694" s="33"/>
      <c r="P1694" s="634"/>
      <c r="Q1694" s="603"/>
      <c r="R1694" s="603"/>
    </row>
    <row r="1695" hidden="1" customHeight="1" spans="1:18">
      <c r="A1695" s="591"/>
      <c r="B1695" s="91"/>
      <c r="C1695" s="635"/>
      <c r="D1695" s="91"/>
      <c r="E1695" s="91"/>
      <c r="F1695" s="91"/>
      <c r="G1695" s="91"/>
      <c r="H1695" s="91"/>
      <c r="I1695" s="282"/>
      <c r="J1695" s="282"/>
      <c r="K1695" s="25"/>
      <c r="L1695" s="633"/>
      <c r="M1695" s="25"/>
      <c r="N1695" s="33"/>
      <c r="O1695" s="33"/>
      <c r="P1695" s="634"/>
      <c r="Q1695" s="603"/>
      <c r="R1695" s="603"/>
    </row>
    <row r="1696" hidden="1" customHeight="1" spans="1:18">
      <c r="A1696" s="591"/>
      <c r="B1696" s="91"/>
      <c r="C1696" s="635"/>
      <c r="D1696" s="91"/>
      <c r="E1696" s="91"/>
      <c r="F1696" s="91"/>
      <c r="G1696" s="91"/>
      <c r="H1696" s="91"/>
      <c r="I1696" s="282"/>
      <c r="J1696" s="282"/>
      <c r="K1696" s="25"/>
      <c r="L1696" s="633"/>
      <c r="M1696" s="25"/>
      <c r="N1696" s="33"/>
      <c r="O1696" s="33"/>
      <c r="P1696" s="634"/>
      <c r="Q1696" s="603"/>
      <c r="R1696" s="603"/>
    </row>
    <row r="1697" hidden="1" customHeight="1" spans="1:18">
      <c r="A1697" s="591"/>
      <c r="B1697" s="91"/>
      <c r="C1697" s="635"/>
      <c r="D1697" s="91"/>
      <c r="E1697" s="91"/>
      <c r="F1697" s="91"/>
      <c r="G1697" s="91"/>
      <c r="H1697" s="91"/>
      <c r="I1697" s="282"/>
      <c r="J1697" s="282"/>
      <c r="K1697" s="25"/>
      <c r="L1697" s="633"/>
      <c r="M1697" s="25"/>
      <c r="N1697" s="33"/>
      <c r="O1697" s="33"/>
      <c r="P1697" s="634"/>
      <c r="Q1697" s="603"/>
      <c r="R1697" s="603"/>
    </row>
    <row r="1698" hidden="1" customHeight="1" spans="1:18">
      <c r="A1698" s="591"/>
      <c r="B1698" s="91"/>
      <c r="C1698" s="635"/>
      <c r="D1698" s="91"/>
      <c r="E1698" s="91"/>
      <c r="F1698" s="91"/>
      <c r="G1698" s="91"/>
      <c r="H1698" s="91"/>
      <c r="I1698" s="282"/>
      <c r="J1698" s="282"/>
      <c r="K1698" s="25"/>
      <c r="L1698" s="633"/>
      <c r="M1698" s="25"/>
      <c r="N1698" s="33"/>
      <c r="O1698" s="33"/>
      <c r="P1698" s="634"/>
      <c r="Q1698" s="603"/>
      <c r="R1698" s="603"/>
    </row>
    <row r="1699" hidden="1" customHeight="1" spans="1:18">
      <c r="A1699" s="591"/>
      <c r="B1699" s="91"/>
      <c r="C1699" s="635"/>
      <c r="D1699" s="91"/>
      <c r="E1699" s="91"/>
      <c r="F1699" s="91"/>
      <c r="G1699" s="91"/>
      <c r="H1699" s="91"/>
      <c r="I1699" s="282"/>
      <c r="J1699" s="282"/>
      <c r="K1699" s="25"/>
      <c r="L1699" s="633"/>
      <c r="M1699" s="25"/>
      <c r="N1699" s="33"/>
      <c r="O1699" s="33"/>
      <c r="P1699" s="634"/>
      <c r="Q1699" s="603"/>
      <c r="R1699" s="603"/>
    </row>
    <row r="1700" hidden="1" customHeight="1" spans="1:18">
      <c r="A1700" s="591"/>
      <c r="B1700" s="91"/>
      <c r="C1700" s="635"/>
      <c r="D1700" s="91"/>
      <c r="E1700" s="91"/>
      <c r="F1700" s="91"/>
      <c r="G1700" s="91"/>
      <c r="H1700" s="91"/>
      <c r="I1700" s="282"/>
      <c r="J1700" s="282"/>
      <c r="K1700" s="25"/>
      <c r="L1700" s="633"/>
      <c r="M1700" s="25"/>
      <c r="N1700" s="33"/>
      <c r="O1700" s="33"/>
      <c r="P1700" s="634"/>
      <c r="Q1700" s="603"/>
      <c r="R1700" s="603"/>
    </row>
    <row r="1701" hidden="1" customHeight="1" spans="1:18">
      <c r="A1701" s="591"/>
      <c r="B1701" s="91"/>
      <c r="C1701" s="635"/>
      <c r="D1701" s="91"/>
      <c r="E1701" s="91"/>
      <c r="F1701" s="91"/>
      <c r="G1701" s="91"/>
      <c r="H1701" s="91"/>
      <c r="I1701" s="282"/>
      <c r="J1701" s="282"/>
      <c r="K1701" s="25"/>
      <c r="L1701" s="633"/>
      <c r="M1701" s="25"/>
      <c r="N1701" s="33"/>
      <c r="O1701" s="33"/>
      <c r="P1701" s="634"/>
      <c r="Q1701" s="603"/>
      <c r="R1701" s="603"/>
    </row>
    <row r="1702" hidden="1" customHeight="1" spans="1:18">
      <c r="A1702" s="591"/>
      <c r="B1702" s="91"/>
      <c r="C1702" s="635"/>
      <c r="D1702" s="91"/>
      <c r="E1702" s="91"/>
      <c r="F1702" s="91"/>
      <c r="G1702" s="91"/>
      <c r="H1702" s="91"/>
      <c r="I1702" s="282"/>
      <c r="J1702" s="282"/>
      <c r="K1702" s="25"/>
      <c r="L1702" s="633"/>
      <c r="M1702" s="25"/>
      <c r="N1702" s="33"/>
      <c r="O1702" s="33"/>
      <c r="P1702" s="634"/>
      <c r="Q1702" s="603"/>
      <c r="R1702" s="603"/>
    </row>
    <row r="1703" hidden="1" customHeight="1" spans="1:18">
      <c r="A1703" s="591"/>
      <c r="B1703" s="91"/>
      <c r="C1703" s="635"/>
      <c r="D1703" s="91"/>
      <c r="E1703" s="91"/>
      <c r="F1703" s="91"/>
      <c r="G1703" s="91"/>
      <c r="H1703" s="91"/>
      <c r="I1703" s="282"/>
      <c r="J1703" s="282"/>
      <c r="K1703" s="25"/>
      <c r="L1703" s="633"/>
      <c r="M1703" s="25"/>
      <c r="N1703" s="33"/>
      <c r="O1703" s="33"/>
      <c r="P1703" s="634"/>
      <c r="Q1703" s="603"/>
      <c r="R1703" s="603"/>
    </row>
    <row r="1704" hidden="1" customHeight="1" spans="1:18">
      <c r="A1704" s="591"/>
      <c r="B1704" s="91"/>
      <c r="C1704" s="635"/>
      <c r="D1704" s="91"/>
      <c r="E1704" s="91"/>
      <c r="F1704" s="91"/>
      <c r="G1704" s="91"/>
      <c r="H1704" s="91"/>
      <c r="I1704" s="282"/>
      <c r="J1704" s="282"/>
      <c r="K1704" s="25"/>
      <c r="L1704" s="633"/>
      <c r="M1704" s="25"/>
      <c r="N1704" s="33"/>
      <c r="O1704" s="33"/>
      <c r="P1704" s="634"/>
      <c r="Q1704" s="603"/>
      <c r="R1704" s="603"/>
    </row>
    <row r="1705" hidden="1" customHeight="1" spans="1:18">
      <c r="A1705" s="591"/>
      <c r="B1705" s="91"/>
      <c r="C1705" s="635"/>
      <c r="D1705" s="91"/>
      <c r="E1705" s="91"/>
      <c r="F1705" s="91"/>
      <c r="G1705" s="91"/>
      <c r="H1705" s="91"/>
      <c r="I1705" s="282"/>
      <c r="J1705" s="282"/>
      <c r="K1705" s="25"/>
      <c r="L1705" s="633"/>
      <c r="M1705" s="25"/>
      <c r="N1705" s="33"/>
      <c r="O1705" s="33"/>
      <c r="P1705" s="634"/>
      <c r="Q1705" s="603"/>
      <c r="R1705" s="603"/>
    </row>
    <row r="1706" hidden="1" customHeight="1" spans="1:18">
      <c r="A1706" s="591"/>
      <c r="B1706" s="91"/>
      <c r="C1706" s="635"/>
      <c r="D1706" s="91"/>
      <c r="E1706" s="91"/>
      <c r="F1706" s="91"/>
      <c r="G1706" s="91"/>
      <c r="H1706" s="91"/>
      <c r="I1706" s="282"/>
      <c r="J1706" s="282"/>
      <c r="K1706" s="25"/>
      <c r="L1706" s="633"/>
      <c r="M1706" s="25"/>
      <c r="N1706" s="33"/>
      <c r="O1706" s="33"/>
      <c r="P1706" s="634"/>
      <c r="Q1706" s="603"/>
      <c r="R1706" s="603"/>
    </row>
    <row r="1707" hidden="1" customHeight="1" spans="1:18">
      <c r="A1707" s="591"/>
      <c r="B1707" s="91"/>
      <c r="C1707" s="635"/>
      <c r="D1707" s="91"/>
      <c r="E1707" s="91"/>
      <c r="F1707" s="91"/>
      <c r="G1707" s="91"/>
      <c r="H1707" s="91"/>
      <c r="I1707" s="282"/>
      <c r="J1707" s="282"/>
      <c r="K1707" s="25"/>
      <c r="L1707" s="633"/>
      <c r="M1707" s="25"/>
      <c r="N1707" s="33"/>
      <c r="O1707" s="33"/>
      <c r="P1707" s="634"/>
      <c r="Q1707" s="603"/>
      <c r="R1707" s="603"/>
    </row>
    <row r="1708" hidden="1" customHeight="1" spans="1:18">
      <c r="A1708" s="591"/>
      <c r="B1708" s="91"/>
      <c r="C1708" s="635"/>
      <c r="D1708" s="91"/>
      <c r="E1708" s="91"/>
      <c r="F1708" s="91"/>
      <c r="G1708" s="91"/>
      <c r="H1708" s="91"/>
      <c r="I1708" s="282"/>
      <c r="J1708" s="282"/>
      <c r="K1708" s="25"/>
      <c r="L1708" s="633"/>
      <c r="M1708" s="25"/>
      <c r="N1708" s="33"/>
      <c r="O1708" s="33"/>
      <c r="P1708" s="634"/>
      <c r="Q1708" s="603"/>
      <c r="R1708" s="603"/>
    </row>
    <row r="1709" hidden="1" customHeight="1" spans="1:18">
      <c r="A1709" s="591"/>
      <c r="B1709" s="91"/>
      <c r="C1709" s="635"/>
      <c r="D1709" s="91"/>
      <c r="E1709" s="91"/>
      <c r="F1709" s="91"/>
      <c r="G1709" s="91"/>
      <c r="H1709" s="91"/>
      <c r="I1709" s="282"/>
      <c r="J1709" s="282"/>
      <c r="K1709" s="25"/>
      <c r="L1709" s="633"/>
      <c r="M1709" s="25"/>
      <c r="N1709" s="33"/>
      <c r="O1709" s="33"/>
      <c r="P1709" s="634"/>
      <c r="Q1709" s="603"/>
      <c r="R1709" s="603"/>
    </row>
    <row r="1710" hidden="1" customHeight="1" spans="1:18">
      <c r="A1710" s="591"/>
      <c r="B1710" s="91"/>
      <c r="C1710" s="635"/>
      <c r="D1710" s="91"/>
      <c r="E1710" s="91"/>
      <c r="F1710" s="91"/>
      <c r="G1710" s="91"/>
      <c r="H1710" s="91"/>
      <c r="I1710" s="282"/>
      <c r="J1710" s="282"/>
      <c r="K1710" s="25"/>
      <c r="L1710" s="633"/>
      <c r="M1710" s="25"/>
      <c r="N1710" s="33"/>
      <c r="O1710" s="33"/>
      <c r="P1710" s="634"/>
      <c r="Q1710" s="603"/>
      <c r="R1710" s="603"/>
    </row>
    <row r="1711" hidden="1" customHeight="1" spans="1:18">
      <c r="A1711" s="591"/>
      <c r="B1711" s="91"/>
      <c r="C1711" s="635"/>
      <c r="D1711" s="91"/>
      <c r="E1711" s="91"/>
      <c r="F1711" s="91"/>
      <c r="G1711" s="91"/>
      <c r="H1711" s="91"/>
      <c r="I1711" s="282"/>
      <c r="J1711" s="282"/>
      <c r="K1711" s="25"/>
      <c r="L1711" s="633"/>
      <c r="M1711" s="25"/>
      <c r="N1711" s="33"/>
      <c r="O1711" s="33"/>
      <c r="P1711" s="634"/>
      <c r="Q1711" s="603"/>
      <c r="R1711" s="603"/>
    </row>
    <row r="1712" hidden="1" customHeight="1" spans="1:18">
      <c r="A1712" s="591"/>
      <c r="B1712" s="91"/>
      <c r="C1712" s="635"/>
      <c r="D1712" s="91"/>
      <c r="E1712" s="91"/>
      <c r="F1712" s="91"/>
      <c r="G1712" s="91"/>
      <c r="H1712" s="91"/>
      <c r="I1712" s="282"/>
      <c r="J1712" s="282"/>
      <c r="K1712" s="25"/>
      <c r="L1712" s="633"/>
      <c r="M1712" s="25"/>
      <c r="N1712" s="33"/>
      <c r="O1712" s="33"/>
      <c r="P1712" s="634"/>
      <c r="Q1712" s="603"/>
      <c r="R1712" s="603"/>
    </row>
    <row r="1713" hidden="1" customHeight="1" spans="1:18">
      <c r="A1713" s="591"/>
      <c r="B1713" s="91"/>
      <c r="C1713" s="635"/>
      <c r="D1713" s="91"/>
      <c r="E1713" s="91"/>
      <c r="F1713" s="91"/>
      <c r="G1713" s="91"/>
      <c r="H1713" s="91"/>
      <c r="I1713" s="282"/>
      <c r="J1713" s="282"/>
      <c r="K1713" s="25"/>
      <c r="L1713" s="633"/>
      <c r="M1713" s="25"/>
      <c r="N1713" s="33"/>
      <c r="O1713" s="33"/>
      <c r="P1713" s="634"/>
      <c r="Q1713" s="603"/>
      <c r="R1713" s="603"/>
    </row>
    <row r="1714" hidden="1" customHeight="1" spans="1:18">
      <c r="A1714" s="591"/>
      <c r="B1714" s="91"/>
      <c r="C1714" s="635"/>
      <c r="D1714" s="91"/>
      <c r="E1714" s="91"/>
      <c r="F1714" s="91"/>
      <c r="G1714" s="91"/>
      <c r="H1714" s="91"/>
      <c r="I1714" s="282"/>
      <c r="J1714" s="282"/>
      <c r="K1714" s="25"/>
      <c r="L1714" s="633"/>
      <c r="M1714" s="25"/>
      <c r="N1714" s="33"/>
      <c r="O1714" s="33"/>
      <c r="P1714" s="634"/>
      <c r="Q1714" s="603"/>
      <c r="R1714" s="603"/>
    </row>
    <row r="1715" hidden="1" customHeight="1" spans="1:18">
      <c r="A1715" s="591"/>
      <c r="B1715" s="91"/>
      <c r="C1715" s="635"/>
      <c r="D1715" s="91"/>
      <c r="E1715" s="91"/>
      <c r="F1715" s="91"/>
      <c r="G1715" s="91"/>
      <c r="H1715" s="91"/>
      <c r="I1715" s="282"/>
      <c r="J1715" s="282"/>
      <c r="K1715" s="25"/>
      <c r="L1715" s="633"/>
      <c r="M1715" s="25"/>
      <c r="N1715" s="33"/>
      <c r="O1715" s="33"/>
      <c r="P1715" s="634"/>
      <c r="Q1715" s="603"/>
      <c r="R1715" s="603"/>
    </row>
    <row r="1716" hidden="1" customHeight="1" spans="1:18">
      <c r="A1716" s="591"/>
      <c r="B1716" s="91"/>
      <c r="C1716" s="635"/>
      <c r="D1716" s="91"/>
      <c r="E1716" s="91"/>
      <c r="F1716" s="91"/>
      <c r="G1716" s="91"/>
      <c r="H1716" s="91"/>
      <c r="I1716" s="282"/>
      <c r="J1716" s="282"/>
      <c r="K1716" s="25"/>
      <c r="L1716" s="633"/>
      <c r="M1716" s="25"/>
      <c r="N1716" s="33"/>
      <c r="O1716" s="33"/>
      <c r="P1716" s="634"/>
      <c r="Q1716" s="603"/>
      <c r="R1716" s="603"/>
    </row>
    <row r="1717" hidden="1" customHeight="1" spans="1:18">
      <c r="A1717" s="591"/>
      <c r="B1717" s="91"/>
      <c r="C1717" s="635"/>
      <c r="D1717" s="91"/>
      <c r="E1717" s="91"/>
      <c r="F1717" s="91"/>
      <c r="G1717" s="91"/>
      <c r="H1717" s="91"/>
      <c r="I1717" s="282"/>
      <c r="J1717" s="282"/>
      <c r="K1717" s="25"/>
      <c r="L1717" s="633"/>
      <c r="M1717" s="25"/>
      <c r="N1717" s="33"/>
      <c r="O1717" s="33"/>
      <c r="P1717" s="634"/>
      <c r="Q1717" s="603"/>
      <c r="R1717" s="603"/>
    </row>
    <row r="1718" hidden="1" customHeight="1" spans="1:18">
      <c r="A1718" s="591"/>
      <c r="B1718" s="91"/>
      <c r="C1718" s="635"/>
      <c r="D1718" s="91"/>
      <c r="E1718" s="91"/>
      <c r="F1718" s="91"/>
      <c r="G1718" s="91"/>
      <c r="H1718" s="91"/>
      <c r="I1718" s="282"/>
      <c r="J1718" s="282"/>
      <c r="K1718" s="25"/>
      <c r="L1718" s="633"/>
      <c r="M1718" s="25"/>
      <c r="N1718" s="33"/>
      <c r="O1718" s="33"/>
      <c r="P1718" s="634"/>
      <c r="Q1718" s="603"/>
      <c r="R1718" s="603"/>
    </row>
    <row r="1719" hidden="1" customHeight="1" spans="1:18">
      <c r="A1719" s="591"/>
      <c r="B1719" s="91"/>
      <c r="C1719" s="635"/>
      <c r="D1719" s="91"/>
      <c r="E1719" s="91"/>
      <c r="F1719" s="91"/>
      <c r="G1719" s="91"/>
      <c r="H1719" s="91"/>
      <c r="I1719" s="282"/>
      <c r="J1719" s="282"/>
      <c r="K1719" s="25"/>
      <c r="L1719" s="633"/>
      <c r="M1719" s="25"/>
      <c r="N1719" s="33"/>
      <c r="O1719" s="33"/>
      <c r="P1719" s="634"/>
      <c r="Q1719" s="603"/>
      <c r="R1719" s="603"/>
    </row>
    <row r="1720" hidden="1" customHeight="1" spans="1:18">
      <c r="A1720" s="591"/>
      <c r="B1720" s="91"/>
      <c r="C1720" s="635"/>
      <c r="D1720" s="91"/>
      <c r="E1720" s="91"/>
      <c r="F1720" s="91"/>
      <c r="G1720" s="91"/>
      <c r="H1720" s="91"/>
      <c r="I1720" s="282"/>
      <c r="J1720" s="282"/>
      <c r="K1720" s="25"/>
      <c r="L1720" s="633"/>
      <c r="M1720" s="25"/>
      <c r="N1720" s="33"/>
      <c r="O1720" s="33"/>
      <c r="P1720" s="634"/>
      <c r="Q1720" s="603"/>
      <c r="R1720" s="603"/>
    </row>
    <row r="1721" hidden="1" customHeight="1" spans="1:18">
      <c r="A1721" s="591"/>
      <c r="B1721" s="91"/>
      <c r="C1721" s="635"/>
      <c r="D1721" s="91"/>
      <c r="E1721" s="91"/>
      <c r="F1721" s="91"/>
      <c r="G1721" s="91"/>
      <c r="H1721" s="91"/>
      <c r="I1721" s="282"/>
      <c r="J1721" s="282"/>
      <c r="K1721" s="25"/>
      <c r="L1721" s="633"/>
      <c r="M1721" s="25"/>
      <c r="N1721" s="33"/>
      <c r="O1721" s="33"/>
      <c r="P1721" s="634"/>
      <c r="Q1721" s="603"/>
      <c r="R1721" s="603"/>
    </row>
    <row r="1722" hidden="1" customHeight="1" spans="1:18">
      <c r="A1722" s="591"/>
      <c r="B1722" s="91"/>
      <c r="C1722" s="635"/>
      <c r="D1722" s="91"/>
      <c r="E1722" s="91"/>
      <c r="F1722" s="91"/>
      <c r="G1722" s="91"/>
      <c r="H1722" s="91"/>
      <c r="I1722" s="282"/>
      <c r="J1722" s="282"/>
      <c r="K1722" s="25"/>
      <c r="L1722" s="633"/>
      <c r="M1722" s="25"/>
      <c r="N1722" s="33"/>
      <c r="O1722" s="33"/>
      <c r="P1722" s="634"/>
      <c r="Q1722" s="603"/>
      <c r="R1722" s="603"/>
    </row>
    <row r="1723" hidden="1" customHeight="1" spans="1:18">
      <c r="A1723" s="591"/>
      <c r="B1723" s="91"/>
      <c r="C1723" s="635"/>
      <c r="D1723" s="91"/>
      <c r="E1723" s="91"/>
      <c r="F1723" s="91"/>
      <c r="G1723" s="91"/>
      <c r="H1723" s="91"/>
      <c r="I1723" s="282"/>
      <c r="J1723" s="282"/>
      <c r="K1723" s="25"/>
      <c r="L1723" s="633"/>
      <c r="M1723" s="25"/>
      <c r="N1723" s="33"/>
      <c r="O1723" s="33"/>
      <c r="P1723" s="634"/>
      <c r="Q1723" s="603"/>
      <c r="R1723" s="603"/>
    </row>
    <row r="1724" hidden="1" customHeight="1" spans="1:18">
      <c r="A1724" s="591"/>
      <c r="B1724" s="91"/>
      <c r="C1724" s="635"/>
      <c r="D1724" s="91"/>
      <c r="E1724" s="91"/>
      <c r="F1724" s="91"/>
      <c r="G1724" s="91"/>
      <c r="H1724" s="91"/>
      <c r="I1724" s="282"/>
      <c r="J1724" s="282"/>
      <c r="K1724" s="25"/>
      <c r="L1724" s="633"/>
      <c r="M1724" s="25"/>
      <c r="N1724" s="33"/>
      <c r="O1724" s="33"/>
      <c r="P1724" s="634"/>
      <c r="Q1724" s="603"/>
      <c r="R1724" s="603"/>
    </row>
    <row r="1725" hidden="1" customHeight="1" spans="1:18">
      <c r="A1725" s="591"/>
      <c r="B1725" s="91"/>
      <c r="C1725" s="635"/>
      <c r="D1725" s="91"/>
      <c r="E1725" s="91"/>
      <c r="F1725" s="91"/>
      <c r="G1725" s="91"/>
      <c r="H1725" s="91"/>
      <c r="I1725" s="282"/>
      <c r="J1725" s="282"/>
      <c r="K1725" s="25"/>
      <c r="L1725" s="633"/>
      <c r="M1725" s="25"/>
      <c r="N1725" s="33"/>
      <c r="O1725" s="33"/>
      <c r="P1725" s="634"/>
      <c r="Q1725" s="603"/>
      <c r="R1725" s="603"/>
    </row>
    <row r="1726" hidden="1" customHeight="1" spans="1:18">
      <c r="A1726" s="591"/>
      <c r="B1726" s="91"/>
      <c r="C1726" s="635"/>
      <c r="D1726" s="91"/>
      <c r="E1726" s="91"/>
      <c r="F1726" s="91"/>
      <c r="G1726" s="91"/>
      <c r="H1726" s="91"/>
      <c r="I1726" s="282"/>
      <c r="J1726" s="282"/>
      <c r="K1726" s="25"/>
      <c r="L1726" s="633"/>
      <c r="M1726" s="25"/>
      <c r="N1726" s="33"/>
      <c r="O1726" s="33"/>
      <c r="P1726" s="634"/>
      <c r="Q1726" s="603"/>
      <c r="R1726" s="603"/>
    </row>
    <row r="1727" hidden="1" customHeight="1" spans="1:18">
      <c r="A1727" s="591"/>
      <c r="B1727" s="91"/>
      <c r="C1727" s="635"/>
      <c r="D1727" s="91"/>
      <c r="E1727" s="91"/>
      <c r="F1727" s="91"/>
      <c r="G1727" s="91"/>
      <c r="H1727" s="91"/>
      <c r="I1727" s="282"/>
      <c r="J1727" s="282"/>
      <c r="K1727" s="25"/>
      <c r="L1727" s="633"/>
      <c r="M1727" s="25"/>
      <c r="N1727" s="33"/>
      <c r="O1727" s="33"/>
      <c r="P1727" s="634"/>
      <c r="Q1727" s="603"/>
      <c r="R1727" s="603"/>
    </row>
    <row r="1728" hidden="1" customHeight="1" spans="1:18">
      <c r="A1728" s="591"/>
      <c r="B1728" s="91"/>
      <c r="C1728" s="635"/>
      <c r="D1728" s="91"/>
      <c r="E1728" s="91"/>
      <c r="F1728" s="91"/>
      <c r="G1728" s="91"/>
      <c r="H1728" s="91"/>
      <c r="I1728" s="282"/>
      <c r="J1728" s="282"/>
      <c r="K1728" s="25"/>
      <c r="L1728" s="633"/>
      <c r="M1728" s="25"/>
      <c r="N1728" s="33"/>
      <c r="O1728" s="33"/>
      <c r="P1728" s="634"/>
      <c r="Q1728" s="603"/>
      <c r="R1728" s="603"/>
    </row>
    <row r="1729" hidden="1" customHeight="1" spans="1:18">
      <c r="A1729" s="591"/>
      <c r="B1729" s="91"/>
      <c r="C1729" s="635"/>
      <c r="D1729" s="91"/>
      <c r="E1729" s="91"/>
      <c r="F1729" s="91"/>
      <c r="G1729" s="91"/>
      <c r="H1729" s="91"/>
      <c r="I1729" s="282"/>
      <c r="J1729" s="282"/>
      <c r="K1729" s="25"/>
      <c r="L1729" s="633"/>
      <c r="M1729" s="25"/>
      <c r="N1729" s="33"/>
      <c r="O1729" s="33"/>
      <c r="P1729" s="634"/>
      <c r="Q1729" s="603"/>
      <c r="R1729" s="603"/>
    </row>
    <row r="1730" hidden="1" customHeight="1" spans="1:18">
      <c r="A1730" s="591"/>
      <c r="B1730" s="91"/>
      <c r="C1730" s="635"/>
      <c r="D1730" s="91"/>
      <c r="E1730" s="91"/>
      <c r="F1730" s="91"/>
      <c r="G1730" s="91"/>
      <c r="H1730" s="91"/>
      <c r="I1730" s="282"/>
      <c r="J1730" s="282"/>
      <c r="K1730" s="25"/>
      <c r="L1730" s="633"/>
      <c r="M1730" s="25"/>
      <c r="N1730" s="33"/>
      <c r="O1730" s="33"/>
      <c r="P1730" s="634"/>
      <c r="Q1730" s="603"/>
      <c r="R1730" s="603"/>
    </row>
    <row r="1731" hidden="1" customHeight="1" spans="1:18">
      <c r="A1731" s="591"/>
      <c r="B1731" s="91"/>
      <c r="C1731" s="635"/>
      <c r="D1731" s="91"/>
      <c r="E1731" s="91"/>
      <c r="F1731" s="91"/>
      <c r="G1731" s="91"/>
      <c r="H1731" s="91"/>
      <c r="I1731" s="282"/>
      <c r="J1731" s="282"/>
      <c r="K1731" s="25"/>
      <c r="L1731" s="633"/>
      <c r="M1731" s="25"/>
      <c r="N1731" s="33"/>
      <c r="O1731" s="33"/>
      <c r="P1731" s="634"/>
      <c r="Q1731" s="603"/>
      <c r="R1731" s="603"/>
    </row>
    <row r="1732" hidden="1" customHeight="1" spans="1:18">
      <c r="A1732" s="591"/>
      <c r="B1732" s="91"/>
      <c r="C1732" s="635"/>
      <c r="D1732" s="91"/>
      <c r="E1732" s="91"/>
      <c r="F1732" s="91"/>
      <c r="G1732" s="91"/>
      <c r="H1732" s="91"/>
      <c r="I1732" s="282"/>
      <c r="J1732" s="282"/>
      <c r="K1732" s="25"/>
      <c r="L1732" s="633"/>
      <c r="M1732" s="25"/>
      <c r="N1732" s="33"/>
      <c r="O1732" s="33"/>
      <c r="P1732" s="634"/>
      <c r="Q1732" s="603"/>
      <c r="R1732" s="603"/>
    </row>
    <row r="1733" hidden="1" customHeight="1" spans="1:18">
      <c r="A1733" s="591"/>
      <c r="B1733" s="91"/>
      <c r="C1733" s="635"/>
      <c r="D1733" s="91"/>
      <c r="E1733" s="91"/>
      <c r="F1733" s="91"/>
      <c r="G1733" s="91"/>
      <c r="H1733" s="91"/>
      <c r="I1733" s="282"/>
      <c r="J1733" s="282"/>
      <c r="K1733" s="25"/>
      <c r="L1733" s="633"/>
      <c r="M1733" s="25"/>
      <c r="N1733" s="33"/>
      <c r="O1733" s="33"/>
      <c r="P1733" s="634"/>
      <c r="Q1733" s="603"/>
      <c r="R1733" s="603"/>
    </row>
    <row r="1734" hidden="1" customHeight="1" spans="1:18">
      <c r="A1734" s="591"/>
      <c r="B1734" s="91"/>
      <c r="C1734" s="635"/>
      <c r="D1734" s="91"/>
      <c r="E1734" s="91"/>
      <c r="F1734" s="91"/>
      <c r="G1734" s="91"/>
      <c r="H1734" s="91"/>
      <c r="I1734" s="282"/>
      <c r="J1734" s="282"/>
      <c r="K1734" s="25"/>
      <c r="L1734" s="633"/>
      <c r="M1734" s="25"/>
      <c r="N1734" s="33"/>
      <c r="O1734" s="33"/>
      <c r="P1734" s="634"/>
      <c r="Q1734" s="603"/>
      <c r="R1734" s="603"/>
    </row>
    <row r="1735" hidden="1" customHeight="1" spans="1:18">
      <c r="A1735" s="591"/>
      <c r="B1735" s="91"/>
      <c r="C1735" s="635"/>
      <c r="D1735" s="91"/>
      <c r="E1735" s="91"/>
      <c r="F1735" s="91"/>
      <c r="G1735" s="91"/>
      <c r="H1735" s="91"/>
      <c r="I1735" s="282"/>
      <c r="J1735" s="282"/>
      <c r="K1735" s="25"/>
      <c r="L1735" s="633"/>
      <c r="M1735" s="25"/>
      <c r="N1735" s="33"/>
      <c r="O1735" s="33"/>
      <c r="P1735" s="634"/>
      <c r="Q1735" s="603"/>
      <c r="R1735" s="603"/>
    </row>
    <row r="1736" hidden="1" customHeight="1" spans="1:18">
      <c r="A1736" s="591"/>
      <c r="B1736" s="91"/>
      <c r="C1736" s="635"/>
      <c r="D1736" s="91"/>
      <c r="E1736" s="91"/>
      <c r="F1736" s="91"/>
      <c r="G1736" s="91"/>
      <c r="H1736" s="91"/>
      <c r="I1736" s="282"/>
      <c r="J1736" s="282"/>
      <c r="K1736" s="25"/>
      <c r="L1736" s="633"/>
      <c r="M1736" s="25"/>
      <c r="N1736" s="33"/>
      <c r="O1736" s="33"/>
      <c r="P1736" s="634"/>
      <c r="Q1736" s="603"/>
      <c r="R1736" s="603"/>
    </row>
    <row r="1737" hidden="1" customHeight="1" spans="1:18">
      <c r="A1737" s="591"/>
      <c r="B1737" s="91"/>
      <c r="C1737" s="635"/>
      <c r="D1737" s="91"/>
      <c r="E1737" s="91"/>
      <c r="F1737" s="91"/>
      <c r="G1737" s="91"/>
      <c r="H1737" s="91"/>
      <c r="I1737" s="282"/>
      <c r="J1737" s="282"/>
      <c r="K1737" s="25"/>
      <c r="L1737" s="633"/>
      <c r="M1737" s="25"/>
      <c r="N1737" s="33"/>
      <c r="O1737" s="33"/>
      <c r="P1737" s="634"/>
      <c r="Q1737" s="603"/>
      <c r="R1737" s="603"/>
    </row>
    <row r="1738" hidden="1" customHeight="1" spans="1:18">
      <c r="A1738" s="591"/>
      <c r="B1738" s="91"/>
      <c r="C1738" s="635"/>
      <c r="D1738" s="91"/>
      <c r="E1738" s="91"/>
      <c r="F1738" s="91"/>
      <c r="G1738" s="91"/>
      <c r="H1738" s="91"/>
      <c r="I1738" s="282"/>
      <c r="J1738" s="282"/>
      <c r="K1738" s="25"/>
      <c r="L1738" s="633"/>
      <c r="M1738" s="25"/>
      <c r="N1738" s="33"/>
      <c r="O1738" s="33"/>
      <c r="P1738" s="634"/>
      <c r="Q1738" s="603"/>
      <c r="R1738" s="603"/>
    </row>
    <row r="1739" hidden="1" customHeight="1" spans="1:18">
      <c r="A1739" s="591"/>
      <c r="B1739" s="91"/>
      <c r="C1739" s="635"/>
      <c r="D1739" s="91"/>
      <c r="E1739" s="91"/>
      <c r="F1739" s="91"/>
      <c r="G1739" s="91"/>
      <c r="H1739" s="91"/>
      <c r="I1739" s="282"/>
      <c r="J1739" s="282"/>
      <c r="K1739" s="25"/>
      <c r="L1739" s="633"/>
      <c r="M1739" s="25"/>
      <c r="N1739" s="33"/>
      <c r="O1739" s="33"/>
      <c r="P1739" s="634"/>
      <c r="Q1739" s="603"/>
      <c r="R1739" s="603"/>
    </row>
    <row r="1740" hidden="1" customHeight="1" spans="1:18">
      <c r="A1740" s="591"/>
      <c r="B1740" s="91"/>
      <c r="C1740" s="635"/>
      <c r="D1740" s="91"/>
      <c r="E1740" s="91"/>
      <c r="F1740" s="91"/>
      <c r="G1740" s="91"/>
      <c r="H1740" s="91"/>
      <c r="I1740" s="282"/>
      <c r="J1740" s="282"/>
      <c r="K1740" s="25"/>
      <c r="L1740" s="633"/>
      <c r="M1740" s="25"/>
      <c r="N1740" s="33"/>
      <c r="O1740" s="33"/>
      <c r="P1740" s="634"/>
      <c r="Q1740" s="603"/>
      <c r="R1740" s="603"/>
    </row>
    <row r="1741" hidden="1" customHeight="1" spans="1:18">
      <c r="A1741" s="591"/>
      <c r="B1741" s="91"/>
      <c r="C1741" s="635"/>
      <c r="D1741" s="91"/>
      <c r="E1741" s="91"/>
      <c r="F1741" s="91"/>
      <c r="G1741" s="91"/>
      <c r="H1741" s="91"/>
      <c r="I1741" s="282"/>
      <c r="J1741" s="282"/>
      <c r="K1741" s="25"/>
      <c r="L1741" s="633"/>
      <c r="M1741" s="25"/>
      <c r="N1741" s="33"/>
      <c r="O1741" s="33"/>
      <c r="P1741" s="634"/>
      <c r="Q1741" s="603"/>
      <c r="R1741" s="603"/>
    </row>
    <row r="1742" hidden="1" customHeight="1" spans="1:18">
      <c r="A1742" s="591"/>
      <c r="B1742" s="91"/>
      <c r="C1742" s="635"/>
      <c r="D1742" s="91"/>
      <c r="E1742" s="91"/>
      <c r="F1742" s="91"/>
      <c r="G1742" s="91"/>
      <c r="H1742" s="91"/>
      <c r="I1742" s="282"/>
      <c r="J1742" s="282"/>
      <c r="K1742" s="25"/>
      <c r="L1742" s="633"/>
      <c r="M1742" s="25"/>
      <c r="N1742" s="33"/>
      <c r="O1742" s="33"/>
      <c r="P1742" s="634"/>
      <c r="Q1742" s="603"/>
      <c r="R1742" s="603"/>
    </row>
    <row r="1743" hidden="1" customHeight="1" spans="1:18">
      <c r="A1743" s="591"/>
      <c r="B1743" s="91"/>
      <c r="C1743" s="635"/>
      <c r="D1743" s="91"/>
      <c r="E1743" s="91"/>
      <c r="F1743" s="91"/>
      <c r="G1743" s="91"/>
      <c r="H1743" s="91"/>
      <c r="I1743" s="282"/>
      <c r="J1743" s="282"/>
      <c r="K1743" s="25"/>
      <c r="L1743" s="633"/>
      <c r="M1743" s="25"/>
      <c r="N1743" s="33"/>
      <c r="O1743" s="33"/>
      <c r="P1743" s="634"/>
      <c r="Q1743" s="603"/>
      <c r="R1743" s="603"/>
    </row>
    <row r="1744" hidden="1" customHeight="1" spans="1:18">
      <c r="A1744" s="591"/>
      <c r="B1744" s="91"/>
      <c r="C1744" s="635"/>
      <c r="D1744" s="91"/>
      <c r="E1744" s="91"/>
      <c r="F1744" s="91"/>
      <c r="G1744" s="91"/>
      <c r="H1744" s="91"/>
      <c r="I1744" s="282"/>
      <c r="J1744" s="282"/>
      <c r="K1744" s="25"/>
      <c r="L1744" s="633"/>
      <c r="M1744" s="25"/>
      <c r="N1744" s="33"/>
      <c r="O1744" s="33"/>
      <c r="P1744" s="634"/>
      <c r="Q1744" s="603"/>
      <c r="R1744" s="603"/>
    </row>
    <row r="1745" hidden="1" customHeight="1" spans="1:18">
      <c r="A1745" s="591"/>
      <c r="B1745" s="91"/>
      <c r="C1745" s="635"/>
      <c r="D1745" s="91"/>
      <c r="E1745" s="91"/>
      <c r="F1745" s="91"/>
      <c r="G1745" s="91"/>
      <c r="H1745" s="91"/>
      <c r="I1745" s="282"/>
      <c r="J1745" s="282"/>
      <c r="K1745" s="25"/>
      <c r="L1745" s="633"/>
      <c r="M1745" s="25"/>
      <c r="N1745" s="33"/>
      <c r="O1745" s="33"/>
      <c r="P1745" s="634"/>
      <c r="Q1745" s="603"/>
      <c r="R1745" s="603"/>
    </row>
    <row r="1746" hidden="1" customHeight="1" spans="1:18">
      <c r="A1746" s="591"/>
      <c r="B1746" s="91"/>
      <c r="C1746" s="635"/>
      <c r="D1746" s="91"/>
      <c r="E1746" s="91"/>
      <c r="F1746" s="91"/>
      <c r="G1746" s="91"/>
      <c r="H1746" s="91"/>
      <c r="I1746" s="282"/>
      <c r="J1746" s="282"/>
      <c r="K1746" s="25"/>
      <c r="L1746" s="633"/>
      <c r="M1746" s="25"/>
      <c r="N1746" s="33"/>
      <c r="O1746" s="33"/>
      <c r="P1746" s="634"/>
      <c r="Q1746" s="603"/>
      <c r="R1746" s="603"/>
    </row>
    <row r="1747" hidden="1" customHeight="1" spans="1:18">
      <c r="A1747" s="591"/>
      <c r="B1747" s="91"/>
      <c r="C1747" s="635"/>
      <c r="D1747" s="91"/>
      <c r="E1747" s="91"/>
      <c r="F1747" s="91"/>
      <c r="G1747" s="91"/>
      <c r="H1747" s="91"/>
      <c r="I1747" s="282"/>
      <c r="J1747" s="282"/>
      <c r="K1747" s="25"/>
      <c r="L1747" s="633"/>
      <c r="M1747" s="25"/>
      <c r="N1747" s="33"/>
      <c r="O1747" s="33"/>
      <c r="P1747" s="634"/>
      <c r="Q1747" s="603"/>
      <c r="R1747" s="603"/>
    </row>
    <row r="1748" hidden="1" customHeight="1" spans="1:18">
      <c r="A1748" s="591"/>
      <c r="B1748" s="91"/>
      <c r="C1748" s="635"/>
      <c r="D1748" s="91"/>
      <c r="E1748" s="91"/>
      <c r="F1748" s="91"/>
      <c r="G1748" s="91"/>
      <c r="H1748" s="91"/>
      <c r="I1748" s="282"/>
      <c r="J1748" s="282"/>
      <c r="K1748" s="25"/>
      <c r="L1748" s="633"/>
      <c r="M1748" s="25"/>
      <c r="N1748" s="33"/>
      <c r="O1748" s="33"/>
      <c r="P1748" s="634"/>
      <c r="Q1748" s="603"/>
      <c r="R1748" s="603"/>
    </row>
    <row r="1749" hidden="1" customHeight="1" spans="1:18">
      <c r="A1749" s="591"/>
      <c r="B1749" s="91"/>
      <c r="C1749" s="635"/>
      <c r="D1749" s="91"/>
      <c r="E1749" s="91"/>
      <c r="F1749" s="91"/>
      <c r="G1749" s="91"/>
      <c r="H1749" s="91"/>
      <c r="I1749" s="282"/>
      <c r="J1749" s="282"/>
      <c r="K1749" s="25"/>
      <c r="L1749" s="633"/>
      <c r="M1749" s="25"/>
      <c r="N1749" s="33"/>
      <c r="O1749" s="33"/>
      <c r="P1749" s="634"/>
      <c r="Q1749" s="603"/>
      <c r="R1749" s="603"/>
    </row>
    <row r="1750" hidden="1" customHeight="1" spans="1:18">
      <c r="A1750" s="591"/>
      <c r="B1750" s="91"/>
      <c r="C1750" s="635"/>
      <c r="D1750" s="91"/>
      <c r="E1750" s="91"/>
      <c r="F1750" s="91"/>
      <c r="G1750" s="91"/>
      <c r="H1750" s="91"/>
      <c r="I1750" s="282"/>
      <c r="J1750" s="282"/>
      <c r="K1750" s="25"/>
      <c r="L1750" s="633"/>
      <c r="M1750" s="25"/>
      <c r="N1750" s="33"/>
      <c r="O1750" s="33"/>
      <c r="P1750" s="634"/>
      <c r="Q1750" s="603"/>
      <c r="R1750" s="603"/>
    </row>
    <row r="1751" hidden="1" customHeight="1" spans="1:18">
      <c r="A1751" s="591"/>
      <c r="B1751" s="91"/>
      <c r="C1751" s="635"/>
      <c r="D1751" s="91"/>
      <c r="E1751" s="91"/>
      <c r="F1751" s="91"/>
      <c r="G1751" s="91"/>
      <c r="H1751" s="91"/>
      <c r="I1751" s="282"/>
      <c r="J1751" s="282"/>
      <c r="K1751" s="25"/>
      <c r="L1751" s="633"/>
      <c r="M1751" s="25"/>
      <c r="N1751" s="33"/>
      <c r="O1751" s="33"/>
      <c r="P1751" s="634"/>
      <c r="Q1751" s="603"/>
      <c r="R1751" s="603"/>
    </row>
    <row r="1752" hidden="1" customHeight="1" spans="1:18">
      <c r="A1752" s="591"/>
      <c r="B1752" s="91"/>
      <c r="C1752" s="635"/>
      <c r="D1752" s="91"/>
      <c r="E1752" s="91"/>
      <c r="F1752" s="91"/>
      <c r="G1752" s="91"/>
      <c r="H1752" s="91"/>
      <c r="I1752" s="282"/>
      <c r="J1752" s="282"/>
      <c r="K1752" s="25"/>
      <c r="L1752" s="633"/>
      <c r="M1752" s="25"/>
      <c r="N1752" s="33"/>
      <c r="O1752" s="33"/>
      <c r="P1752" s="634"/>
      <c r="Q1752" s="603"/>
      <c r="R1752" s="603"/>
    </row>
    <row r="1753" hidden="1" customHeight="1" spans="1:18">
      <c r="A1753" s="591"/>
      <c r="B1753" s="91"/>
      <c r="C1753" s="635"/>
      <c r="D1753" s="91"/>
      <c r="E1753" s="91"/>
      <c r="F1753" s="91"/>
      <c r="G1753" s="91"/>
      <c r="H1753" s="91"/>
      <c r="I1753" s="282"/>
      <c r="J1753" s="282"/>
      <c r="K1753" s="25"/>
      <c r="L1753" s="633"/>
      <c r="M1753" s="25"/>
      <c r="N1753" s="33"/>
      <c r="O1753" s="33"/>
      <c r="P1753" s="634"/>
      <c r="Q1753" s="603"/>
      <c r="R1753" s="603"/>
    </row>
    <row r="1754" hidden="1" customHeight="1" spans="1:18">
      <c r="A1754" s="591"/>
      <c r="B1754" s="91"/>
      <c r="C1754" s="635"/>
      <c r="D1754" s="91"/>
      <c r="E1754" s="91"/>
      <c r="F1754" s="91"/>
      <c r="G1754" s="91"/>
      <c r="H1754" s="91"/>
      <c r="I1754" s="282"/>
      <c r="J1754" s="282"/>
      <c r="K1754" s="25"/>
      <c r="L1754" s="633"/>
      <c r="M1754" s="25"/>
      <c r="N1754" s="33"/>
      <c r="O1754" s="33"/>
      <c r="P1754" s="634"/>
      <c r="Q1754" s="603"/>
      <c r="R1754" s="603"/>
    </row>
    <row r="1755" hidden="1" customHeight="1" spans="1:18">
      <c r="A1755" s="591"/>
      <c r="B1755" s="91"/>
      <c r="C1755" s="635"/>
      <c r="D1755" s="91"/>
      <c r="E1755" s="91"/>
      <c r="F1755" s="91"/>
      <c r="G1755" s="91"/>
      <c r="H1755" s="91"/>
      <c r="I1755" s="282"/>
      <c r="J1755" s="282"/>
      <c r="K1755" s="25"/>
      <c r="L1755" s="633"/>
      <c r="M1755" s="25"/>
      <c r="N1755" s="33"/>
      <c r="O1755" s="33"/>
      <c r="P1755" s="634"/>
      <c r="Q1755" s="603"/>
      <c r="R1755" s="603"/>
    </row>
    <row r="1756" hidden="1" customHeight="1" spans="1:18">
      <c r="A1756" s="591"/>
      <c r="B1756" s="91"/>
      <c r="C1756" s="635"/>
      <c r="D1756" s="91"/>
      <c r="E1756" s="91"/>
      <c r="F1756" s="91"/>
      <c r="G1756" s="91"/>
      <c r="H1756" s="91"/>
      <c r="I1756" s="282"/>
      <c r="J1756" s="282"/>
      <c r="K1756" s="25"/>
      <c r="L1756" s="633"/>
      <c r="M1756" s="25"/>
      <c r="N1756" s="33"/>
      <c r="O1756" s="33"/>
      <c r="P1756" s="634"/>
      <c r="Q1756" s="603"/>
      <c r="R1756" s="603"/>
    </row>
    <row r="1757" hidden="1" customHeight="1" spans="1:18">
      <c r="A1757" s="591"/>
      <c r="B1757" s="91"/>
      <c r="C1757" s="635"/>
      <c r="D1757" s="91"/>
      <c r="E1757" s="91"/>
      <c r="F1757" s="91"/>
      <c r="G1757" s="91"/>
      <c r="H1757" s="91"/>
      <c r="I1757" s="282"/>
      <c r="J1757" s="282"/>
      <c r="K1757" s="25"/>
      <c r="L1757" s="633"/>
      <c r="M1757" s="25"/>
      <c r="N1757" s="33"/>
      <c r="O1757" s="33"/>
      <c r="P1757" s="634"/>
      <c r="Q1757" s="603"/>
      <c r="R1757" s="603"/>
    </row>
    <row r="1758" hidden="1" customHeight="1" spans="1:18">
      <c r="A1758" s="591"/>
      <c r="B1758" s="91"/>
      <c r="C1758" s="635"/>
      <c r="D1758" s="91"/>
      <c r="E1758" s="91"/>
      <c r="F1758" s="91"/>
      <c r="G1758" s="91"/>
      <c r="H1758" s="91"/>
      <c r="I1758" s="282"/>
      <c r="J1758" s="282"/>
      <c r="K1758" s="25"/>
      <c r="L1758" s="633"/>
      <c r="M1758" s="25"/>
      <c r="N1758" s="33"/>
      <c r="O1758" s="33"/>
      <c r="P1758" s="634"/>
      <c r="Q1758" s="603"/>
      <c r="R1758" s="603"/>
    </row>
    <row r="1759" hidden="1" customHeight="1" spans="1:18">
      <c r="A1759" s="591"/>
      <c r="B1759" s="91"/>
      <c r="C1759" s="635"/>
      <c r="D1759" s="91"/>
      <c r="E1759" s="91"/>
      <c r="F1759" s="91"/>
      <c r="G1759" s="91"/>
      <c r="H1759" s="91"/>
      <c r="I1759" s="282"/>
      <c r="J1759" s="282"/>
      <c r="K1759" s="25"/>
      <c r="L1759" s="633"/>
      <c r="M1759" s="25"/>
      <c r="N1759" s="33"/>
      <c r="O1759" s="33"/>
      <c r="P1759" s="634"/>
      <c r="Q1759" s="603"/>
      <c r="R1759" s="603"/>
    </row>
    <row r="1760" hidden="1" customHeight="1" spans="1:18">
      <c r="A1760" s="591"/>
      <c r="B1760" s="91"/>
      <c r="C1760" s="635"/>
      <c r="D1760" s="91"/>
      <c r="E1760" s="91"/>
      <c r="F1760" s="91"/>
      <c r="G1760" s="91"/>
      <c r="H1760" s="91"/>
      <c r="I1760" s="282"/>
      <c r="J1760" s="282"/>
      <c r="K1760" s="25"/>
      <c r="L1760" s="633"/>
      <c r="M1760" s="25"/>
      <c r="N1760" s="33"/>
      <c r="O1760" s="33"/>
      <c r="P1760" s="634"/>
      <c r="Q1760" s="603"/>
      <c r="R1760" s="603"/>
    </row>
    <row r="1761" hidden="1" customHeight="1" spans="1:18">
      <c r="A1761" s="591"/>
      <c r="B1761" s="91"/>
      <c r="C1761" s="635"/>
      <c r="D1761" s="91"/>
      <c r="E1761" s="91"/>
      <c r="F1761" s="91"/>
      <c r="G1761" s="91"/>
      <c r="H1761" s="91"/>
      <c r="I1761" s="282"/>
      <c r="J1761" s="282"/>
      <c r="K1761" s="25"/>
      <c r="L1761" s="633"/>
      <c r="M1761" s="25"/>
      <c r="N1761" s="33"/>
      <c r="O1761" s="33"/>
      <c r="P1761" s="634"/>
      <c r="Q1761" s="603"/>
      <c r="R1761" s="603"/>
    </row>
    <row r="1762" hidden="1" customHeight="1" spans="1:18">
      <c r="A1762" s="591"/>
      <c r="B1762" s="91"/>
      <c r="C1762" s="635"/>
      <c r="D1762" s="91"/>
      <c r="E1762" s="91"/>
      <c r="F1762" s="91"/>
      <c r="G1762" s="91"/>
      <c r="H1762" s="91"/>
      <c r="I1762" s="282"/>
      <c r="J1762" s="282"/>
      <c r="K1762" s="25"/>
      <c r="L1762" s="633"/>
      <c r="M1762" s="25"/>
      <c r="N1762" s="33"/>
      <c r="O1762" s="33"/>
      <c r="P1762" s="634"/>
      <c r="Q1762" s="603"/>
      <c r="R1762" s="603"/>
    </row>
    <row r="1763" hidden="1" customHeight="1" spans="1:18">
      <c r="A1763" s="591"/>
      <c r="B1763" s="91"/>
      <c r="C1763" s="635"/>
      <c r="D1763" s="91"/>
      <c r="E1763" s="91"/>
      <c r="F1763" s="91"/>
      <c r="G1763" s="91"/>
      <c r="H1763" s="91"/>
      <c r="I1763" s="282"/>
      <c r="J1763" s="282"/>
      <c r="K1763" s="25"/>
      <c r="L1763" s="633"/>
      <c r="M1763" s="25"/>
      <c r="N1763" s="33"/>
      <c r="O1763" s="33"/>
      <c r="P1763" s="634"/>
      <c r="Q1763" s="603"/>
      <c r="R1763" s="603"/>
    </row>
    <row r="1764" hidden="1" customHeight="1" spans="1:18">
      <c r="A1764" s="591"/>
      <c r="B1764" s="91"/>
      <c r="C1764" s="635"/>
      <c r="D1764" s="91"/>
      <c r="E1764" s="91"/>
      <c r="F1764" s="91"/>
      <c r="G1764" s="91"/>
      <c r="H1764" s="91"/>
      <c r="I1764" s="282"/>
      <c r="J1764" s="282"/>
      <c r="K1764" s="25"/>
      <c r="L1764" s="633"/>
      <c r="M1764" s="25"/>
      <c r="N1764" s="33"/>
      <c r="O1764" s="33"/>
      <c r="P1764" s="634"/>
      <c r="Q1764" s="603"/>
      <c r="R1764" s="603"/>
    </row>
    <row r="1765" hidden="1" customHeight="1" spans="1:18">
      <c r="A1765" s="591"/>
      <c r="B1765" s="91"/>
      <c r="C1765" s="635"/>
      <c r="D1765" s="91"/>
      <c r="E1765" s="91"/>
      <c r="F1765" s="91"/>
      <c r="G1765" s="91"/>
      <c r="H1765" s="91"/>
      <c r="I1765" s="282"/>
      <c r="J1765" s="282"/>
      <c r="K1765" s="25"/>
      <c r="L1765" s="633"/>
      <c r="M1765" s="25"/>
      <c r="N1765" s="33"/>
      <c r="O1765" s="33"/>
      <c r="P1765" s="634"/>
      <c r="Q1765" s="603"/>
      <c r="R1765" s="603"/>
    </row>
    <row r="1766" hidden="1" customHeight="1" spans="1:18">
      <c r="A1766" s="591"/>
      <c r="B1766" s="91"/>
      <c r="C1766" s="635"/>
      <c r="D1766" s="91"/>
      <c r="E1766" s="91"/>
      <c r="F1766" s="91"/>
      <c r="G1766" s="91"/>
      <c r="H1766" s="91"/>
      <c r="I1766" s="282"/>
      <c r="J1766" s="282"/>
      <c r="K1766" s="25"/>
      <c r="L1766" s="633"/>
      <c r="M1766" s="25"/>
      <c r="N1766" s="33"/>
      <c r="O1766" s="33"/>
      <c r="P1766" s="634"/>
      <c r="Q1766" s="603"/>
      <c r="R1766" s="603"/>
    </row>
    <row r="1767" hidden="1" customHeight="1" spans="1:18">
      <c r="A1767" s="591"/>
      <c r="B1767" s="91"/>
      <c r="C1767" s="635"/>
      <c r="D1767" s="91"/>
      <c r="E1767" s="91"/>
      <c r="F1767" s="91"/>
      <c r="G1767" s="91"/>
      <c r="H1767" s="91"/>
      <c r="I1767" s="282"/>
      <c r="J1767" s="282"/>
      <c r="K1767" s="25"/>
      <c r="L1767" s="633"/>
      <c r="M1767" s="25"/>
      <c r="N1767" s="33"/>
      <c r="O1767" s="33"/>
      <c r="P1767" s="634"/>
      <c r="Q1767" s="603"/>
      <c r="R1767" s="603"/>
    </row>
    <row r="1768" hidden="1" customHeight="1" spans="1:18">
      <c r="A1768" s="591"/>
      <c r="B1768" s="91"/>
      <c r="C1768" s="635"/>
      <c r="D1768" s="91"/>
      <c r="E1768" s="91"/>
      <c r="F1768" s="91"/>
      <c r="G1768" s="91"/>
      <c r="H1768" s="91"/>
      <c r="I1768" s="282"/>
      <c r="J1768" s="282"/>
      <c r="K1768" s="25"/>
      <c r="L1768" s="633"/>
      <c r="M1768" s="25"/>
      <c r="N1768" s="33"/>
      <c r="O1768" s="33"/>
      <c r="P1768" s="634"/>
      <c r="Q1768" s="603"/>
      <c r="R1768" s="603"/>
    </row>
    <row r="1769" hidden="1" customHeight="1" spans="1:18">
      <c r="A1769" s="591"/>
      <c r="B1769" s="91"/>
      <c r="C1769" s="635"/>
      <c r="D1769" s="91"/>
      <c r="E1769" s="91"/>
      <c r="F1769" s="91"/>
      <c r="G1769" s="91"/>
      <c r="H1769" s="91"/>
      <c r="I1769" s="282"/>
      <c r="J1769" s="282"/>
      <c r="K1769" s="25"/>
      <c r="L1769" s="633"/>
      <c r="M1769" s="25"/>
      <c r="N1769" s="33"/>
      <c r="O1769" s="33"/>
      <c r="P1769" s="634"/>
      <c r="Q1769" s="603"/>
      <c r="R1769" s="603"/>
    </row>
    <row r="1770" hidden="1" customHeight="1" spans="1:18">
      <c r="A1770" s="591"/>
      <c r="B1770" s="91"/>
      <c r="C1770" s="635"/>
      <c r="D1770" s="91"/>
      <c r="E1770" s="91"/>
      <c r="F1770" s="91"/>
      <c r="G1770" s="91"/>
      <c r="H1770" s="91"/>
      <c r="I1770" s="282"/>
      <c r="J1770" s="282"/>
      <c r="K1770" s="25"/>
      <c r="L1770" s="633"/>
      <c r="M1770" s="25"/>
      <c r="N1770" s="33"/>
      <c r="O1770" s="33"/>
      <c r="P1770" s="634"/>
      <c r="Q1770" s="603"/>
      <c r="R1770" s="603"/>
    </row>
    <row r="1771" hidden="1" customHeight="1" spans="1:18">
      <c r="A1771" s="591"/>
      <c r="B1771" s="91"/>
      <c r="C1771" s="635"/>
      <c r="D1771" s="91"/>
      <c r="E1771" s="91"/>
      <c r="F1771" s="91"/>
      <c r="G1771" s="91"/>
      <c r="H1771" s="91"/>
      <c r="I1771" s="282"/>
      <c r="J1771" s="282"/>
      <c r="K1771" s="25"/>
      <c r="L1771" s="633"/>
      <c r="M1771" s="25"/>
      <c r="N1771" s="33"/>
      <c r="O1771" s="33"/>
      <c r="P1771" s="634"/>
      <c r="Q1771" s="603"/>
      <c r="R1771" s="603"/>
    </row>
    <row r="1772" hidden="1" customHeight="1" spans="1:18">
      <c r="A1772" s="591"/>
      <c r="B1772" s="91"/>
      <c r="C1772" s="635"/>
      <c r="D1772" s="91"/>
      <c r="E1772" s="91"/>
      <c r="F1772" s="91"/>
      <c r="G1772" s="91"/>
      <c r="H1772" s="91"/>
      <c r="I1772" s="282"/>
      <c r="J1772" s="282"/>
      <c r="K1772" s="25"/>
      <c r="L1772" s="633"/>
      <c r="M1772" s="25"/>
      <c r="N1772" s="33"/>
      <c r="O1772" s="33"/>
      <c r="P1772" s="634"/>
      <c r="Q1772" s="603"/>
      <c r="R1772" s="603"/>
    </row>
    <row r="1773" hidden="1" customHeight="1" spans="1:18">
      <c r="A1773" s="591"/>
      <c r="B1773" s="91"/>
      <c r="C1773" s="635"/>
      <c r="D1773" s="91"/>
      <c r="E1773" s="91"/>
      <c r="F1773" s="91"/>
      <c r="G1773" s="91"/>
      <c r="H1773" s="91"/>
      <c r="I1773" s="282"/>
      <c r="J1773" s="282"/>
      <c r="K1773" s="25"/>
      <c r="L1773" s="633"/>
      <c r="M1773" s="25"/>
      <c r="N1773" s="33"/>
      <c r="O1773" s="33"/>
      <c r="P1773" s="634"/>
      <c r="Q1773" s="603"/>
      <c r="R1773" s="603"/>
    </row>
    <row r="1774" hidden="1" customHeight="1" spans="1:18">
      <c r="A1774" s="591"/>
      <c r="B1774" s="91"/>
      <c r="C1774" s="635"/>
      <c r="D1774" s="91"/>
      <c r="E1774" s="91"/>
      <c r="F1774" s="91"/>
      <c r="G1774" s="91"/>
      <c r="H1774" s="91"/>
      <c r="I1774" s="282"/>
      <c r="J1774" s="282"/>
      <c r="K1774" s="25"/>
      <c r="L1774" s="633"/>
      <c r="M1774" s="25"/>
      <c r="N1774" s="33"/>
      <c r="O1774" s="33"/>
      <c r="P1774" s="634"/>
      <c r="Q1774" s="603"/>
      <c r="R1774" s="603"/>
    </row>
    <row r="1775" hidden="1" customHeight="1" spans="1:18">
      <c r="A1775" s="591"/>
      <c r="B1775" s="91"/>
      <c r="C1775" s="635"/>
      <c r="D1775" s="91"/>
      <c r="E1775" s="91"/>
      <c r="F1775" s="91"/>
      <c r="G1775" s="91"/>
      <c r="H1775" s="91"/>
      <c r="I1775" s="282"/>
      <c r="J1775" s="282"/>
      <c r="K1775" s="25"/>
      <c r="L1775" s="633"/>
      <c r="M1775" s="25"/>
      <c r="N1775" s="33"/>
      <c r="O1775" s="33"/>
      <c r="P1775" s="634"/>
      <c r="Q1775" s="603"/>
      <c r="R1775" s="603"/>
    </row>
    <row r="1776" hidden="1" customHeight="1" spans="1:18">
      <c r="A1776" s="591"/>
      <c r="B1776" s="91"/>
      <c r="C1776" s="635"/>
      <c r="D1776" s="91"/>
      <c r="E1776" s="91"/>
      <c r="F1776" s="91"/>
      <c r="G1776" s="91"/>
      <c r="H1776" s="91"/>
      <c r="I1776" s="282"/>
      <c r="J1776" s="282"/>
      <c r="K1776" s="25"/>
      <c r="L1776" s="633"/>
      <c r="M1776" s="25"/>
      <c r="N1776" s="33"/>
      <c r="O1776" s="33"/>
      <c r="P1776" s="634"/>
      <c r="Q1776" s="603"/>
      <c r="R1776" s="603"/>
    </row>
    <row r="1777" hidden="1" customHeight="1" spans="1:18">
      <c r="A1777" s="591"/>
      <c r="B1777" s="91"/>
      <c r="C1777" s="635"/>
      <c r="D1777" s="91"/>
      <c r="E1777" s="91"/>
      <c r="F1777" s="91"/>
      <c r="G1777" s="91"/>
      <c r="H1777" s="91"/>
      <c r="I1777" s="282"/>
      <c r="J1777" s="282"/>
      <c r="K1777" s="25"/>
      <c r="L1777" s="633"/>
      <c r="M1777" s="25"/>
      <c r="N1777" s="33"/>
      <c r="O1777" s="33"/>
      <c r="P1777" s="634"/>
      <c r="Q1777" s="603"/>
      <c r="R1777" s="603"/>
    </row>
    <row r="1778" hidden="1" customHeight="1" spans="1:18">
      <c r="A1778" s="591"/>
      <c r="B1778" s="91"/>
      <c r="C1778" s="635"/>
      <c r="D1778" s="91"/>
      <c r="E1778" s="91"/>
      <c r="F1778" s="91"/>
      <c r="G1778" s="91"/>
      <c r="H1778" s="91"/>
      <c r="I1778" s="282"/>
      <c r="J1778" s="282"/>
      <c r="K1778" s="25"/>
      <c r="L1778" s="633"/>
      <c r="M1778" s="25"/>
      <c r="N1778" s="33"/>
      <c r="O1778" s="33"/>
      <c r="P1778" s="634"/>
      <c r="Q1778" s="603"/>
      <c r="R1778" s="603"/>
    </row>
    <row r="1779" hidden="1" customHeight="1" spans="1:18">
      <c r="A1779" s="591"/>
      <c r="B1779" s="91"/>
      <c r="C1779" s="635"/>
      <c r="D1779" s="91"/>
      <c r="E1779" s="91"/>
      <c r="F1779" s="91"/>
      <c r="G1779" s="91"/>
      <c r="H1779" s="91"/>
      <c r="I1779" s="282"/>
      <c r="J1779" s="282"/>
      <c r="K1779" s="25"/>
      <c r="L1779" s="633"/>
      <c r="M1779" s="25"/>
      <c r="N1779" s="33"/>
      <c r="O1779" s="33"/>
      <c r="P1779" s="634"/>
      <c r="Q1779" s="603"/>
      <c r="R1779" s="603"/>
    </row>
    <row r="1780" hidden="1" customHeight="1" spans="1:18">
      <c r="A1780" s="591"/>
      <c r="B1780" s="91"/>
      <c r="C1780" s="635"/>
      <c r="D1780" s="91"/>
      <c r="E1780" s="91"/>
      <c r="F1780" s="91"/>
      <c r="G1780" s="91"/>
      <c r="H1780" s="91"/>
      <c r="I1780" s="282"/>
      <c r="J1780" s="282"/>
      <c r="K1780" s="25"/>
      <c r="L1780" s="633"/>
      <c r="M1780" s="25"/>
      <c r="N1780" s="33"/>
      <c r="O1780" s="33"/>
      <c r="P1780" s="634"/>
      <c r="Q1780" s="603"/>
      <c r="R1780" s="603"/>
    </row>
    <row r="1781" hidden="1" customHeight="1" spans="1:18">
      <c r="A1781" s="591"/>
      <c r="B1781" s="91"/>
      <c r="C1781" s="635"/>
      <c r="D1781" s="91"/>
      <c r="E1781" s="91"/>
      <c r="F1781" s="91"/>
      <c r="G1781" s="91"/>
      <c r="H1781" s="91"/>
      <c r="I1781" s="282"/>
      <c r="J1781" s="282"/>
      <c r="K1781" s="25"/>
      <c r="L1781" s="633"/>
      <c r="M1781" s="25"/>
      <c r="N1781" s="33"/>
      <c r="O1781" s="33"/>
      <c r="P1781" s="634"/>
      <c r="Q1781" s="603"/>
      <c r="R1781" s="603"/>
    </row>
    <row r="1782" hidden="1" customHeight="1" spans="1:18">
      <c r="A1782" s="591"/>
      <c r="B1782" s="91"/>
      <c r="C1782" s="635"/>
      <c r="D1782" s="91"/>
      <c r="E1782" s="91"/>
      <c r="F1782" s="91"/>
      <c r="G1782" s="91"/>
      <c r="H1782" s="91"/>
      <c r="I1782" s="282"/>
      <c r="J1782" s="282"/>
      <c r="K1782" s="25"/>
      <c r="L1782" s="633"/>
      <c r="M1782" s="25"/>
      <c r="N1782" s="33"/>
      <c r="O1782" s="33"/>
      <c r="P1782" s="634"/>
      <c r="Q1782" s="603"/>
      <c r="R1782" s="603"/>
    </row>
    <row r="1783" hidden="1" customHeight="1" spans="1:18">
      <c r="A1783" s="591"/>
      <c r="B1783" s="91"/>
      <c r="C1783" s="635"/>
      <c r="D1783" s="91"/>
      <c r="E1783" s="91"/>
      <c r="F1783" s="91"/>
      <c r="G1783" s="91"/>
      <c r="H1783" s="91"/>
      <c r="I1783" s="282"/>
      <c r="J1783" s="282"/>
      <c r="K1783" s="25"/>
      <c r="L1783" s="633"/>
      <c r="M1783" s="25"/>
      <c r="N1783" s="33"/>
      <c r="O1783" s="33"/>
      <c r="P1783" s="634"/>
      <c r="Q1783" s="603"/>
      <c r="R1783" s="603"/>
    </row>
    <row r="1784" hidden="1" customHeight="1" spans="1:18">
      <c r="A1784" s="591"/>
      <c r="B1784" s="91"/>
      <c r="C1784" s="635"/>
      <c r="D1784" s="91"/>
      <c r="E1784" s="91"/>
      <c r="F1784" s="91"/>
      <c r="G1784" s="91"/>
      <c r="H1784" s="91"/>
      <c r="I1784" s="282"/>
      <c r="J1784" s="282"/>
      <c r="K1784" s="25"/>
      <c r="L1784" s="633"/>
      <c r="M1784" s="25"/>
      <c r="N1784" s="33"/>
      <c r="O1784" s="33"/>
      <c r="P1784" s="634"/>
      <c r="Q1784" s="603"/>
      <c r="R1784" s="603"/>
    </row>
    <row r="1785" hidden="1" customHeight="1" spans="1:18">
      <c r="A1785" s="591"/>
      <c r="B1785" s="91"/>
      <c r="C1785" s="635"/>
      <c r="D1785" s="91"/>
      <c r="E1785" s="91"/>
      <c r="F1785" s="91"/>
      <c r="G1785" s="91"/>
      <c r="H1785" s="91"/>
      <c r="I1785" s="282"/>
      <c r="J1785" s="282"/>
      <c r="K1785" s="25"/>
      <c r="L1785" s="633"/>
      <c r="M1785" s="25"/>
      <c r="N1785" s="33"/>
      <c r="O1785" s="33"/>
      <c r="P1785" s="634"/>
      <c r="Q1785" s="603"/>
      <c r="R1785" s="603"/>
    </row>
    <row r="1786" hidden="1" customHeight="1" spans="1:18">
      <c r="A1786" s="591"/>
      <c r="B1786" s="91"/>
      <c r="C1786" s="635"/>
      <c r="D1786" s="91"/>
      <c r="E1786" s="91"/>
      <c r="F1786" s="91"/>
      <c r="G1786" s="91"/>
      <c r="H1786" s="91"/>
      <c r="I1786" s="282"/>
      <c r="J1786" s="282"/>
      <c r="K1786" s="25"/>
      <c r="L1786" s="633"/>
      <c r="M1786" s="25"/>
      <c r="N1786" s="33"/>
      <c r="O1786" s="33"/>
      <c r="P1786" s="634"/>
      <c r="Q1786" s="603"/>
      <c r="R1786" s="603"/>
    </row>
    <row r="1787" hidden="1" customHeight="1" spans="1:18">
      <c r="A1787" s="591"/>
      <c r="B1787" s="91"/>
      <c r="C1787" s="635"/>
      <c r="D1787" s="91"/>
      <c r="E1787" s="91"/>
      <c r="F1787" s="91"/>
      <c r="G1787" s="91"/>
      <c r="H1787" s="91"/>
      <c r="I1787" s="282"/>
      <c r="J1787" s="282"/>
      <c r="K1787" s="25"/>
      <c r="L1787" s="633"/>
      <c r="M1787" s="25"/>
      <c r="N1787" s="33"/>
      <c r="O1787" s="33"/>
      <c r="P1787" s="634"/>
      <c r="Q1787" s="603"/>
      <c r="R1787" s="603"/>
    </row>
    <row r="1788" hidden="1" customHeight="1" spans="1:18">
      <c r="A1788" s="591"/>
      <c r="B1788" s="91"/>
      <c r="C1788" s="635"/>
      <c r="D1788" s="91"/>
      <c r="E1788" s="91"/>
      <c r="F1788" s="91"/>
      <c r="G1788" s="91"/>
      <c r="H1788" s="91"/>
      <c r="I1788" s="282"/>
      <c r="J1788" s="282"/>
      <c r="K1788" s="25"/>
      <c r="L1788" s="633"/>
      <c r="M1788" s="25"/>
      <c r="N1788" s="33"/>
      <c r="O1788" s="33"/>
      <c r="P1788" s="634"/>
      <c r="Q1788" s="603"/>
      <c r="R1788" s="603"/>
    </row>
    <row r="1789" hidden="1" customHeight="1" spans="1:18">
      <c r="A1789" s="591"/>
      <c r="B1789" s="91"/>
      <c r="C1789" s="635"/>
      <c r="D1789" s="91"/>
      <c r="E1789" s="91"/>
      <c r="F1789" s="91"/>
      <c r="G1789" s="91"/>
      <c r="H1789" s="91"/>
      <c r="I1789" s="282"/>
      <c r="J1789" s="282"/>
      <c r="K1789" s="25"/>
      <c r="L1789" s="633"/>
      <c r="M1789" s="25"/>
      <c r="N1789" s="33"/>
      <c r="O1789" s="33"/>
      <c r="P1789" s="634"/>
      <c r="Q1789" s="603"/>
      <c r="R1789" s="603"/>
    </row>
    <row r="1790" hidden="1" customHeight="1" spans="1:18">
      <c r="A1790" s="591"/>
      <c r="B1790" s="91"/>
      <c r="C1790" s="635"/>
      <c r="D1790" s="91"/>
      <c r="E1790" s="91"/>
      <c r="F1790" s="91"/>
      <c r="G1790" s="91"/>
      <c r="H1790" s="91"/>
      <c r="I1790" s="282"/>
      <c r="J1790" s="282"/>
      <c r="K1790" s="25"/>
      <c r="L1790" s="633"/>
      <c r="M1790" s="25"/>
      <c r="N1790" s="33"/>
      <c r="O1790" s="33"/>
      <c r="P1790" s="634"/>
      <c r="Q1790" s="603"/>
      <c r="R1790" s="603"/>
    </row>
    <row r="1791" hidden="1" customHeight="1" spans="1:18">
      <c r="A1791" s="591"/>
      <c r="B1791" s="91"/>
      <c r="C1791" s="635"/>
      <c r="D1791" s="91"/>
      <c r="E1791" s="91"/>
      <c r="F1791" s="91"/>
      <c r="G1791" s="91"/>
      <c r="H1791" s="91"/>
      <c r="I1791" s="282"/>
      <c r="J1791" s="282"/>
      <c r="K1791" s="25"/>
      <c r="L1791" s="633"/>
      <c r="M1791" s="25"/>
      <c r="N1791" s="33"/>
      <c r="O1791" s="33"/>
      <c r="P1791" s="634"/>
      <c r="Q1791" s="603"/>
      <c r="R1791" s="603"/>
    </row>
    <row r="1792" hidden="1" customHeight="1" spans="1:18">
      <c r="A1792" s="591"/>
      <c r="B1792" s="91"/>
      <c r="C1792" s="635"/>
      <c r="D1792" s="91"/>
      <c r="E1792" s="91"/>
      <c r="F1792" s="91"/>
      <c r="G1792" s="91"/>
      <c r="H1792" s="91"/>
      <c r="I1792" s="282"/>
      <c r="J1792" s="282"/>
      <c r="K1792" s="25"/>
      <c r="L1792" s="633"/>
      <c r="M1792" s="25"/>
      <c r="N1792" s="33"/>
      <c r="O1792" s="33"/>
      <c r="P1792" s="634"/>
      <c r="Q1792" s="603"/>
      <c r="R1792" s="603"/>
    </row>
    <row r="1793" hidden="1" customHeight="1" spans="1:18">
      <c r="A1793" s="591"/>
      <c r="B1793" s="91"/>
      <c r="C1793" s="635"/>
      <c r="D1793" s="91"/>
      <c r="E1793" s="91"/>
      <c r="F1793" s="91"/>
      <c r="G1793" s="91"/>
      <c r="H1793" s="91"/>
      <c r="I1793" s="282"/>
      <c r="J1793" s="282"/>
      <c r="K1793" s="25"/>
      <c r="L1793" s="633"/>
      <c r="M1793" s="25"/>
      <c r="N1793" s="33"/>
      <c r="O1793" s="33"/>
      <c r="P1793" s="634"/>
      <c r="Q1793" s="603"/>
      <c r="R1793" s="603"/>
    </row>
    <row r="1794" hidden="1" customHeight="1" spans="1:18">
      <c r="A1794" s="591"/>
      <c r="B1794" s="91"/>
      <c r="C1794" s="635"/>
      <c r="D1794" s="91"/>
      <c r="E1794" s="91"/>
      <c r="F1794" s="91"/>
      <c r="G1794" s="91"/>
      <c r="H1794" s="91"/>
      <c r="I1794" s="282"/>
      <c r="J1794" s="282"/>
      <c r="K1794" s="25"/>
      <c r="L1794" s="633"/>
      <c r="M1794" s="25"/>
      <c r="N1794" s="33"/>
      <c r="O1794" s="33"/>
      <c r="P1794" s="634"/>
      <c r="Q1794" s="603"/>
      <c r="R1794" s="603"/>
    </row>
    <row r="1795" hidden="1" customHeight="1" spans="1:18">
      <c r="A1795" s="591"/>
      <c r="B1795" s="91"/>
      <c r="C1795" s="635"/>
      <c r="D1795" s="91"/>
      <c r="E1795" s="91"/>
      <c r="F1795" s="91"/>
      <c r="G1795" s="91"/>
      <c r="H1795" s="91"/>
      <c r="I1795" s="282"/>
      <c r="J1795" s="282"/>
      <c r="K1795" s="25"/>
      <c r="L1795" s="633"/>
      <c r="M1795" s="25"/>
      <c r="N1795" s="33"/>
      <c r="O1795" s="33"/>
      <c r="P1795" s="634"/>
      <c r="Q1795" s="603"/>
      <c r="R1795" s="603"/>
    </row>
    <row r="1796" hidden="1" customHeight="1" spans="1:18">
      <c r="A1796" s="591"/>
      <c r="B1796" s="91"/>
      <c r="C1796" s="635"/>
      <c r="D1796" s="91"/>
      <c r="E1796" s="91"/>
      <c r="F1796" s="91"/>
      <c r="G1796" s="91"/>
      <c r="H1796" s="91"/>
      <c r="I1796" s="282"/>
      <c r="J1796" s="282"/>
      <c r="K1796" s="25"/>
      <c r="L1796" s="633"/>
      <c r="M1796" s="25"/>
      <c r="N1796" s="33"/>
      <c r="O1796" s="33"/>
      <c r="P1796" s="634"/>
      <c r="Q1796" s="603"/>
      <c r="R1796" s="603"/>
    </row>
    <row r="1797" hidden="1" customHeight="1" spans="1:18">
      <c r="A1797" s="591"/>
      <c r="B1797" s="91"/>
      <c r="C1797" s="635"/>
      <c r="D1797" s="91"/>
      <c r="E1797" s="91"/>
      <c r="F1797" s="91"/>
      <c r="G1797" s="91"/>
      <c r="H1797" s="91"/>
      <c r="I1797" s="282"/>
      <c r="J1797" s="282"/>
      <c r="K1797" s="25"/>
      <c r="L1797" s="633"/>
      <c r="M1797" s="25"/>
      <c r="N1797" s="33"/>
      <c r="O1797" s="33"/>
      <c r="P1797" s="634"/>
      <c r="Q1797" s="603"/>
      <c r="R1797" s="603"/>
    </row>
    <row r="1798" hidden="1" customHeight="1" spans="1:18">
      <c r="A1798" s="591"/>
      <c r="B1798" s="91"/>
      <c r="C1798" s="635"/>
      <c r="D1798" s="91"/>
      <c r="E1798" s="91"/>
      <c r="F1798" s="91"/>
      <c r="G1798" s="91"/>
      <c r="H1798" s="91"/>
      <c r="I1798" s="282"/>
      <c r="J1798" s="282"/>
      <c r="K1798" s="25"/>
      <c r="L1798" s="633"/>
      <c r="M1798" s="25"/>
      <c r="N1798" s="33"/>
      <c r="O1798" s="33"/>
      <c r="P1798" s="634"/>
      <c r="Q1798" s="603"/>
      <c r="R1798" s="603"/>
    </row>
    <row r="1799" hidden="1" customHeight="1" spans="1:18">
      <c r="A1799" s="591"/>
      <c r="B1799" s="91"/>
      <c r="C1799" s="635"/>
      <c r="D1799" s="91"/>
      <c r="E1799" s="91"/>
      <c r="F1799" s="91"/>
      <c r="G1799" s="91"/>
      <c r="H1799" s="91"/>
      <c r="I1799" s="282"/>
      <c r="J1799" s="282"/>
      <c r="K1799" s="25"/>
      <c r="L1799" s="633"/>
      <c r="M1799" s="25"/>
      <c r="N1799" s="33"/>
      <c r="O1799" s="33"/>
      <c r="P1799" s="634"/>
      <c r="Q1799" s="603"/>
      <c r="R1799" s="603"/>
    </row>
    <row r="1800" hidden="1" customHeight="1" spans="1:18">
      <c r="A1800" s="591"/>
      <c r="B1800" s="91"/>
      <c r="C1800" s="635"/>
      <c r="D1800" s="91"/>
      <c r="E1800" s="91"/>
      <c r="F1800" s="91"/>
      <c r="G1800" s="91"/>
      <c r="H1800" s="91"/>
      <c r="I1800" s="282"/>
      <c r="J1800" s="282"/>
      <c r="K1800" s="25"/>
      <c r="L1800" s="633"/>
      <c r="M1800" s="25"/>
      <c r="N1800" s="33"/>
      <c r="O1800" s="33"/>
      <c r="P1800" s="634"/>
      <c r="Q1800" s="603"/>
      <c r="R1800" s="603"/>
    </row>
    <row r="1801" hidden="1" customHeight="1" spans="1:18">
      <c r="A1801" s="591"/>
      <c r="B1801" s="91"/>
      <c r="C1801" s="635"/>
      <c r="D1801" s="91"/>
      <c r="E1801" s="91"/>
      <c r="F1801" s="91"/>
      <c r="G1801" s="91"/>
      <c r="H1801" s="91"/>
      <c r="I1801" s="282"/>
      <c r="J1801" s="282"/>
      <c r="K1801" s="25"/>
      <c r="L1801" s="633"/>
      <c r="M1801" s="25"/>
      <c r="N1801" s="33"/>
      <c r="O1801" s="33"/>
      <c r="P1801" s="634"/>
      <c r="Q1801" s="603"/>
      <c r="R1801" s="603"/>
    </row>
    <row r="1802" hidden="1" customHeight="1" spans="1:18">
      <c r="A1802" s="591"/>
      <c r="B1802" s="91"/>
      <c r="C1802" s="635"/>
      <c r="D1802" s="91"/>
      <c r="E1802" s="91"/>
      <c r="F1802" s="91"/>
      <c r="G1802" s="91"/>
      <c r="H1802" s="91"/>
      <c r="I1802" s="282"/>
      <c r="J1802" s="282"/>
      <c r="K1802" s="25"/>
      <c r="L1802" s="633"/>
      <c r="M1802" s="25"/>
      <c r="N1802" s="33"/>
      <c r="O1802" s="33"/>
      <c r="P1802" s="634"/>
      <c r="Q1802" s="603"/>
      <c r="R1802" s="603"/>
    </row>
    <row r="1803" hidden="1" customHeight="1" spans="1:18">
      <c r="A1803" s="591"/>
      <c r="B1803" s="91"/>
      <c r="C1803" s="635"/>
      <c r="D1803" s="91"/>
      <c r="E1803" s="91"/>
      <c r="F1803" s="91"/>
      <c r="G1803" s="91"/>
      <c r="H1803" s="91"/>
      <c r="I1803" s="282"/>
      <c r="J1803" s="282"/>
      <c r="K1803" s="25"/>
      <c r="L1803" s="633"/>
      <c r="M1803" s="25"/>
      <c r="N1803" s="33"/>
      <c r="O1803" s="33"/>
      <c r="P1803" s="634"/>
      <c r="Q1803" s="603"/>
      <c r="R1803" s="603"/>
    </row>
    <row r="1804" hidden="1" customHeight="1" spans="1:18">
      <c r="A1804" s="591"/>
      <c r="B1804" s="91"/>
      <c r="C1804" s="635"/>
      <c r="D1804" s="91"/>
      <c r="E1804" s="91"/>
      <c r="F1804" s="91"/>
      <c r="G1804" s="91"/>
      <c r="H1804" s="91"/>
      <c r="I1804" s="282"/>
      <c r="J1804" s="282"/>
      <c r="K1804" s="25"/>
      <c r="L1804" s="633"/>
      <c r="M1804" s="25"/>
      <c r="N1804" s="33"/>
      <c r="O1804" s="33"/>
      <c r="P1804" s="634"/>
      <c r="Q1804" s="603"/>
      <c r="R1804" s="603"/>
    </row>
    <row r="1805" hidden="1" customHeight="1" spans="1:18">
      <c r="A1805" s="591"/>
      <c r="B1805" s="91"/>
      <c r="C1805" s="635"/>
      <c r="D1805" s="91"/>
      <c r="E1805" s="91"/>
      <c r="F1805" s="91"/>
      <c r="G1805" s="91"/>
      <c r="H1805" s="91"/>
      <c r="I1805" s="282"/>
      <c r="J1805" s="282"/>
      <c r="K1805" s="25"/>
      <c r="L1805" s="633"/>
      <c r="M1805" s="25"/>
      <c r="N1805" s="33"/>
      <c r="O1805" s="33"/>
      <c r="P1805" s="634"/>
      <c r="Q1805" s="603"/>
      <c r="R1805" s="603"/>
    </row>
    <row r="1806" hidden="1" customHeight="1" spans="1:18">
      <c r="A1806" s="591"/>
      <c r="B1806" s="91"/>
      <c r="C1806" s="635"/>
      <c r="D1806" s="91"/>
      <c r="E1806" s="91"/>
      <c r="F1806" s="91"/>
      <c r="G1806" s="91"/>
      <c r="H1806" s="91"/>
      <c r="I1806" s="282"/>
      <c r="J1806" s="282"/>
      <c r="K1806" s="25"/>
      <c r="L1806" s="633"/>
      <c r="M1806" s="25"/>
      <c r="N1806" s="33"/>
      <c r="O1806" s="33"/>
      <c r="P1806" s="634"/>
      <c r="Q1806" s="603"/>
      <c r="R1806" s="603"/>
    </row>
    <row r="1807" hidden="1" customHeight="1" spans="1:18">
      <c r="A1807" s="591"/>
      <c r="B1807" s="91"/>
      <c r="C1807" s="635"/>
      <c r="D1807" s="91"/>
      <c r="E1807" s="91"/>
      <c r="F1807" s="91"/>
      <c r="G1807" s="91"/>
      <c r="H1807" s="91"/>
      <c r="I1807" s="282"/>
      <c r="J1807" s="282"/>
      <c r="K1807" s="25"/>
      <c r="L1807" s="633"/>
      <c r="M1807" s="25"/>
      <c r="N1807" s="33"/>
      <c r="O1807" s="33"/>
      <c r="P1807" s="634"/>
      <c r="Q1807" s="603"/>
      <c r="R1807" s="603"/>
    </row>
    <row r="1808" hidden="1" customHeight="1" spans="1:18">
      <c r="A1808" s="591"/>
      <c r="B1808" s="91"/>
      <c r="C1808" s="635"/>
      <c r="D1808" s="91"/>
      <c r="E1808" s="91"/>
      <c r="F1808" s="91"/>
      <c r="G1808" s="91"/>
      <c r="H1808" s="91"/>
      <c r="I1808" s="282"/>
      <c r="J1808" s="282"/>
      <c r="K1808" s="25"/>
      <c r="L1808" s="633"/>
      <c r="M1808" s="25"/>
      <c r="N1808" s="33"/>
      <c r="O1808" s="33"/>
      <c r="P1808" s="634"/>
      <c r="Q1808" s="603"/>
      <c r="R1808" s="603"/>
    </row>
    <row r="1809" hidden="1" customHeight="1" spans="1:18">
      <c r="A1809" s="591"/>
      <c r="B1809" s="91"/>
      <c r="C1809" s="635"/>
      <c r="D1809" s="91"/>
      <c r="E1809" s="91"/>
      <c r="F1809" s="91"/>
      <c r="G1809" s="91"/>
      <c r="H1809" s="91"/>
      <c r="I1809" s="282"/>
      <c r="J1809" s="282"/>
      <c r="K1809" s="25"/>
      <c r="L1809" s="633"/>
      <c r="M1809" s="25"/>
      <c r="N1809" s="33"/>
      <c r="O1809" s="33"/>
      <c r="P1809" s="634"/>
      <c r="Q1809" s="603"/>
      <c r="R1809" s="603"/>
    </row>
    <row r="1810" hidden="1" customHeight="1" spans="1:18">
      <c r="A1810" s="591"/>
      <c r="B1810" s="91"/>
      <c r="C1810" s="635"/>
      <c r="D1810" s="91"/>
      <c r="E1810" s="91"/>
      <c r="F1810" s="91"/>
      <c r="G1810" s="91"/>
      <c r="H1810" s="91"/>
      <c r="I1810" s="282"/>
      <c r="J1810" s="282"/>
      <c r="K1810" s="25"/>
      <c r="L1810" s="633"/>
      <c r="M1810" s="25"/>
      <c r="N1810" s="33"/>
      <c r="O1810" s="33"/>
      <c r="P1810" s="634"/>
      <c r="Q1810" s="603"/>
      <c r="R1810" s="603"/>
    </row>
    <row r="1811" hidden="1" customHeight="1" spans="1:18">
      <c r="A1811" s="591"/>
      <c r="B1811" s="91"/>
      <c r="C1811" s="635"/>
      <c r="D1811" s="91"/>
      <c r="E1811" s="91"/>
      <c r="F1811" s="91"/>
      <c r="G1811" s="91"/>
      <c r="H1811" s="91"/>
      <c r="I1811" s="282"/>
      <c r="J1811" s="282"/>
      <c r="K1811" s="25"/>
      <c r="L1811" s="633"/>
      <c r="M1811" s="25"/>
      <c r="N1811" s="33"/>
      <c r="O1811" s="33"/>
      <c r="P1811" s="634"/>
      <c r="Q1811" s="603"/>
      <c r="R1811" s="603"/>
    </row>
    <row r="1812" hidden="1" customHeight="1" spans="1:18">
      <c r="A1812" s="591"/>
      <c r="B1812" s="91"/>
      <c r="C1812" s="635"/>
      <c r="D1812" s="91"/>
      <c r="E1812" s="91"/>
      <c r="F1812" s="91"/>
      <c r="G1812" s="91"/>
      <c r="H1812" s="91"/>
      <c r="I1812" s="282"/>
      <c r="J1812" s="282"/>
      <c r="K1812" s="25"/>
      <c r="L1812" s="633"/>
      <c r="M1812" s="25"/>
      <c r="N1812" s="33"/>
      <c r="O1812" s="33"/>
      <c r="P1812" s="634"/>
      <c r="Q1812" s="603"/>
      <c r="R1812" s="603"/>
    </row>
    <row r="1813" hidden="1" customHeight="1" spans="1:18">
      <c r="A1813" s="591"/>
      <c r="B1813" s="91"/>
      <c r="C1813" s="635"/>
      <c r="D1813" s="91"/>
      <c r="E1813" s="91"/>
      <c r="F1813" s="91"/>
      <c r="G1813" s="91"/>
      <c r="H1813" s="91"/>
      <c r="I1813" s="282"/>
      <c r="J1813" s="282"/>
      <c r="K1813" s="25"/>
      <c r="L1813" s="633"/>
      <c r="M1813" s="25"/>
      <c r="N1813" s="33"/>
      <c r="O1813" s="33"/>
      <c r="P1813" s="634"/>
      <c r="Q1813" s="603"/>
      <c r="R1813" s="603"/>
    </row>
    <row r="1814" hidden="1" customHeight="1" spans="1:18">
      <c r="A1814" s="591"/>
      <c r="B1814" s="91"/>
      <c r="C1814" s="635"/>
      <c r="D1814" s="91"/>
      <c r="E1814" s="91"/>
      <c r="F1814" s="91"/>
      <c r="G1814" s="91"/>
      <c r="H1814" s="91"/>
      <c r="I1814" s="282"/>
      <c r="J1814" s="282"/>
      <c r="K1814" s="25"/>
      <c r="L1814" s="633"/>
      <c r="M1814" s="25"/>
      <c r="N1814" s="33"/>
      <c r="O1814" s="33"/>
      <c r="P1814" s="634"/>
      <c r="Q1814" s="603"/>
      <c r="R1814" s="603"/>
    </row>
    <row r="1815" hidden="1" customHeight="1" spans="1:18">
      <c r="A1815" s="591"/>
      <c r="B1815" s="91"/>
      <c r="C1815" s="635"/>
      <c r="D1815" s="91"/>
      <c r="E1815" s="91"/>
      <c r="F1815" s="91"/>
      <c r="G1815" s="91"/>
      <c r="H1815" s="91"/>
      <c r="I1815" s="282"/>
      <c r="J1815" s="282"/>
      <c r="K1815" s="25"/>
      <c r="L1815" s="633"/>
      <c r="M1815" s="25"/>
      <c r="N1815" s="33"/>
      <c r="O1815" s="33"/>
      <c r="P1815" s="634"/>
      <c r="Q1815" s="603"/>
      <c r="R1815" s="603"/>
    </row>
    <row r="1816" hidden="1" customHeight="1" spans="1:18">
      <c r="A1816" s="591"/>
      <c r="B1816" s="91"/>
      <c r="C1816" s="635"/>
      <c r="D1816" s="91"/>
      <c r="E1816" s="91"/>
      <c r="F1816" s="91"/>
      <c r="G1816" s="91"/>
      <c r="H1816" s="91"/>
      <c r="I1816" s="282"/>
      <c r="J1816" s="282"/>
      <c r="K1816" s="25"/>
      <c r="L1816" s="633"/>
      <c r="M1816" s="25"/>
      <c r="N1816" s="33"/>
      <c r="O1816" s="33"/>
      <c r="P1816" s="634"/>
      <c r="Q1816" s="603"/>
      <c r="R1816" s="603"/>
    </row>
    <row r="1817" hidden="1" customHeight="1" spans="1:18">
      <c r="A1817" s="591"/>
      <c r="B1817" s="91"/>
      <c r="C1817" s="635"/>
      <c r="D1817" s="91"/>
      <c r="E1817" s="91"/>
      <c r="F1817" s="91"/>
      <c r="G1817" s="91"/>
      <c r="H1817" s="91"/>
      <c r="I1817" s="282"/>
      <c r="J1817" s="282"/>
      <c r="K1817" s="25"/>
      <c r="L1817" s="633"/>
      <c r="M1817" s="25"/>
      <c r="N1817" s="33"/>
      <c r="O1817" s="33"/>
      <c r="P1817" s="634"/>
      <c r="Q1817" s="603"/>
      <c r="R1817" s="603"/>
    </row>
    <row r="1818" hidden="1" customHeight="1" spans="1:18">
      <c r="A1818" s="591"/>
      <c r="B1818" s="91"/>
      <c r="C1818" s="635"/>
      <c r="D1818" s="91"/>
      <c r="E1818" s="91"/>
      <c r="F1818" s="91"/>
      <c r="G1818" s="91"/>
      <c r="H1818" s="91"/>
      <c r="I1818" s="282"/>
      <c r="J1818" s="282"/>
      <c r="K1818" s="25"/>
      <c r="L1818" s="633"/>
      <c r="M1818" s="25"/>
      <c r="N1818" s="33"/>
      <c r="O1818" s="33"/>
      <c r="P1818" s="634"/>
      <c r="Q1818" s="603"/>
      <c r="R1818" s="603"/>
    </row>
    <row r="1819" hidden="1" customHeight="1" spans="1:18">
      <c r="A1819" s="591"/>
      <c r="B1819" s="91"/>
      <c r="C1819" s="635"/>
      <c r="D1819" s="91"/>
      <c r="E1819" s="91"/>
      <c r="F1819" s="91"/>
      <c r="G1819" s="91"/>
      <c r="H1819" s="91"/>
      <c r="I1819" s="282"/>
      <c r="J1819" s="282"/>
      <c r="K1819" s="25"/>
      <c r="L1819" s="633"/>
      <c r="M1819" s="25"/>
      <c r="N1819" s="33"/>
      <c r="O1819" s="33"/>
      <c r="P1819" s="634"/>
      <c r="Q1819" s="603"/>
      <c r="R1819" s="603"/>
    </row>
    <row r="1820" hidden="1" customHeight="1" spans="1:18">
      <c r="A1820" s="591"/>
      <c r="B1820" s="91"/>
      <c r="C1820" s="635"/>
      <c r="D1820" s="91"/>
      <c r="E1820" s="91"/>
      <c r="F1820" s="91"/>
      <c r="G1820" s="91"/>
      <c r="H1820" s="91"/>
      <c r="I1820" s="282"/>
      <c r="J1820" s="282"/>
      <c r="K1820" s="25"/>
      <c r="L1820" s="633"/>
      <c r="M1820" s="25"/>
      <c r="N1820" s="33"/>
      <c r="O1820" s="33"/>
      <c r="P1820" s="634"/>
      <c r="Q1820" s="603"/>
      <c r="R1820" s="603"/>
    </row>
    <row r="1821" hidden="1" customHeight="1" spans="1:18">
      <c r="A1821" s="591"/>
      <c r="B1821" s="91"/>
      <c r="C1821" s="635"/>
      <c r="D1821" s="91"/>
      <c r="E1821" s="91"/>
      <c r="F1821" s="91"/>
      <c r="G1821" s="91"/>
      <c r="H1821" s="91"/>
      <c r="I1821" s="282"/>
      <c r="J1821" s="282"/>
      <c r="K1821" s="25"/>
      <c r="L1821" s="633"/>
      <c r="M1821" s="25"/>
      <c r="N1821" s="33"/>
      <c r="O1821" s="33"/>
      <c r="P1821" s="634"/>
      <c r="Q1821" s="603"/>
      <c r="R1821" s="603"/>
    </row>
    <row r="1822" hidden="1" customHeight="1" spans="1:18">
      <c r="A1822" s="591"/>
      <c r="B1822" s="91"/>
      <c r="C1822" s="635"/>
      <c r="D1822" s="91"/>
      <c r="E1822" s="91"/>
      <c r="F1822" s="91"/>
      <c r="G1822" s="91"/>
      <c r="H1822" s="91"/>
      <c r="I1822" s="282"/>
      <c r="J1822" s="282"/>
      <c r="K1822" s="25"/>
      <c r="L1822" s="633"/>
      <c r="M1822" s="25"/>
      <c r="N1822" s="33"/>
      <c r="O1822" s="33"/>
      <c r="P1822" s="634"/>
      <c r="Q1822" s="603"/>
      <c r="R1822" s="603"/>
    </row>
    <row r="1823" hidden="1" customHeight="1" spans="1:18">
      <c r="A1823" s="591"/>
      <c r="B1823" s="91"/>
      <c r="C1823" s="635"/>
      <c r="D1823" s="91"/>
      <c r="E1823" s="91"/>
      <c r="F1823" s="91"/>
      <c r="G1823" s="91"/>
      <c r="H1823" s="91"/>
      <c r="I1823" s="282"/>
      <c r="J1823" s="282"/>
      <c r="K1823" s="25"/>
      <c r="L1823" s="633"/>
      <c r="M1823" s="25"/>
      <c r="N1823" s="33"/>
      <c r="O1823" s="33"/>
      <c r="P1823" s="634"/>
      <c r="Q1823" s="603"/>
      <c r="R1823" s="603"/>
    </row>
    <row r="1824" hidden="1" customHeight="1" spans="1:18">
      <c r="A1824" s="591"/>
      <c r="B1824" s="91"/>
      <c r="C1824" s="635"/>
      <c r="D1824" s="91"/>
      <c r="E1824" s="91"/>
      <c r="F1824" s="91"/>
      <c r="G1824" s="91"/>
      <c r="H1824" s="91"/>
      <c r="I1824" s="282"/>
      <c r="J1824" s="282"/>
      <c r="K1824" s="25"/>
      <c r="L1824" s="633"/>
      <c r="M1824" s="25"/>
      <c r="N1824" s="33"/>
      <c r="O1824" s="33"/>
      <c r="P1824" s="634"/>
      <c r="Q1824" s="603"/>
      <c r="R1824" s="603"/>
    </row>
    <row r="1825" hidden="1" customHeight="1" spans="1:18">
      <c r="A1825" s="591"/>
      <c r="B1825" s="91"/>
      <c r="C1825" s="635"/>
      <c r="D1825" s="91"/>
      <c r="E1825" s="91"/>
      <c r="F1825" s="91"/>
      <c r="G1825" s="91"/>
      <c r="H1825" s="91"/>
      <c r="I1825" s="282"/>
      <c r="J1825" s="282"/>
      <c r="K1825" s="25"/>
      <c r="L1825" s="633"/>
      <c r="M1825" s="25"/>
      <c r="N1825" s="33"/>
      <c r="O1825" s="33"/>
      <c r="P1825" s="634"/>
      <c r="Q1825" s="603"/>
      <c r="R1825" s="603"/>
    </row>
    <row r="1826" hidden="1" customHeight="1" spans="1:18">
      <c r="A1826" s="591"/>
      <c r="B1826" s="91"/>
      <c r="C1826" s="635"/>
      <c r="D1826" s="91"/>
      <c r="E1826" s="91"/>
      <c r="F1826" s="91"/>
      <c r="G1826" s="91"/>
      <c r="H1826" s="91"/>
      <c r="I1826" s="282"/>
      <c r="J1826" s="282"/>
      <c r="K1826" s="25"/>
      <c r="L1826" s="633"/>
      <c r="M1826" s="25"/>
      <c r="N1826" s="33"/>
      <c r="O1826" s="33"/>
      <c r="P1826" s="634"/>
      <c r="Q1826" s="603"/>
      <c r="R1826" s="603"/>
    </row>
    <row r="1827" hidden="1" customHeight="1" spans="1:18">
      <c r="A1827" s="591"/>
      <c r="B1827" s="91"/>
      <c r="C1827" s="635"/>
      <c r="D1827" s="91"/>
      <c r="E1827" s="91"/>
      <c r="F1827" s="91"/>
      <c r="G1827" s="91"/>
      <c r="H1827" s="91"/>
      <c r="I1827" s="282"/>
      <c r="J1827" s="282"/>
      <c r="K1827" s="25"/>
      <c r="L1827" s="633"/>
      <c r="M1827" s="25"/>
      <c r="N1827" s="33"/>
      <c r="O1827" s="33"/>
      <c r="P1827" s="634"/>
      <c r="Q1827" s="603"/>
      <c r="R1827" s="603"/>
    </row>
    <row r="1828" hidden="1" customHeight="1" spans="1:18">
      <c r="A1828" s="591"/>
      <c r="B1828" s="91"/>
      <c r="C1828" s="635"/>
      <c r="D1828" s="91"/>
      <c r="E1828" s="91"/>
      <c r="F1828" s="91"/>
      <c r="G1828" s="91"/>
      <c r="H1828" s="91"/>
      <c r="I1828" s="282"/>
      <c r="J1828" s="282"/>
      <c r="K1828" s="25"/>
      <c r="L1828" s="633"/>
      <c r="M1828" s="25"/>
      <c r="N1828" s="33"/>
      <c r="O1828" s="33"/>
      <c r="P1828" s="634"/>
      <c r="Q1828" s="603"/>
      <c r="R1828" s="603"/>
    </row>
    <row r="1829" hidden="1" customHeight="1" spans="1:18">
      <c r="A1829" s="591"/>
      <c r="B1829" s="91"/>
      <c r="C1829" s="635"/>
      <c r="D1829" s="91"/>
      <c r="E1829" s="91"/>
      <c r="F1829" s="91"/>
      <c r="G1829" s="91"/>
      <c r="H1829" s="91"/>
      <c r="I1829" s="282"/>
      <c r="J1829" s="282"/>
      <c r="K1829" s="25"/>
      <c r="L1829" s="633"/>
      <c r="M1829" s="25"/>
      <c r="N1829" s="33"/>
      <c r="O1829" s="33"/>
      <c r="P1829" s="634"/>
      <c r="Q1829" s="603"/>
      <c r="R1829" s="603"/>
    </row>
    <row r="1830" hidden="1" customHeight="1" spans="1:18">
      <c r="A1830" s="591"/>
      <c r="B1830" s="91"/>
      <c r="C1830" s="635"/>
      <c r="D1830" s="91"/>
      <c r="E1830" s="91"/>
      <c r="F1830" s="91"/>
      <c r="G1830" s="91"/>
      <c r="H1830" s="91"/>
      <c r="I1830" s="282"/>
      <c r="J1830" s="282"/>
      <c r="K1830" s="25"/>
      <c r="L1830" s="633"/>
      <c r="M1830" s="25"/>
      <c r="N1830" s="33"/>
      <c r="O1830" s="33"/>
      <c r="P1830" s="634"/>
      <c r="Q1830" s="603"/>
      <c r="R1830" s="603"/>
    </row>
    <row r="1831" hidden="1" customHeight="1" spans="1:18">
      <c r="A1831" s="591"/>
      <c r="B1831" s="91"/>
      <c r="C1831" s="635"/>
      <c r="D1831" s="91"/>
      <c r="E1831" s="91"/>
      <c r="F1831" s="91"/>
      <c r="G1831" s="91"/>
      <c r="H1831" s="91"/>
      <c r="I1831" s="282"/>
      <c r="J1831" s="282"/>
      <c r="K1831" s="25"/>
      <c r="L1831" s="633"/>
      <c r="M1831" s="25"/>
      <c r="N1831" s="33"/>
      <c r="O1831" s="33"/>
      <c r="P1831" s="634"/>
      <c r="Q1831" s="603"/>
      <c r="R1831" s="603"/>
    </row>
    <row r="1832" hidden="1" customHeight="1" spans="1:18">
      <c r="A1832" s="591"/>
      <c r="B1832" s="91"/>
      <c r="C1832" s="635"/>
      <c r="D1832" s="91"/>
      <c r="E1832" s="91"/>
      <c r="F1832" s="91"/>
      <c r="G1832" s="91"/>
      <c r="H1832" s="91"/>
      <c r="I1832" s="282"/>
      <c r="J1832" s="282"/>
      <c r="K1832" s="25"/>
      <c r="L1832" s="633"/>
      <c r="M1832" s="25"/>
      <c r="N1832" s="33"/>
      <c r="O1832" s="33"/>
      <c r="P1832" s="634"/>
      <c r="Q1832" s="603"/>
      <c r="R1832" s="603"/>
    </row>
    <row r="1833" hidden="1" customHeight="1" spans="1:18">
      <c r="A1833" s="591"/>
      <c r="B1833" s="91"/>
      <c r="C1833" s="635"/>
      <c r="D1833" s="91"/>
      <c r="E1833" s="91"/>
      <c r="F1833" s="91"/>
      <c r="G1833" s="91"/>
      <c r="H1833" s="91"/>
      <c r="I1833" s="282"/>
      <c r="J1833" s="282"/>
      <c r="K1833" s="25"/>
      <c r="L1833" s="633"/>
      <c r="M1833" s="25"/>
      <c r="N1833" s="33"/>
      <c r="O1833" s="33"/>
      <c r="P1833" s="634"/>
      <c r="Q1833" s="603"/>
      <c r="R1833" s="603"/>
    </row>
    <row r="1834" hidden="1" customHeight="1" spans="1:18">
      <c r="A1834" s="591"/>
      <c r="B1834" s="91"/>
      <c r="C1834" s="635"/>
      <c r="D1834" s="91"/>
      <c r="E1834" s="91"/>
      <c r="F1834" s="91"/>
      <c r="G1834" s="91"/>
      <c r="H1834" s="91"/>
      <c r="I1834" s="282"/>
      <c r="J1834" s="282"/>
      <c r="K1834" s="25"/>
      <c r="L1834" s="633"/>
      <c r="M1834" s="25"/>
      <c r="N1834" s="33"/>
      <c r="O1834" s="33"/>
      <c r="P1834" s="634"/>
      <c r="Q1834" s="603"/>
      <c r="R1834" s="603"/>
    </row>
    <row r="1835" hidden="1" customHeight="1" spans="1:18">
      <c r="A1835" s="591"/>
      <c r="B1835" s="91"/>
      <c r="C1835" s="635"/>
      <c r="D1835" s="91"/>
      <c r="E1835" s="91"/>
      <c r="F1835" s="91"/>
      <c r="G1835" s="91"/>
      <c r="H1835" s="91"/>
      <c r="I1835" s="282"/>
      <c r="J1835" s="282"/>
      <c r="K1835" s="25"/>
      <c r="L1835" s="633"/>
      <c r="M1835" s="25"/>
      <c r="N1835" s="33"/>
      <c r="O1835" s="33"/>
      <c r="P1835" s="634"/>
      <c r="Q1835" s="603"/>
      <c r="R1835" s="603"/>
    </row>
    <row r="1836" hidden="1" customHeight="1" spans="1:18">
      <c r="A1836" s="591"/>
      <c r="B1836" s="91"/>
      <c r="C1836" s="635"/>
      <c r="D1836" s="91"/>
      <c r="E1836" s="91"/>
      <c r="F1836" s="91"/>
      <c r="G1836" s="91"/>
      <c r="H1836" s="91"/>
      <c r="I1836" s="282"/>
      <c r="J1836" s="282"/>
      <c r="K1836" s="25"/>
      <c r="L1836" s="633"/>
      <c r="M1836" s="25"/>
      <c r="N1836" s="33"/>
      <c r="O1836" s="33"/>
      <c r="P1836" s="634"/>
      <c r="Q1836" s="603"/>
      <c r="R1836" s="603"/>
    </row>
    <row r="1837" hidden="1" customHeight="1" spans="1:18">
      <c r="A1837" s="591"/>
      <c r="B1837" s="91"/>
      <c r="C1837" s="635"/>
      <c r="D1837" s="91"/>
      <c r="E1837" s="91"/>
      <c r="F1837" s="91"/>
      <c r="G1837" s="91"/>
      <c r="H1837" s="91"/>
      <c r="I1837" s="282"/>
      <c r="J1837" s="282"/>
      <c r="K1837" s="25"/>
      <c r="L1837" s="633"/>
      <c r="M1837" s="25"/>
      <c r="N1837" s="33"/>
      <c r="O1837" s="33"/>
      <c r="P1837" s="634"/>
      <c r="Q1837" s="603"/>
      <c r="R1837" s="603"/>
    </row>
    <row r="1838" hidden="1" customHeight="1" spans="1:18">
      <c r="A1838" s="591"/>
      <c r="B1838" s="91"/>
      <c r="C1838" s="635"/>
      <c r="D1838" s="91"/>
      <c r="E1838" s="91"/>
      <c r="F1838" s="91"/>
      <c r="G1838" s="91"/>
      <c r="H1838" s="91"/>
      <c r="I1838" s="282"/>
      <c r="J1838" s="282"/>
      <c r="K1838" s="25"/>
      <c r="L1838" s="633"/>
      <c r="M1838" s="25"/>
      <c r="N1838" s="33"/>
      <c r="O1838" s="33"/>
      <c r="P1838" s="634"/>
      <c r="Q1838" s="603"/>
      <c r="R1838" s="603"/>
    </row>
    <row r="1839" hidden="1" customHeight="1" spans="1:18">
      <c r="A1839" s="591"/>
      <c r="B1839" s="91"/>
      <c r="C1839" s="635"/>
      <c r="D1839" s="91"/>
      <c r="E1839" s="91"/>
      <c r="F1839" s="91"/>
      <c r="G1839" s="91"/>
      <c r="H1839" s="91"/>
      <c r="I1839" s="282"/>
      <c r="J1839" s="282"/>
      <c r="K1839" s="25"/>
      <c r="L1839" s="633"/>
      <c r="M1839" s="25"/>
      <c r="N1839" s="33"/>
      <c r="O1839" s="33"/>
      <c r="P1839" s="634"/>
      <c r="Q1839" s="603"/>
      <c r="R1839" s="603"/>
    </row>
    <row r="1840" hidden="1" customHeight="1" spans="1:18">
      <c r="A1840" s="591"/>
      <c r="B1840" s="91"/>
      <c r="C1840" s="635"/>
      <c r="D1840" s="91"/>
      <c r="E1840" s="91"/>
      <c r="F1840" s="91"/>
      <c r="G1840" s="91"/>
      <c r="H1840" s="91"/>
      <c r="I1840" s="282"/>
      <c r="J1840" s="282"/>
      <c r="K1840" s="25"/>
      <c r="L1840" s="633"/>
      <c r="M1840" s="25"/>
      <c r="N1840" s="33"/>
      <c r="O1840" s="33"/>
      <c r="P1840" s="634"/>
      <c r="Q1840" s="603"/>
      <c r="R1840" s="603"/>
    </row>
    <row r="1841" hidden="1" customHeight="1" spans="1:18">
      <c r="A1841" s="591"/>
      <c r="B1841" s="91"/>
      <c r="C1841" s="635"/>
      <c r="D1841" s="91"/>
      <c r="E1841" s="91"/>
      <c r="F1841" s="91"/>
      <c r="G1841" s="91"/>
      <c r="H1841" s="91"/>
      <c r="I1841" s="282"/>
      <c r="J1841" s="282"/>
      <c r="K1841" s="25"/>
      <c r="L1841" s="633"/>
      <c r="M1841" s="25"/>
      <c r="N1841" s="33"/>
      <c r="O1841" s="33"/>
      <c r="P1841" s="634"/>
      <c r="Q1841" s="603"/>
      <c r="R1841" s="603"/>
    </row>
    <row r="1842" hidden="1" customHeight="1" spans="1:18">
      <c r="A1842" s="591"/>
      <c r="B1842" s="91"/>
      <c r="C1842" s="635"/>
      <c r="D1842" s="91"/>
      <c r="E1842" s="91"/>
      <c r="F1842" s="91"/>
      <c r="G1842" s="91"/>
      <c r="H1842" s="91"/>
      <c r="I1842" s="282"/>
      <c r="J1842" s="282"/>
      <c r="K1842" s="25"/>
      <c r="L1842" s="633"/>
      <c r="M1842" s="25"/>
      <c r="N1842" s="33"/>
      <c r="O1842" s="33"/>
      <c r="P1842" s="634"/>
      <c r="Q1842" s="603"/>
      <c r="R1842" s="603"/>
    </row>
    <row r="1843" hidden="1" customHeight="1" spans="1:18">
      <c r="A1843" s="591"/>
      <c r="B1843" s="91"/>
      <c r="C1843" s="635"/>
      <c r="D1843" s="91"/>
      <c r="E1843" s="91"/>
      <c r="F1843" s="91"/>
      <c r="G1843" s="91"/>
      <c r="H1843" s="91"/>
      <c r="I1843" s="282"/>
      <c r="J1843" s="282"/>
      <c r="K1843" s="25"/>
      <c r="L1843" s="633"/>
      <c r="M1843" s="25"/>
      <c r="N1843" s="33"/>
      <c r="O1843" s="33"/>
      <c r="P1843" s="634"/>
      <c r="Q1843" s="603"/>
      <c r="R1843" s="603"/>
    </row>
    <row r="1844" hidden="1" customHeight="1" spans="1:18">
      <c r="A1844" s="591"/>
      <c r="B1844" s="91"/>
      <c r="C1844" s="635"/>
      <c r="D1844" s="91"/>
      <c r="E1844" s="91"/>
      <c r="F1844" s="91"/>
      <c r="G1844" s="91"/>
      <c r="H1844" s="91"/>
      <c r="I1844" s="282"/>
      <c r="J1844" s="282"/>
      <c r="K1844" s="25"/>
      <c r="L1844" s="633"/>
      <c r="M1844" s="25"/>
      <c r="N1844" s="33"/>
      <c r="O1844" s="33"/>
      <c r="P1844" s="634"/>
      <c r="Q1844" s="603"/>
      <c r="R1844" s="603"/>
    </row>
    <row r="1845" hidden="1" customHeight="1" spans="1:18">
      <c r="A1845" s="591"/>
      <c r="B1845" s="91"/>
      <c r="C1845" s="635"/>
      <c r="D1845" s="91"/>
      <c r="E1845" s="91"/>
      <c r="F1845" s="91"/>
      <c r="G1845" s="91"/>
      <c r="H1845" s="91"/>
      <c r="I1845" s="282"/>
      <c r="J1845" s="282"/>
      <c r="K1845" s="25"/>
      <c r="L1845" s="633"/>
      <c r="M1845" s="25"/>
      <c r="N1845" s="33"/>
      <c r="O1845" s="33"/>
      <c r="P1845" s="634"/>
      <c r="Q1845" s="603"/>
      <c r="R1845" s="603"/>
    </row>
    <row r="1846" hidden="1" customHeight="1" spans="1:18">
      <c r="A1846" s="591"/>
      <c r="B1846" s="91"/>
      <c r="C1846" s="635"/>
      <c r="D1846" s="91"/>
      <c r="E1846" s="91"/>
      <c r="F1846" s="91"/>
      <c r="G1846" s="91"/>
      <c r="H1846" s="91"/>
      <c r="I1846" s="282"/>
      <c r="J1846" s="282"/>
      <c r="K1846" s="25"/>
      <c r="L1846" s="633"/>
      <c r="M1846" s="25"/>
      <c r="N1846" s="33"/>
      <c r="O1846" s="33"/>
      <c r="P1846" s="634"/>
      <c r="Q1846" s="603"/>
      <c r="R1846" s="603"/>
    </row>
    <row r="1847" hidden="1" customHeight="1" spans="1:18">
      <c r="A1847" s="591"/>
      <c r="B1847" s="91"/>
      <c r="C1847" s="635"/>
      <c r="D1847" s="91"/>
      <c r="E1847" s="91"/>
      <c r="F1847" s="91"/>
      <c r="G1847" s="91"/>
      <c r="H1847" s="91"/>
      <c r="I1847" s="282"/>
      <c r="J1847" s="282"/>
      <c r="K1847" s="25"/>
      <c r="L1847" s="633"/>
      <c r="M1847" s="25"/>
      <c r="N1847" s="33"/>
      <c r="O1847" s="33"/>
      <c r="P1847" s="634"/>
      <c r="Q1847" s="603"/>
      <c r="R1847" s="603"/>
    </row>
    <row r="1848" hidden="1" customHeight="1" spans="1:18">
      <c r="A1848" s="591"/>
      <c r="B1848" s="91"/>
      <c r="C1848" s="635"/>
      <c r="D1848" s="91"/>
      <c r="E1848" s="91"/>
      <c r="F1848" s="91"/>
      <c r="G1848" s="91"/>
      <c r="H1848" s="91"/>
      <c r="I1848" s="282"/>
      <c r="J1848" s="282"/>
      <c r="K1848" s="25"/>
      <c r="L1848" s="633"/>
      <c r="M1848" s="25"/>
      <c r="N1848" s="33"/>
      <c r="O1848" s="33"/>
      <c r="P1848" s="634"/>
      <c r="Q1848" s="603"/>
      <c r="R1848" s="603"/>
    </row>
    <row r="1849" hidden="1" customHeight="1" spans="1:18">
      <c r="A1849" s="591"/>
      <c r="B1849" s="91"/>
      <c r="C1849" s="635"/>
      <c r="D1849" s="91"/>
      <c r="E1849" s="91"/>
      <c r="F1849" s="91"/>
      <c r="G1849" s="91"/>
      <c r="H1849" s="91"/>
      <c r="I1849" s="282"/>
      <c r="J1849" s="282"/>
      <c r="K1849" s="25"/>
      <c r="L1849" s="633"/>
      <c r="M1849" s="25"/>
      <c r="N1849" s="33"/>
      <c r="O1849" s="33"/>
      <c r="P1849" s="634"/>
      <c r="Q1849" s="603"/>
      <c r="R1849" s="603"/>
    </row>
    <row r="1850" hidden="1" customHeight="1" spans="1:18">
      <c r="A1850" s="591"/>
      <c r="B1850" s="91"/>
      <c r="C1850" s="635"/>
      <c r="D1850" s="91"/>
      <c r="E1850" s="91"/>
      <c r="F1850" s="91"/>
      <c r="G1850" s="91"/>
      <c r="H1850" s="91"/>
      <c r="I1850" s="282"/>
      <c r="J1850" s="282"/>
      <c r="K1850" s="25"/>
      <c r="L1850" s="633"/>
      <c r="M1850" s="25"/>
      <c r="N1850" s="33"/>
      <c r="O1850" s="33"/>
      <c r="P1850" s="634"/>
      <c r="Q1850" s="603"/>
      <c r="R1850" s="603"/>
    </row>
    <row r="1851" hidden="1" customHeight="1" spans="1:18">
      <c r="A1851" s="591"/>
      <c r="B1851" s="91"/>
      <c r="C1851" s="635"/>
      <c r="D1851" s="91"/>
      <c r="E1851" s="91"/>
      <c r="F1851" s="91"/>
      <c r="G1851" s="91"/>
      <c r="H1851" s="91"/>
      <c r="I1851" s="282"/>
      <c r="J1851" s="282"/>
      <c r="K1851" s="25"/>
      <c r="L1851" s="633"/>
      <c r="M1851" s="25"/>
      <c r="N1851" s="33"/>
      <c r="O1851" s="33"/>
      <c r="P1851" s="634"/>
      <c r="Q1851" s="603"/>
      <c r="R1851" s="603"/>
    </row>
    <row r="1852" hidden="1" customHeight="1" spans="1:18">
      <c r="A1852" s="591"/>
      <c r="B1852" s="91"/>
      <c r="C1852" s="635"/>
      <c r="D1852" s="91"/>
      <c r="E1852" s="91"/>
      <c r="F1852" s="91"/>
      <c r="G1852" s="91"/>
      <c r="H1852" s="91"/>
      <c r="I1852" s="282"/>
      <c r="J1852" s="282"/>
      <c r="K1852" s="25"/>
      <c r="L1852" s="633"/>
      <c r="M1852" s="25"/>
      <c r="N1852" s="33"/>
      <c r="O1852" s="33"/>
      <c r="P1852" s="634"/>
      <c r="Q1852" s="603"/>
      <c r="R1852" s="603"/>
    </row>
    <row r="1853" hidden="1" customHeight="1" spans="1:18">
      <c r="A1853" s="591"/>
      <c r="B1853" s="91"/>
      <c r="C1853" s="635"/>
      <c r="D1853" s="91"/>
      <c r="E1853" s="91"/>
      <c r="F1853" s="91"/>
      <c r="G1853" s="91"/>
      <c r="H1853" s="91"/>
      <c r="I1853" s="282"/>
      <c r="J1853" s="282"/>
      <c r="K1853" s="25"/>
      <c r="L1853" s="633"/>
      <c r="M1853" s="25"/>
      <c r="N1853" s="33"/>
      <c r="O1853" s="33"/>
      <c r="P1853" s="634"/>
      <c r="Q1853" s="603"/>
      <c r="R1853" s="603"/>
    </row>
    <row r="1854" hidden="1" customHeight="1" spans="1:18">
      <c r="A1854" s="591"/>
      <c r="B1854" s="91"/>
      <c r="C1854" s="635"/>
      <c r="D1854" s="91"/>
      <c r="E1854" s="91"/>
      <c r="F1854" s="91"/>
      <c r="G1854" s="91"/>
      <c r="H1854" s="91"/>
      <c r="I1854" s="282"/>
      <c r="J1854" s="282"/>
      <c r="K1854" s="25"/>
      <c r="L1854" s="633"/>
      <c r="M1854" s="25"/>
      <c r="N1854" s="33"/>
      <c r="O1854" s="33"/>
      <c r="P1854" s="634"/>
      <c r="Q1854" s="603"/>
      <c r="R1854" s="603"/>
    </row>
    <row r="1855" hidden="1" customHeight="1" spans="1:18">
      <c r="A1855" s="591"/>
      <c r="B1855" s="91"/>
      <c r="C1855" s="635"/>
      <c r="D1855" s="91"/>
      <c r="E1855" s="91"/>
      <c r="F1855" s="91"/>
      <c r="G1855" s="91"/>
      <c r="H1855" s="91"/>
      <c r="I1855" s="282"/>
      <c r="J1855" s="282"/>
      <c r="K1855" s="25"/>
      <c r="L1855" s="633"/>
      <c r="M1855" s="25"/>
      <c r="N1855" s="33"/>
      <c r="O1855" s="33"/>
      <c r="P1855" s="634"/>
      <c r="Q1855" s="603"/>
      <c r="R1855" s="603"/>
    </row>
    <row r="1856" hidden="1" customHeight="1" spans="1:18">
      <c r="A1856" s="591"/>
      <c r="B1856" s="91"/>
      <c r="C1856" s="635"/>
      <c r="D1856" s="91"/>
      <c r="E1856" s="91"/>
      <c r="F1856" s="91"/>
      <c r="G1856" s="91"/>
      <c r="H1856" s="91"/>
      <c r="I1856" s="282"/>
      <c r="J1856" s="282"/>
      <c r="K1856" s="25"/>
      <c r="L1856" s="633"/>
      <c r="M1856" s="25"/>
      <c r="N1856" s="33"/>
      <c r="O1856" s="33"/>
      <c r="P1856" s="634"/>
      <c r="Q1856" s="603"/>
      <c r="R1856" s="603"/>
    </row>
    <row r="1857" hidden="1" customHeight="1" spans="1:18">
      <c r="A1857" s="591"/>
      <c r="B1857" s="91"/>
      <c r="C1857" s="635"/>
      <c r="D1857" s="91"/>
      <c r="E1857" s="91"/>
      <c r="F1857" s="91"/>
      <c r="G1857" s="91"/>
      <c r="H1857" s="91"/>
      <c r="I1857" s="282"/>
      <c r="J1857" s="282"/>
      <c r="K1857" s="25"/>
      <c r="L1857" s="633"/>
      <c r="M1857" s="25"/>
      <c r="N1857" s="33"/>
      <c r="O1857" s="33"/>
      <c r="P1857" s="634"/>
      <c r="Q1857" s="603"/>
      <c r="R1857" s="603"/>
    </row>
    <row r="1858" hidden="1" customHeight="1" spans="1:18">
      <c r="A1858" s="591"/>
      <c r="B1858" s="91"/>
      <c r="C1858" s="635"/>
      <c r="D1858" s="91"/>
      <c r="E1858" s="91"/>
      <c r="F1858" s="91"/>
      <c r="G1858" s="91"/>
      <c r="H1858" s="91"/>
      <c r="I1858" s="282"/>
      <c r="J1858" s="282"/>
      <c r="K1858" s="25"/>
      <c r="L1858" s="633"/>
      <c r="M1858" s="25"/>
      <c r="N1858" s="33"/>
      <c r="O1858" s="33"/>
      <c r="P1858" s="634"/>
      <c r="Q1858" s="603"/>
      <c r="R1858" s="603"/>
    </row>
    <row r="1859" hidden="1" customHeight="1" spans="1:18">
      <c r="A1859" s="591"/>
      <c r="B1859" s="91"/>
      <c r="C1859" s="635"/>
      <c r="D1859" s="91"/>
      <c r="E1859" s="91"/>
      <c r="F1859" s="91"/>
      <c r="G1859" s="91"/>
      <c r="H1859" s="91"/>
      <c r="I1859" s="282"/>
      <c r="J1859" s="282"/>
      <c r="K1859" s="25"/>
      <c r="L1859" s="633"/>
      <c r="M1859" s="25"/>
      <c r="N1859" s="33"/>
      <c r="O1859" s="33"/>
      <c r="P1859" s="634"/>
      <c r="Q1859" s="603"/>
      <c r="R1859" s="603"/>
    </row>
    <row r="1860" hidden="1" customHeight="1" spans="1:18">
      <c r="A1860" s="591"/>
      <c r="B1860" s="91"/>
      <c r="C1860" s="635"/>
      <c r="D1860" s="91"/>
      <c r="E1860" s="91"/>
      <c r="F1860" s="91"/>
      <c r="G1860" s="91"/>
      <c r="H1860" s="91"/>
      <c r="I1860" s="282"/>
      <c r="J1860" s="282"/>
      <c r="K1860" s="25"/>
      <c r="L1860" s="633"/>
      <c r="M1860" s="25"/>
      <c r="N1860" s="33"/>
      <c r="O1860" s="33"/>
      <c r="P1860" s="634"/>
      <c r="Q1860" s="603"/>
      <c r="R1860" s="603"/>
    </row>
    <row r="1861" hidden="1" customHeight="1" spans="1:18">
      <c r="A1861" s="591"/>
      <c r="B1861" s="91"/>
      <c r="C1861" s="635"/>
      <c r="D1861" s="91"/>
      <c r="E1861" s="91"/>
      <c r="F1861" s="91"/>
      <c r="G1861" s="91"/>
      <c r="H1861" s="91"/>
      <c r="I1861" s="282"/>
      <c r="J1861" s="282"/>
      <c r="K1861" s="25"/>
      <c r="L1861" s="633"/>
      <c r="M1861" s="25"/>
      <c r="N1861" s="33"/>
      <c r="O1861" s="33"/>
      <c r="P1861" s="634"/>
      <c r="Q1861" s="603"/>
      <c r="R1861" s="603"/>
    </row>
    <row r="1862" hidden="1" customHeight="1" spans="1:18">
      <c r="A1862" s="591"/>
      <c r="B1862" s="91"/>
      <c r="C1862" s="635"/>
      <c r="D1862" s="91"/>
      <c r="E1862" s="91"/>
      <c r="F1862" s="91"/>
      <c r="G1862" s="91"/>
      <c r="H1862" s="91"/>
      <c r="I1862" s="282"/>
      <c r="J1862" s="282"/>
      <c r="K1862" s="25"/>
      <c r="L1862" s="633"/>
      <c r="M1862" s="25"/>
      <c r="N1862" s="33"/>
      <c r="O1862" s="33"/>
      <c r="P1862" s="634"/>
      <c r="Q1862" s="603"/>
      <c r="R1862" s="603"/>
    </row>
    <row r="1863" hidden="1" customHeight="1" spans="1:18">
      <c r="A1863" s="591"/>
      <c r="B1863" s="91"/>
      <c r="C1863" s="635"/>
      <c r="D1863" s="91"/>
      <c r="E1863" s="91"/>
      <c r="F1863" s="91"/>
      <c r="G1863" s="91"/>
      <c r="H1863" s="91"/>
      <c r="I1863" s="282"/>
      <c r="J1863" s="282"/>
      <c r="K1863" s="25"/>
      <c r="L1863" s="633"/>
      <c r="M1863" s="25"/>
      <c r="N1863" s="33"/>
      <c r="O1863" s="33"/>
      <c r="P1863" s="634"/>
      <c r="Q1863" s="603"/>
      <c r="R1863" s="603"/>
    </row>
    <row r="1864" hidden="1" customHeight="1" spans="1:18">
      <c r="A1864" s="591"/>
      <c r="B1864" s="91"/>
      <c r="C1864" s="635"/>
      <c r="D1864" s="91"/>
      <c r="E1864" s="91"/>
      <c r="F1864" s="91"/>
      <c r="G1864" s="91"/>
      <c r="H1864" s="91"/>
      <c r="I1864" s="282"/>
      <c r="J1864" s="282"/>
      <c r="K1864" s="25"/>
      <c r="L1864" s="633"/>
      <c r="M1864" s="25"/>
      <c r="N1864" s="33"/>
      <c r="O1864" s="33"/>
      <c r="P1864" s="634"/>
      <c r="Q1864" s="603"/>
      <c r="R1864" s="603"/>
    </row>
    <row r="1865" hidden="1" customHeight="1" spans="1:18">
      <c r="A1865" s="591"/>
      <c r="B1865" s="91"/>
      <c r="C1865" s="635"/>
      <c r="D1865" s="91"/>
      <c r="E1865" s="91"/>
      <c r="F1865" s="91"/>
      <c r="G1865" s="91"/>
      <c r="H1865" s="91"/>
      <c r="I1865" s="282"/>
      <c r="J1865" s="282"/>
      <c r="K1865" s="25"/>
      <c r="L1865" s="633"/>
      <c r="M1865" s="25"/>
      <c r="N1865" s="33"/>
      <c r="O1865" s="33"/>
      <c r="P1865" s="634"/>
      <c r="Q1865" s="603"/>
      <c r="R1865" s="603"/>
    </row>
    <row r="1866" hidden="1" customHeight="1" spans="1:18">
      <c r="A1866" s="591"/>
      <c r="B1866" s="91"/>
      <c r="C1866" s="635"/>
      <c r="D1866" s="91"/>
      <c r="E1866" s="91"/>
      <c r="F1866" s="91"/>
      <c r="G1866" s="91"/>
      <c r="H1866" s="91"/>
      <c r="I1866" s="282"/>
      <c r="J1866" s="282"/>
      <c r="K1866" s="25"/>
      <c r="L1866" s="633"/>
      <c r="M1866" s="25"/>
      <c r="N1866" s="33"/>
      <c r="O1866" s="33"/>
      <c r="P1866" s="634"/>
      <c r="Q1866" s="603"/>
      <c r="R1866" s="603"/>
    </row>
    <row r="1867" hidden="1" customHeight="1" spans="1:18">
      <c r="A1867" s="591"/>
      <c r="B1867" s="91"/>
      <c r="C1867" s="635"/>
      <c r="D1867" s="91"/>
      <c r="E1867" s="91"/>
      <c r="F1867" s="91"/>
      <c r="G1867" s="91"/>
      <c r="H1867" s="91"/>
      <c r="I1867" s="282"/>
      <c r="J1867" s="282"/>
      <c r="K1867" s="25"/>
      <c r="L1867" s="633"/>
      <c r="M1867" s="25"/>
      <c r="N1867" s="33"/>
      <c r="O1867" s="33"/>
      <c r="P1867" s="634"/>
      <c r="Q1867" s="603"/>
      <c r="R1867" s="603"/>
    </row>
    <row r="1868" hidden="1" customHeight="1" spans="1:18">
      <c r="A1868" s="591"/>
      <c r="B1868" s="91"/>
      <c r="C1868" s="635"/>
      <c r="D1868" s="91"/>
      <c r="E1868" s="91"/>
      <c r="F1868" s="91"/>
      <c r="G1868" s="91"/>
      <c r="H1868" s="91"/>
      <c r="I1868" s="282"/>
      <c r="J1868" s="282"/>
      <c r="K1868" s="25"/>
      <c r="L1868" s="633"/>
      <c r="M1868" s="25"/>
      <c r="N1868" s="33"/>
      <c r="O1868" s="33"/>
      <c r="P1868" s="634"/>
      <c r="Q1868" s="603"/>
      <c r="R1868" s="603"/>
    </row>
    <row r="1869" hidden="1" customHeight="1" spans="1:18">
      <c r="A1869" s="591"/>
      <c r="B1869" s="91"/>
      <c r="C1869" s="635"/>
      <c r="D1869" s="91"/>
      <c r="E1869" s="91"/>
      <c r="F1869" s="91"/>
      <c r="G1869" s="91"/>
      <c r="H1869" s="91"/>
      <c r="I1869" s="282"/>
      <c r="J1869" s="282"/>
      <c r="K1869" s="25"/>
      <c r="L1869" s="633"/>
      <c r="M1869" s="25"/>
      <c r="N1869" s="33"/>
      <c r="O1869" s="33"/>
      <c r="P1869" s="634"/>
      <c r="Q1869" s="603"/>
      <c r="R1869" s="603"/>
    </row>
    <row r="1870" hidden="1" customHeight="1" spans="1:18">
      <c r="A1870" s="591"/>
      <c r="B1870" s="91"/>
      <c r="C1870" s="635"/>
      <c r="D1870" s="91"/>
      <c r="E1870" s="91"/>
      <c r="F1870" s="91"/>
      <c r="G1870" s="91"/>
      <c r="H1870" s="91"/>
      <c r="I1870" s="282"/>
      <c r="J1870" s="282"/>
      <c r="K1870" s="25"/>
      <c r="L1870" s="633"/>
      <c r="M1870" s="25"/>
      <c r="N1870" s="33"/>
      <c r="O1870" s="33"/>
      <c r="P1870" s="634"/>
      <c r="Q1870" s="603"/>
      <c r="R1870" s="603"/>
    </row>
    <row r="1871" hidden="1" customHeight="1" spans="1:18">
      <c r="A1871" s="591"/>
      <c r="B1871" s="91"/>
      <c r="C1871" s="635"/>
      <c r="D1871" s="91"/>
      <c r="E1871" s="91"/>
      <c r="F1871" s="91"/>
      <c r="G1871" s="91"/>
      <c r="H1871" s="91"/>
      <c r="I1871" s="282"/>
      <c r="J1871" s="282"/>
      <c r="K1871" s="25"/>
      <c r="L1871" s="633"/>
      <c r="M1871" s="25"/>
      <c r="N1871" s="33"/>
      <c r="O1871" s="33"/>
      <c r="P1871" s="634"/>
      <c r="Q1871" s="603"/>
      <c r="R1871" s="603"/>
    </row>
    <row r="1872" hidden="1" customHeight="1" spans="1:18">
      <c r="A1872" s="591"/>
      <c r="B1872" s="91"/>
      <c r="C1872" s="635"/>
      <c r="D1872" s="91"/>
      <c r="E1872" s="91"/>
      <c r="F1872" s="91"/>
      <c r="G1872" s="91"/>
      <c r="H1872" s="91"/>
      <c r="I1872" s="282"/>
      <c r="J1872" s="282"/>
      <c r="K1872" s="25"/>
      <c r="L1872" s="633"/>
      <c r="M1872" s="25"/>
      <c r="N1872" s="33"/>
      <c r="O1872" s="33"/>
      <c r="P1872" s="634"/>
      <c r="Q1872" s="603"/>
      <c r="R1872" s="603"/>
    </row>
    <row r="1873" hidden="1" customHeight="1" spans="1:18">
      <c r="A1873" s="591"/>
      <c r="B1873" s="91"/>
      <c r="C1873" s="635"/>
      <c r="D1873" s="91"/>
      <c r="E1873" s="91"/>
      <c r="F1873" s="91"/>
      <c r="G1873" s="91"/>
      <c r="H1873" s="91"/>
      <c r="I1873" s="282"/>
      <c r="J1873" s="282"/>
      <c r="K1873" s="25"/>
      <c r="L1873" s="633"/>
      <c r="M1873" s="25"/>
      <c r="N1873" s="33"/>
      <c r="O1873" s="33"/>
      <c r="P1873" s="634"/>
      <c r="Q1873" s="603"/>
      <c r="R1873" s="603"/>
    </row>
    <row r="1874" hidden="1" customHeight="1" spans="1:18">
      <c r="A1874" s="591"/>
      <c r="B1874" s="91"/>
      <c r="C1874" s="635"/>
      <c r="D1874" s="91"/>
      <c r="E1874" s="91"/>
      <c r="F1874" s="91"/>
      <c r="G1874" s="91"/>
      <c r="H1874" s="91"/>
      <c r="I1874" s="282"/>
      <c r="J1874" s="282"/>
      <c r="K1874" s="25"/>
      <c r="L1874" s="633"/>
      <c r="M1874" s="25"/>
      <c r="N1874" s="33"/>
      <c r="O1874" s="33"/>
      <c r="P1874" s="634"/>
      <c r="Q1874" s="603"/>
      <c r="R1874" s="603"/>
    </row>
    <row r="1875" hidden="1" customHeight="1" spans="1:18">
      <c r="A1875" s="591"/>
      <c r="B1875" s="91"/>
      <c r="C1875" s="635"/>
      <c r="D1875" s="91"/>
      <c r="E1875" s="91"/>
      <c r="F1875" s="91"/>
      <c r="G1875" s="91"/>
      <c r="H1875" s="91"/>
      <c r="I1875" s="282"/>
      <c r="J1875" s="282"/>
      <c r="K1875" s="25"/>
      <c r="L1875" s="633"/>
      <c r="M1875" s="25"/>
      <c r="N1875" s="33"/>
      <c r="O1875" s="33"/>
      <c r="P1875" s="634"/>
      <c r="Q1875" s="603"/>
      <c r="R1875" s="603"/>
    </row>
    <row r="1876" hidden="1" customHeight="1" spans="1:18">
      <c r="A1876" s="591"/>
      <c r="B1876" s="91"/>
      <c r="C1876" s="635"/>
      <c r="D1876" s="91"/>
      <c r="E1876" s="91"/>
      <c r="F1876" s="91"/>
      <c r="G1876" s="91"/>
      <c r="H1876" s="91"/>
      <c r="I1876" s="282"/>
      <c r="J1876" s="282"/>
      <c r="K1876" s="25"/>
      <c r="L1876" s="633"/>
      <c r="M1876" s="25"/>
      <c r="N1876" s="33"/>
      <c r="O1876" s="33"/>
      <c r="P1876" s="634"/>
      <c r="Q1876" s="603"/>
      <c r="R1876" s="603"/>
    </row>
    <row r="1877" hidden="1" customHeight="1" spans="1:18">
      <c r="A1877" s="591"/>
      <c r="B1877" s="91"/>
      <c r="C1877" s="635"/>
      <c r="D1877" s="91"/>
      <c r="E1877" s="91"/>
      <c r="F1877" s="91"/>
      <c r="G1877" s="91"/>
      <c r="H1877" s="91"/>
      <c r="I1877" s="282"/>
      <c r="J1877" s="282"/>
      <c r="K1877" s="25"/>
      <c r="L1877" s="633"/>
      <c r="M1877" s="25"/>
      <c r="N1877" s="33"/>
      <c r="O1877" s="33"/>
      <c r="P1877" s="634"/>
      <c r="Q1877" s="603"/>
      <c r="R1877" s="603"/>
    </row>
    <row r="1878" hidden="1" customHeight="1" spans="1:18">
      <c r="A1878" s="591"/>
      <c r="B1878" s="91"/>
      <c r="C1878" s="635"/>
      <c r="D1878" s="91"/>
      <c r="E1878" s="91"/>
      <c r="F1878" s="91"/>
      <c r="G1878" s="91"/>
      <c r="H1878" s="91"/>
      <c r="I1878" s="282"/>
      <c r="J1878" s="282"/>
      <c r="K1878" s="25"/>
      <c r="L1878" s="633"/>
      <c r="M1878" s="25"/>
      <c r="N1878" s="33"/>
      <c r="O1878" s="33"/>
      <c r="P1878" s="634"/>
      <c r="Q1878" s="603"/>
      <c r="R1878" s="603"/>
    </row>
    <row r="1879" hidden="1" customHeight="1" spans="1:18">
      <c r="A1879" s="591"/>
      <c r="B1879" s="91"/>
      <c r="C1879" s="635"/>
      <c r="D1879" s="91"/>
      <c r="E1879" s="91"/>
      <c r="F1879" s="91"/>
      <c r="G1879" s="91"/>
      <c r="H1879" s="91"/>
      <c r="I1879" s="282"/>
      <c r="J1879" s="282"/>
      <c r="K1879" s="25"/>
      <c r="L1879" s="633"/>
      <c r="M1879" s="25"/>
      <c r="N1879" s="33"/>
      <c r="O1879" s="33"/>
      <c r="P1879" s="634"/>
      <c r="Q1879" s="603"/>
      <c r="R1879" s="603"/>
    </row>
    <row r="1880" hidden="1" customHeight="1" spans="1:18">
      <c r="A1880" s="591"/>
      <c r="B1880" s="91"/>
      <c r="C1880" s="635"/>
      <c r="D1880" s="91"/>
      <c r="E1880" s="91"/>
      <c r="F1880" s="91"/>
      <c r="G1880" s="91"/>
      <c r="H1880" s="91"/>
      <c r="I1880" s="282"/>
      <c r="J1880" s="282"/>
      <c r="K1880" s="25"/>
      <c r="L1880" s="633"/>
      <c r="M1880" s="25"/>
      <c r="N1880" s="33"/>
      <c r="O1880" s="33"/>
      <c r="P1880" s="634"/>
      <c r="Q1880" s="603"/>
      <c r="R1880" s="603"/>
    </row>
    <row r="1881" hidden="1" customHeight="1" spans="1:18">
      <c r="A1881" s="591"/>
      <c r="B1881" s="91"/>
      <c r="C1881" s="635"/>
      <c r="D1881" s="91"/>
      <c r="E1881" s="91"/>
      <c r="F1881" s="91"/>
      <c r="G1881" s="91"/>
      <c r="H1881" s="91"/>
      <c r="I1881" s="282"/>
      <c r="J1881" s="282"/>
      <c r="K1881" s="25"/>
      <c r="L1881" s="633"/>
      <c r="M1881" s="25"/>
      <c r="N1881" s="33"/>
      <c r="O1881" s="33"/>
      <c r="P1881" s="634"/>
      <c r="Q1881" s="603"/>
      <c r="R1881" s="603"/>
    </row>
    <row r="1882" hidden="1" customHeight="1" spans="1:18">
      <c r="A1882" s="591"/>
      <c r="B1882" s="91"/>
      <c r="C1882" s="635"/>
      <c r="D1882" s="91"/>
      <c r="E1882" s="91"/>
      <c r="F1882" s="91"/>
      <c r="G1882" s="91"/>
      <c r="H1882" s="91"/>
      <c r="I1882" s="282"/>
      <c r="J1882" s="282"/>
      <c r="K1882" s="25"/>
      <c r="L1882" s="633"/>
      <c r="M1882" s="25"/>
      <c r="N1882" s="33"/>
      <c r="O1882" s="33"/>
      <c r="P1882" s="634"/>
      <c r="Q1882" s="603"/>
      <c r="R1882" s="603"/>
    </row>
    <row r="1883" hidden="1" customHeight="1" spans="1:18">
      <c r="A1883" s="591"/>
      <c r="B1883" s="91"/>
      <c r="C1883" s="635"/>
      <c r="D1883" s="91"/>
      <c r="E1883" s="91"/>
      <c r="F1883" s="91"/>
      <c r="G1883" s="91"/>
      <c r="H1883" s="91"/>
      <c r="I1883" s="282"/>
      <c r="J1883" s="282"/>
      <c r="K1883" s="25"/>
      <c r="L1883" s="633"/>
      <c r="M1883" s="25"/>
      <c r="N1883" s="33"/>
      <c r="O1883" s="33"/>
      <c r="P1883" s="634"/>
      <c r="Q1883" s="603"/>
      <c r="R1883" s="603"/>
    </row>
    <row r="1884" hidden="1" customHeight="1" spans="1:18">
      <c r="A1884" s="591"/>
      <c r="B1884" s="91"/>
      <c r="C1884" s="635"/>
      <c r="D1884" s="91"/>
      <c r="E1884" s="91"/>
      <c r="F1884" s="91"/>
      <c r="G1884" s="91"/>
      <c r="H1884" s="91"/>
      <c r="I1884" s="282"/>
      <c r="J1884" s="282"/>
      <c r="K1884" s="25"/>
      <c r="L1884" s="633"/>
      <c r="M1884" s="25"/>
      <c r="N1884" s="33"/>
      <c r="O1884" s="33"/>
      <c r="P1884" s="634"/>
      <c r="Q1884" s="603"/>
      <c r="R1884" s="603"/>
    </row>
    <row r="1885" hidden="1" customHeight="1" spans="1:18">
      <c r="A1885" s="591"/>
      <c r="B1885" s="91"/>
      <c r="C1885" s="635"/>
      <c r="D1885" s="91"/>
      <c r="E1885" s="91"/>
      <c r="F1885" s="91"/>
      <c r="G1885" s="91"/>
      <c r="H1885" s="91"/>
      <c r="I1885" s="282"/>
      <c r="J1885" s="282"/>
      <c r="K1885" s="25"/>
      <c r="L1885" s="633"/>
      <c r="M1885" s="25"/>
      <c r="N1885" s="33"/>
      <c r="O1885" s="33"/>
      <c r="P1885" s="634"/>
      <c r="Q1885" s="603"/>
      <c r="R1885" s="603"/>
    </row>
    <row r="1886" hidden="1" customHeight="1" spans="1:18">
      <c r="A1886" s="591"/>
      <c r="B1886" s="91"/>
      <c r="C1886" s="635"/>
      <c r="D1886" s="91"/>
      <c r="E1886" s="91"/>
      <c r="F1886" s="91"/>
      <c r="G1886" s="91"/>
      <c r="H1886" s="91"/>
      <c r="I1886" s="282"/>
      <c r="J1886" s="282"/>
      <c r="K1886" s="25"/>
      <c r="L1886" s="633"/>
      <c r="M1886" s="25"/>
      <c r="N1886" s="33"/>
      <c r="O1886" s="33"/>
      <c r="P1886" s="634"/>
      <c r="Q1886" s="603"/>
      <c r="R1886" s="603"/>
    </row>
    <row r="1887" hidden="1" customHeight="1" spans="1:18">
      <c r="A1887" s="591"/>
      <c r="B1887" s="91"/>
      <c r="C1887" s="635"/>
      <c r="D1887" s="91"/>
      <c r="E1887" s="91"/>
      <c r="F1887" s="91"/>
      <c r="G1887" s="91"/>
      <c r="H1887" s="91"/>
      <c r="I1887" s="282"/>
      <c r="J1887" s="282"/>
      <c r="K1887" s="25"/>
      <c r="L1887" s="633"/>
      <c r="M1887" s="25"/>
      <c r="N1887" s="33"/>
      <c r="O1887" s="33"/>
      <c r="P1887" s="634"/>
      <c r="Q1887" s="603"/>
      <c r="R1887" s="603"/>
    </row>
    <row r="1888" hidden="1" customHeight="1" spans="1:18">
      <c r="A1888" s="591"/>
      <c r="B1888" s="91"/>
      <c r="C1888" s="635"/>
      <c r="D1888" s="91"/>
      <c r="E1888" s="91"/>
      <c r="F1888" s="91"/>
      <c r="G1888" s="91"/>
      <c r="H1888" s="91"/>
      <c r="I1888" s="282"/>
      <c r="J1888" s="282"/>
      <c r="K1888" s="25"/>
      <c r="L1888" s="633"/>
      <c r="M1888" s="25"/>
      <c r="N1888" s="33"/>
      <c r="O1888" s="33"/>
      <c r="P1888" s="634"/>
      <c r="Q1888" s="603"/>
      <c r="R1888" s="603"/>
    </row>
    <row r="1889" hidden="1" customHeight="1" spans="1:18">
      <c r="A1889" s="591"/>
      <c r="B1889" s="91"/>
      <c r="C1889" s="635"/>
      <c r="D1889" s="91"/>
      <c r="E1889" s="91"/>
      <c r="F1889" s="91"/>
      <c r="G1889" s="91"/>
      <c r="H1889" s="91"/>
      <c r="I1889" s="282"/>
      <c r="J1889" s="282"/>
      <c r="K1889" s="25"/>
      <c r="L1889" s="633"/>
      <c r="M1889" s="25"/>
      <c r="N1889" s="33"/>
      <c r="O1889" s="33"/>
      <c r="P1889" s="634"/>
      <c r="Q1889" s="603"/>
      <c r="R1889" s="603"/>
    </row>
    <row r="1890" hidden="1" customHeight="1" spans="1:18">
      <c r="A1890" s="591"/>
      <c r="B1890" s="91"/>
      <c r="C1890" s="635"/>
      <c r="D1890" s="91"/>
      <c r="E1890" s="91"/>
      <c r="F1890" s="91"/>
      <c r="G1890" s="91"/>
      <c r="H1890" s="91"/>
      <c r="I1890" s="282"/>
      <c r="J1890" s="282"/>
      <c r="K1890" s="25"/>
      <c r="L1890" s="633"/>
      <c r="M1890" s="25"/>
      <c r="N1890" s="33"/>
      <c r="O1890" s="33"/>
      <c r="P1890" s="634"/>
      <c r="Q1890" s="603"/>
      <c r="R1890" s="603"/>
    </row>
    <row r="1891" hidden="1" customHeight="1" spans="1:18">
      <c r="A1891" s="591"/>
      <c r="B1891" s="91"/>
      <c r="C1891" s="635"/>
      <c r="D1891" s="91"/>
      <c r="E1891" s="91"/>
      <c r="F1891" s="91"/>
      <c r="G1891" s="91"/>
      <c r="H1891" s="91"/>
      <c r="I1891" s="282"/>
      <c r="J1891" s="282"/>
      <c r="K1891" s="25"/>
      <c r="L1891" s="633"/>
      <c r="M1891" s="25"/>
      <c r="N1891" s="33"/>
      <c r="O1891" s="33"/>
      <c r="P1891" s="634"/>
      <c r="Q1891" s="603"/>
      <c r="R1891" s="603"/>
    </row>
    <row r="1892" hidden="1" customHeight="1" spans="1:18">
      <c r="A1892" s="591"/>
      <c r="B1892" s="91"/>
      <c r="C1892" s="635"/>
      <c r="D1892" s="91"/>
      <c r="E1892" s="91"/>
      <c r="F1892" s="91"/>
      <c r="G1892" s="91"/>
      <c r="H1892" s="91"/>
      <c r="I1892" s="282"/>
      <c r="J1892" s="282"/>
      <c r="K1892" s="25"/>
      <c r="L1892" s="633"/>
      <c r="M1892" s="25"/>
      <c r="N1892" s="33"/>
      <c r="O1892" s="33"/>
      <c r="P1892" s="634"/>
      <c r="Q1892" s="603"/>
      <c r="R1892" s="603"/>
    </row>
    <row r="1893" hidden="1" customHeight="1" spans="1:18">
      <c r="A1893" s="591"/>
      <c r="B1893" s="91"/>
      <c r="C1893" s="635"/>
      <c r="D1893" s="91"/>
      <c r="E1893" s="91"/>
      <c r="F1893" s="91"/>
      <c r="G1893" s="91"/>
      <c r="H1893" s="91"/>
      <c r="I1893" s="282"/>
      <c r="J1893" s="282"/>
      <c r="K1893" s="25"/>
      <c r="L1893" s="633"/>
      <c r="M1893" s="25"/>
      <c r="N1893" s="33"/>
      <c r="O1893" s="33"/>
      <c r="P1893" s="634"/>
      <c r="Q1893" s="603"/>
      <c r="R1893" s="603"/>
    </row>
    <row r="1894" hidden="1" customHeight="1" spans="1:18">
      <c r="A1894" s="591"/>
      <c r="B1894" s="91"/>
      <c r="C1894" s="635"/>
      <c r="D1894" s="91"/>
      <c r="E1894" s="91"/>
      <c r="F1894" s="91"/>
      <c r="G1894" s="91"/>
      <c r="H1894" s="91"/>
      <c r="I1894" s="282"/>
      <c r="J1894" s="282"/>
      <c r="K1894" s="25"/>
      <c r="L1894" s="633"/>
      <c r="M1894" s="25"/>
      <c r="N1894" s="33"/>
      <c r="O1894" s="33"/>
      <c r="P1894" s="634"/>
      <c r="Q1894" s="603"/>
      <c r="R1894" s="603"/>
    </row>
    <row r="1895" hidden="1" customHeight="1" spans="1:18">
      <c r="A1895" s="591"/>
      <c r="B1895" s="91"/>
      <c r="C1895" s="635"/>
      <c r="D1895" s="91"/>
      <c r="E1895" s="91"/>
      <c r="F1895" s="91"/>
      <c r="G1895" s="91"/>
      <c r="H1895" s="91"/>
      <c r="I1895" s="282"/>
      <c r="J1895" s="282"/>
      <c r="K1895" s="25"/>
      <c r="L1895" s="633"/>
      <c r="M1895" s="25"/>
      <c r="N1895" s="33"/>
      <c r="O1895" s="33"/>
      <c r="P1895" s="634"/>
      <c r="Q1895" s="603"/>
      <c r="R1895" s="603"/>
    </row>
    <row r="1896" hidden="1" customHeight="1" spans="1:18">
      <c r="A1896" s="591"/>
      <c r="B1896" s="91"/>
      <c r="C1896" s="635"/>
      <c r="D1896" s="91"/>
      <c r="E1896" s="91"/>
      <c r="F1896" s="91"/>
      <c r="G1896" s="91"/>
      <c r="H1896" s="91"/>
      <c r="I1896" s="282"/>
      <c r="J1896" s="282"/>
      <c r="K1896" s="25"/>
      <c r="L1896" s="633"/>
      <c r="M1896" s="25"/>
      <c r="N1896" s="33"/>
      <c r="O1896" s="33"/>
      <c r="P1896" s="634"/>
      <c r="Q1896" s="603"/>
      <c r="R1896" s="603"/>
    </row>
    <row r="1897" hidden="1" customHeight="1" spans="1:18">
      <c r="A1897" s="591"/>
      <c r="B1897" s="91"/>
      <c r="C1897" s="635"/>
      <c r="D1897" s="91"/>
      <c r="E1897" s="91"/>
      <c r="F1897" s="91"/>
      <c r="G1897" s="91"/>
      <c r="H1897" s="91"/>
      <c r="I1897" s="282"/>
      <c r="J1897" s="282"/>
      <c r="K1897" s="25"/>
      <c r="L1897" s="633"/>
      <c r="M1897" s="25"/>
      <c r="N1897" s="33"/>
      <c r="O1897" s="33"/>
      <c r="P1897" s="634"/>
      <c r="Q1897" s="603"/>
      <c r="R1897" s="603"/>
    </row>
    <row r="1898" hidden="1" customHeight="1" spans="1:18">
      <c r="A1898" s="591"/>
      <c r="B1898" s="91"/>
      <c r="C1898" s="635"/>
      <c r="D1898" s="91"/>
      <c r="E1898" s="91"/>
      <c r="F1898" s="91"/>
      <c r="G1898" s="91"/>
      <c r="H1898" s="91"/>
      <c r="I1898" s="282"/>
      <c r="J1898" s="282"/>
      <c r="K1898" s="25"/>
      <c r="L1898" s="633"/>
      <c r="M1898" s="25"/>
      <c r="N1898" s="33"/>
      <c r="O1898" s="33"/>
      <c r="P1898" s="634"/>
      <c r="Q1898" s="603"/>
      <c r="R1898" s="603"/>
    </row>
    <row r="1899" hidden="1" customHeight="1" spans="1:18">
      <c r="A1899" s="591"/>
      <c r="B1899" s="91"/>
      <c r="C1899" s="635"/>
      <c r="D1899" s="91"/>
      <c r="E1899" s="91"/>
      <c r="F1899" s="91"/>
      <c r="G1899" s="91"/>
      <c r="H1899" s="91"/>
      <c r="I1899" s="282"/>
      <c r="J1899" s="282"/>
      <c r="K1899" s="25"/>
      <c r="L1899" s="633"/>
      <c r="M1899" s="25"/>
      <c r="N1899" s="33"/>
      <c r="O1899" s="33"/>
      <c r="P1899" s="634"/>
      <c r="Q1899" s="603"/>
      <c r="R1899" s="603"/>
    </row>
    <row r="1900" hidden="1" customHeight="1" spans="1:18">
      <c r="A1900" s="591"/>
      <c r="B1900" s="91"/>
      <c r="C1900" s="635"/>
      <c r="D1900" s="91"/>
      <c r="E1900" s="91"/>
      <c r="F1900" s="91"/>
      <c r="G1900" s="91"/>
      <c r="H1900" s="91"/>
      <c r="I1900" s="282"/>
      <c r="J1900" s="282"/>
      <c r="K1900" s="25"/>
      <c r="L1900" s="633"/>
      <c r="M1900" s="25"/>
      <c r="N1900" s="33"/>
      <c r="O1900" s="33"/>
      <c r="P1900" s="634"/>
      <c r="Q1900" s="603"/>
      <c r="R1900" s="603"/>
    </row>
    <row r="1901" hidden="1" customHeight="1" spans="1:18">
      <c r="A1901" s="591"/>
      <c r="B1901" s="91"/>
      <c r="C1901" s="635"/>
      <c r="D1901" s="91"/>
      <c r="E1901" s="91"/>
      <c r="F1901" s="91"/>
      <c r="G1901" s="91"/>
      <c r="H1901" s="91"/>
      <c r="I1901" s="282"/>
      <c r="J1901" s="282"/>
      <c r="K1901" s="25"/>
      <c r="L1901" s="633"/>
      <c r="M1901" s="25"/>
      <c r="N1901" s="33"/>
      <c r="O1901" s="33"/>
      <c r="P1901" s="634"/>
      <c r="Q1901" s="603"/>
      <c r="R1901" s="603"/>
    </row>
    <row r="1902" hidden="1" customHeight="1" spans="1:18">
      <c r="A1902" s="591"/>
      <c r="B1902" s="91"/>
      <c r="C1902" s="635"/>
      <c r="D1902" s="91"/>
      <c r="E1902" s="91"/>
      <c r="F1902" s="91"/>
      <c r="G1902" s="91"/>
      <c r="H1902" s="91"/>
      <c r="I1902" s="282"/>
      <c r="J1902" s="282"/>
      <c r="K1902" s="25"/>
      <c r="L1902" s="633"/>
      <c r="M1902" s="25"/>
      <c r="N1902" s="33"/>
      <c r="O1902" s="33"/>
      <c r="P1902" s="634"/>
      <c r="Q1902" s="603"/>
      <c r="R1902" s="603"/>
    </row>
    <row r="1903" hidden="1" customHeight="1" spans="1:18">
      <c r="A1903" s="591"/>
      <c r="B1903" s="91"/>
      <c r="C1903" s="635"/>
      <c r="D1903" s="91"/>
      <c r="E1903" s="91"/>
      <c r="F1903" s="91"/>
      <c r="G1903" s="91"/>
      <c r="H1903" s="91"/>
      <c r="I1903" s="282"/>
      <c r="J1903" s="282"/>
      <c r="K1903" s="25"/>
      <c r="L1903" s="633"/>
      <c r="M1903" s="25"/>
      <c r="N1903" s="33"/>
      <c r="O1903" s="33"/>
      <c r="P1903" s="634"/>
      <c r="Q1903" s="603"/>
      <c r="R1903" s="603"/>
    </row>
    <row r="1904" hidden="1" customHeight="1" spans="1:18">
      <c r="A1904" s="591"/>
      <c r="B1904" s="91"/>
      <c r="C1904" s="635"/>
      <c r="D1904" s="91"/>
      <c r="E1904" s="91"/>
      <c r="F1904" s="91"/>
      <c r="G1904" s="91"/>
      <c r="H1904" s="91"/>
      <c r="I1904" s="282"/>
      <c r="J1904" s="282"/>
      <c r="K1904" s="25"/>
      <c r="L1904" s="633"/>
      <c r="M1904" s="25"/>
      <c r="N1904" s="33"/>
      <c r="O1904" s="33"/>
      <c r="P1904" s="634"/>
      <c r="Q1904" s="603"/>
      <c r="R1904" s="603"/>
    </row>
    <row r="1905" hidden="1" customHeight="1" spans="1:18">
      <c r="A1905" s="591"/>
      <c r="B1905" s="91"/>
      <c r="C1905" s="635"/>
      <c r="D1905" s="91"/>
      <c r="E1905" s="91"/>
      <c r="F1905" s="91"/>
      <c r="G1905" s="91"/>
      <c r="H1905" s="91"/>
      <c r="I1905" s="282"/>
      <c r="J1905" s="282"/>
      <c r="K1905" s="25"/>
      <c r="L1905" s="633"/>
      <c r="M1905" s="25"/>
      <c r="N1905" s="33"/>
      <c r="O1905" s="33"/>
      <c r="P1905" s="634"/>
      <c r="Q1905" s="603"/>
      <c r="R1905" s="603"/>
    </row>
    <row r="1906" hidden="1" customHeight="1" spans="1:18">
      <c r="A1906" s="591"/>
      <c r="B1906" s="91"/>
      <c r="C1906" s="635"/>
      <c r="D1906" s="91"/>
      <c r="E1906" s="91"/>
      <c r="F1906" s="91"/>
      <c r="G1906" s="91"/>
      <c r="H1906" s="91"/>
      <c r="I1906" s="282"/>
      <c r="J1906" s="282"/>
      <c r="K1906" s="25"/>
      <c r="L1906" s="633"/>
      <c r="M1906" s="25"/>
      <c r="N1906" s="33"/>
      <c r="O1906" s="33"/>
      <c r="P1906" s="634"/>
      <c r="Q1906" s="603"/>
      <c r="R1906" s="603"/>
    </row>
    <row r="1907" hidden="1" customHeight="1" spans="1:18">
      <c r="A1907" s="591"/>
      <c r="B1907" s="91"/>
      <c r="C1907" s="635"/>
      <c r="D1907" s="91"/>
      <c r="E1907" s="91"/>
      <c r="F1907" s="91"/>
      <c r="G1907" s="91"/>
      <c r="H1907" s="91"/>
      <c r="I1907" s="282"/>
      <c r="J1907" s="282"/>
      <c r="K1907" s="25"/>
      <c r="L1907" s="633"/>
      <c r="M1907" s="25"/>
      <c r="N1907" s="33"/>
      <c r="O1907" s="33"/>
      <c r="P1907" s="634"/>
      <c r="Q1907" s="603"/>
      <c r="R1907" s="603"/>
    </row>
    <row r="1908" hidden="1" customHeight="1" spans="1:18">
      <c r="A1908" s="591"/>
      <c r="B1908" s="91"/>
      <c r="C1908" s="635"/>
      <c r="D1908" s="91"/>
      <c r="E1908" s="91"/>
      <c r="F1908" s="91"/>
      <c r="G1908" s="91"/>
      <c r="H1908" s="91"/>
      <c r="I1908" s="282"/>
      <c r="J1908" s="282"/>
      <c r="K1908" s="25"/>
      <c r="L1908" s="633"/>
      <c r="M1908" s="25"/>
      <c r="N1908" s="33"/>
      <c r="O1908" s="33"/>
      <c r="P1908" s="634"/>
      <c r="Q1908" s="603"/>
      <c r="R1908" s="603"/>
    </row>
    <row r="1909" hidden="1" customHeight="1" spans="1:18">
      <c r="A1909" s="591"/>
      <c r="B1909" s="91"/>
      <c r="C1909" s="635"/>
      <c r="D1909" s="91"/>
      <c r="E1909" s="91"/>
      <c r="F1909" s="91"/>
      <c r="G1909" s="91"/>
      <c r="H1909" s="91"/>
      <c r="I1909" s="282"/>
      <c r="J1909" s="282"/>
      <c r="K1909" s="25"/>
      <c r="L1909" s="633"/>
      <c r="M1909" s="25"/>
      <c r="N1909" s="33"/>
      <c r="O1909" s="33"/>
      <c r="P1909" s="634"/>
      <c r="Q1909" s="603"/>
      <c r="R1909" s="603"/>
    </row>
    <row r="1910" hidden="1" customHeight="1" spans="1:18">
      <c r="A1910" s="591"/>
      <c r="B1910" s="91"/>
      <c r="C1910" s="635"/>
      <c r="D1910" s="91"/>
      <c r="E1910" s="91"/>
      <c r="F1910" s="91"/>
      <c r="G1910" s="91"/>
      <c r="H1910" s="91"/>
      <c r="I1910" s="282"/>
      <c r="J1910" s="282"/>
      <c r="K1910" s="25"/>
      <c r="L1910" s="633"/>
      <c r="M1910" s="25"/>
      <c r="N1910" s="33"/>
      <c r="O1910" s="33"/>
      <c r="P1910" s="634"/>
      <c r="Q1910" s="603"/>
      <c r="R1910" s="603"/>
    </row>
    <row r="1911" hidden="1" customHeight="1" spans="1:18">
      <c r="A1911" s="591"/>
      <c r="B1911" s="91"/>
      <c r="C1911" s="635"/>
      <c r="D1911" s="91"/>
      <c r="E1911" s="91"/>
      <c r="F1911" s="91"/>
      <c r="G1911" s="91"/>
      <c r="H1911" s="91"/>
      <c r="I1911" s="282"/>
      <c r="J1911" s="282"/>
      <c r="K1911" s="25"/>
      <c r="L1911" s="633"/>
      <c r="M1911" s="25"/>
      <c r="N1911" s="33"/>
      <c r="O1911" s="33"/>
      <c r="P1911" s="634"/>
      <c r="Q1911" s="603"/>
      <c r="R1911" s="603"/>
    </row>
    <row r="1912" hidden="1" customHeight="1" spans="1:18">
      <c r="A1912" s="591"/>
      <c r="B1912" s="91"/>
      <c r="C1912" s="635"/>
      <c r="D1912" s="91"/>
      <c r="E1912" s="91"/>
      <c r="F1912" s="91"/>
      <c r="G1912" s="91"/>
      <c r="H1912" s="91"/>
      <c r="I1912" s="282"/>
      <c r="J1912" s="282"/>
      <c r="K1912" s="25"/>
      <c r="L1912" s="633"/>
      <c r="M1912" s="25"/>
      <c r="N1912" s="33"/>
      <c r="O1912" s="33"/>
      <c r="P1912" s="634"/>
      <c r="Q1912" s="603"/>
      <c r="R1912" s="603"/>
    </row>
    <row r="1913" hidden="1" customHeight="1" spans="1:18">
      <c r="A1913" s="591"/>
      <c r="B1913" s="91"/>
      <c r="C1913" s="635"/>
      <c r="D1913" s="91"/>
      <c r="E1913" s="91"/>
      <c r="F1913" s="91"/>
      <c r="G1913" s="91"/>
      <c r="H1913" s="91"/>
      <c r="I1913" s="282"/>
      <c r="J1913" s="282"/>
      <c r="K1913" s="25"/>
      <c r="L1913" s="633"/>
      <c r="M1913" s="25"/>
      <c r="N1913" s="33"/>
      <c r="O1913" s="33"/>
      <c r="P1913" s="634"/>
      <c r="Q1913" s="603"/>
      <c r="R1913" s="603"/>
    </row>
    <row r="1914" hidden="1" customHeight="1" spans="1:18">
      <c r="A1914" s="591"/>
      <c r="B1914" s="91"/>
      <c r="C1914" s="635"/>
      <c r="D1914" s="91"/>
      <c r="E1914" s="91"/>
      <c r="F1914" s="91"/>
      <c r="G1914" s="91"/>
      <c r="H1914" s="91"/>
      <c r="I1914" s="282"/>
      <c r="J1914" s="282"/>
      <c r="K1914" s="25"/>
      <c r="L1914" s="633"/>
      <c r="M1914" s="25"/>
      <c r="N1914" s="33"/>
      <c r="O1914" s="33"/>
      <c r="P1914" s="634"/>
      <c r="Q1914" s="603"/>
      <c r="R1914" s="603"/>
    </row>
    <row r="1915" hidden="1" customHeight="1" spans="1:18">
      <c r="A1915" s="591"/>
      <c r="B1915" s="91"/>
      <c r="C1915" s="635"/>
      <c r="D1915" s="91"/>
      <c r="E1915" s="91"/>
      <c r="F1915" s="91"/>
      <c r="G1915" s="91"/>
      <c r="H1915" s="91"/>
      <c r="I1915" s="282"/>
      <c r="J1915" s="282"/>
      <c r="K1915" s="25"/>
      <c r="L1915" s="633"/>
      <c r="M1915" s="25"/>
      <c r="N1915" s="33"/>
      <c r="O1915" s="33"/>
      <c r="P1915" s="634"/>
      <c r="Q1915" s="603"/>
      <c r="R1915" s="603"/>
    </row>
    <row r="1916" hidden="1" customHeight="1" spans="1:18">
      <c r="A1916" s="591"/>
      <c r="B1916" s="91"/>
      <c r="C1916" s="635"/>
      <c r="D1916" s="91"/>
      <c r="E1916" s="91"/>
      <c r="F1916" s="91"/>
      <c r="G1916" s="91"/>
      <c r="H1916" s="91"/>
      <c r="I1916" s="282"/>
      <c r="J1916" s="282"/>
      <c r="K1916" s="25"/>
      <c r="L1916" s="633"/>
      <c r="M1916" s="25"/>
      <c r="N1916" s="33"/>
      <c r="O1916" s="33"/>
      <c r="P1916" s="634"/>
      <c r="Q1916" s="603"/>
      <c r="R1916" s="603"/>
    </row>
    <row r="1917" hidden="1" customHeight="1" spans="1:18">
      <c r="A1917" s="591"/>
      <c r="B1917" s="91"/>
      <c r="C1917" s="635"/>
      <c r="D1917" s="91"/>
      <c r="E1917" s="91"/>
      <c r="F1917" s="91"/>
      <c r="G1917" s="91"/>
      <c r="H1917" s="91"/>
      <c r="I1917" s="282"/>
      <c r="J1917" s="282"/>
      <c r="K1917" s="25"/>
      <c r="L1917" s="633"/>
      <c r="M1917" s="25"/>
      <c r="N1917" s="33"/>
      <c r="O1917" s="33"/>
      <c r="P1917" s="634"/>
      <c r="Q1917" s="603"/>
      <c r="R1917" s="603"/>
    </row>
    <row r="1918" hidden="1" customHeight="1" spans="1:18">
      <c r="A1918" s="591"/>
      <c r="B1918" s="91"/>
      <c r="C1918" s="635"/>
      <c r="D1918" s="91"/>
      <c r="E1918" s="91"/>
      <c r="F1918" s="91"/>
      <c r="G1918" s="91"/>
      <c r="H1918" s="91"/>
      <c r="I1918" s="282"/>
      <c r="J1918" s="282"/>
      <c r="K1918" s="25"/>
      <c r="L1918" s="633"/>
      <c r="M1918" s="25"/>
      <c r="N1918" s="33"/>
      <c r="O1918" s="33"/>
      <c r="P1918" s="634"/>
      <c r="Q1918" s="603"/>
      <c r="R1918" s="603"/>
    </row>
    <row r="1919" hidden="1" customHeight="1" spans="1:18">
      <c r="A1919" s="591"/>
      <c r="B1919" s="91"/>
      <c r="C1919" s="635"/>
      <c r="D1919" s="91"/>
      <c r="E1919" s="91"/>
      <c r="F1919" s="91"/>
      <c r="G1919" s="91"/>
      <c r="H1919" s="91"/>
      <c r="I1919" s="282"/>
      <c r="J1919" s="282"/>
      <c r="K1919" s="25"/>
      <c r="L1919" s="633"/>
      <c r="M1919" s="25"/>
      <c r="N1919" s="33"/>
      <c r="O1919" s="33"/>
      <c r="P1919" s="634"/>
      <c r="Q1919" s="603"/>
      <c r="R1919" s="603"/>
    </row>
    <row r="1920" hidden="1" customHeight="1" spans="1:18">
      <c r="A1920" s="591"/>
      <c r="B1920" s="91"/>
      <c r="C1920" s="635"/>
      <c r="D1920" s="91"/>
      <c r="E1920" s="91"/>
      <c r="F1920" s="91"/>
      <c r="G1920" s="91"/>
      <c r="H1920" s="91"/>
      <c r="I1920" s="282"/>
      <c r="J1920" s="282"/>
      <c r="K1920" s="25"/>
      <c r="L1920" s="633"/>
      <c r="M1920" s="25"/>
      <c r="N1920" s="33"/>
      <c r="O1920" s="33"/>
      <c r="P1920" s="636"/>
      <c r="Q1920" s="603"/>
      <c r="R1920" s="603"/>
    </row>
    <row r="1921" hidden="1" customHeight="1" spans="1:18">
      <c r="A1921" s="591"/>
      <c r="B1921" s="91"/>
      <c r="C1921" s="635"/>
      <c r="D1921" s="91"/>
      <c r="E1921" s="91"/>
      <c r="F1921" s="91"/>
      <c r="G1921" s="91"/>
      <c r="H1921" s="91"/>
      <c r="I1921" s="282"/>
      <c r="J1921" s="282"/>
      <c r="K1921" s="25"/>
      <c r="L1921" s="633"/>
      <c r="M1921" s="25"/>
      <c r="N1921" s="33"/>
      <c r="O1921" s="33"/>
      <c r="P1921" s="636"/>
      <c r="Q1921" s="603"/>
      <c r="R1921" s="603"/>
    </row>
    <row r="1922" hidden="1" customHeight="1" spans="1:18">
      <c r="A1922" s="591"/>
      <c r="B1922" s="91"/>
      <c r="C1922" s="635"/>
      <c r="D1922" s="91"/>
      <c r="E1922" s="91"/>
      <c r="F1922" s="91"/>
      <c r="G1922" s="91"/>
      <c r="H1922" s="91"/>
      <c r="I1922" s="282"/>
      <c r="J1922" s="282"/>
      <c r="K1922" s="25"/>
      <c r="L1922" s="633"/>
      <c r="M1922" s="25"/>
      <c r="N1922" s="33"/>
      <c r="O1922" s="33"/>
      <c r="P1922" s="636"/>
      <c r="Q1922" s="603"/>
      <c r="R1922" s="603"/>
    </row>
    <row r="1923" hidden="1" customHeight="1" spans="1:18">
      <c r="A1923" s="591"/>
      <c r="B1923" s="91"/>
      <c r="C1923" s="635"/>
      <c r="D1923" s="91"/>
      <c r="E1923" s="91"/>
      <c r="F1923" s="91"/>
      <c r="G1923" s="91"/>
      <c r="H1923" s="91"/>
      <c r="I1923" s="282"/>
      <c r="J1923" s="282"/>
      <c r="K1923" s="25"/>
      <c r="L1923" s="633"/>
      <c r="M1923" s="25"/>
      <c r="N1923" s="33"/>
      <c r="O1923" s="33"/>
      <c r="P1923" s="636"/>
      <c r="Q1923" s="603"/>
      <c r="R1923" s="603"/>
    </row>
    <row r="1924" hidden="1" customHeight="1" spans="1:18">
      <c r="A1924" s="591"/>
      <c r="B1924" s="91"/>
      <c r="C1924" s="635"/>
      <c r="D1924" s="91"/>
      <c r="E1924" s="91"/>
      <c r="F1924" s="91"/>
      <c r="G1924" s="91"/>
      <c r="H1924" s="91"/>
      <c r="I1924" s="282"/>
      <c r="J1924" s="282"/>
      <c r="K1924" s="25"/>
      <c r="L1924" s="633"/>
      <c r="M1924" s="25"/>
      <c r="N1924" s="33"/>
      <c r="O1924" s="33"/>
      <c r="P1924" s="636"/>
      <c r="Q1924" s="603"/>
      <c r="R1924" s="603"/>
    </row>
    <row r="1925" hidden="1" customHeight="1" spans="1:18">
      <c r="A1925" s="591"/>
      <c r="B1925" s="91"/>
      <c r="C1925" s="635"/>
      <c r="D1925" s="91"/>
      <c r="E1925" s="91"/>
      <c r="F1925" s="91"/>
      <c r="G1925" s="91"/>
      <c r="H1925" s="91"/>
      <c r="I1925" s="282"/>
      <c r="J1925" s="282"/>
      <c r="K1925" s="25"/>
      <c r="L1925" s="633"/>
      <c r="M1925" s="25"/>
      <c r="N1925" s="33"/>
      <c r="O1925" s="33"/>
      <c r="P1925" s="636"/>
      <c r="Q1925" s="603"/>
      <c r="R1925" s="603"/>
    </row>
    <row r="1926" hidden="1" customHeight="1" spans="1:18">
      <c r="A1926" s="591"/>
      <c r="B1926" s="91"/>
      <c r="C1926" s="635"/>
      <c r="D1926" s="91"/>
      <c r="E1926" s="91"/>
      <c r="F1926" s="91"/>
      <c r="G1926" s="91"/>
      <c r="H1926" s="91"/>
      <c r="I1926" s="282"/>
      <c r="J1926" s="282"/>
      <c r="K1926" s="25"/>
      <c r="L1926" s="633"/>
      <c r="M1926" s="25"/>
      <c r="N1926" s="33"/>
      <c r="O1926" s="33"/>
      <c r="P1926" s="636"/>
      <c r="Q1926" s="603"/>
      <c r="R1926" s="603"/>
    </row>
    <row r="1927" hidden="1" customHeight="1" spans="1:18">
      <c r="A1927" s="591"/>
      <c r="B1927" s="91"/>
      <c r="C1927" s="635"/>
      <c r="D1927" s="91"/>
      <c r="E1927" s="91"/>
      <c r="F1927" s="91"/>
      <c r="G1927" s="91"/>
      <c r="H1927" s="91"/>
      <c r="I1927" s="282"/>
      <c r="J1927" s="282"/>
      <c r="K1927" s="25"/>
      <c r="L1927" s="633"/>
      <c r="M1927" s="25"/>
      <c r="N1927" s="33"/>
      <c r="O1927" s="33"/>
      <c r="P1927" s="636"/>
      <c r="Q1927" s="603"/>
      <c r="R1927" s="603"/>
    </row>
    <row r="1928" hidden="1" customHeight="1" spans="1:18">
      <c r="A1928" s="591"/>
      <c r="B1928" s="91"/>
      <c r="C1928" s="635"/>
      <c r="D1928" s="91"/>
      <c r="E1928" s="91"/>
      <c r="F1928" s="91"/>
      <c r="G1928" s="91"/>
      <c r="H1928" s="91"/>
      <c r="I1928" s="282"/>
      <c r="J1928" s="282"/>
      <c r="K1928" s="25"/>
      <c r="L1928" s="633"/>
      <c r="M1928" s="25"/>
      <c r="N1928" s="33"/>
      <c r="O1928" s="33"/>
      <c r="P1928" s="636"/>
      <c r="Q1928" s="603"/>
      <c r="R1928" s="603"/>
    </row>
    <row r="1929" hidden="1" customHeight="1" spans="1:18">
      <c r="A1929" s="591"/>
      <c r="B1929" s="91"/>
      <c r="C1929" s="635"/>
      <c r="D1929" s="91"/>
      <c r="E1929" s="91"/>
      <c r="F1929" s="91"/>
      <c r="G1929" s="91"/>
      <c r="H1929" s="91"/>
      <c r="I1929" s="282"/>
      <c r="J1929" s="282"/>
      <c r="K1929" s="25"/>
      <c r="L1929" s="633"/>
      <c r="M1929" s="25"/>
      <c r="N1929" s="33"/>
      <c r="O1929" s="33"/>
      <c r="P1929" s="636"/>
      <c r="Q1929" s="603"/>
      <c r="R1929" s="603"/>
    </row>
    <row r="1930" hidden="1" customHeight="1" spans="1:18">
      <c r="A1930" s="591"/>
      <c r="B1930" s="91"/>
      <c r="C1930" s="635"/>
      <c r="D1930" s="91"/>
      <c r="E1930" s="91"/>
      <c r="F1930" s="91"/>
      <c r="G1930" s="91"/>
      <c r="H1930" s="91"/>
      <c r="I1930" s="282"/>
      <c r="J1930" s="282"/>
      <c r="K1930" s="25"/>
      <c r="L1930" s="633"/>
      <c r="M1930" s="25"/>
      <c r="N1930" s="33"/>
      <c r="O1930" s="33"/>
      <c r="P1930" s="636"/>
      <c r="Q1930" s="603"/>
      <c r="R1930" s="603"/>
    </row>
    <row r="1931" hidden="1" customHeight="1" spans="1:18">
      <c r="A1931" s="591"/>
      <c r="B1931" s="91"/>
      <c r="C1931" s="635"/>
      <c r="D1931" s="91"/>
      <c r="E1931" s="91"/>
      <c r="F1931" s="91"/>
      <c r="G1931" s="91"/>
      <c r="H1931" s="91"/>
      <c r="I1931" s="282"/>
      <c r="J1931" s="282"/>
      <c r="K1931" s="25"/>
      <c r="L1931" s="633"/>
      <c r="M1931" s="25"/>
      <c r="N1931" s="33"/>
      <c r="O1931" s="33"/>
      <c r="P1931" s="636"/>
      <c r="Q1931" s="603"/>
      <c r="R1931" s="603"/>
    </row>
    <row r="1932" hidden="1" customHeight="1" spans="1:18">
      <c r="A1932" s="591"/>
      <c r="B1932" s="91"/>
      <c r="C1932" s="635"/>
      <c r="D1932" s="91"/>
      <c r="E1932" s="91"/>
      <c r="F1932" s="91"/>
      <c r="G1932" s="91"/>
      <c r="H1932" s="91"/>
      <c r="I1932" s="282"/>
      <c r="J1932" s="282"/>
      <c r="K1932" s="25"/>
      <c r="L1932" s="633"/>
      <c r="M1932" s="25"/>
      <c r="N1932" s="33"/>
      <c r="O1932" s="33"/>
      <c r="P1932" s="636"/>
      <c r="Q1932" s="603"/>
      <c r="R1932" s="603"/>
    </row>
    <row r="1933" hidden="1" customHeight="1" spans="1:18">
      <c r="A1933" s="591"/>
      <c r="B1933" s="91"/>
      <c r="C1933" s="635"/>
      <c r="D1933" s="91"/>
      <c r="E1933" s="91"/>
      <c r="F1933" s="91"/>
      <c r="G1933" s="91"/>
      <c r="H1933" s="91"/>
      <c r="I1933" s="282"/>
      <c r="J1933" s="282"/>
      <c r="K1933" s="25"/>
      <c r="L1933" s="633"/>
      <c r="M1933" s="25"/>
      <c r="N1933" s="33"/>
      <c r="O1933" s="33"/>
      <c r="P1933" s="636"/>
      <c r="Q1933" s="603"/>
      <c r="R1933" s="603"/>
    </row>
    <row r="1934" hidden="1" customHeight="1" spans="1:18">
      <c r="A1934" s="591"/>
      <c r="B1934" s="91"/>
      <c r="C1934" s="635"/>
      <c r="D1934" s="91"/>
      <c r="E1934" s="91"/>
      <c r="F1934" s="91"/>
      <c r="G1934" s="91"/>
      <c r="H1934" s="91"/>
      <c r="I1934" s="282"/>
      <c r="J1934" s="282"/>
      <c r="K1934" s="25"/>
      <c r="L1934" s="633"/>
      <c r="M1934" s="25"/>
      <c r="N1934" s="33"/>
      <c r="O1934" s="33"/>
      <c r="P1934" s="636"/>
      <c r="Q1934" s="603"/>
      <c r="R1934" s="603"/>
    </row>
    <row r="1935" hidden="1" customHeight="1" spans="1:18">
      <c r="A1935" s="591"/>
      <c r="B1935" s="91"/>
      <c r="C1935" s="635"/>
      <c r="D1935" s="91"/>
      <c r="E1935" s="91"/>
      <c r="F1935" s="91"/>
      <c r="G1935" s="91"/>
      <c r="H1935" s="91"/>
      <c r="I1935" s="282"/>
      <c r="J1935" s="282"/>
      <c r="K1935" s="25"/>
      <c r="L1935" s="633"/>
      <c r="M1935" s="25"/>
      <c r="N1935" s="33"/>
      <c r="O1935" s="33"/>
      <c r="P1935" s="636"/>
      <c r="Q1935" s="603"/>
      <c r="R1935" s="603"/>
    </row>
    <row r="1936" hidden="1" customHeight="1" spans="1:18">
      <c r="A1936" s="591"/>
      <c r="B1936" s="91"/>
      <c r="C1936" s="635"/>
      <c r="D1936" s="91"/>
      <c r="E1936" s="91"/>
      <c r="F1936" s="91"/>
      <c r="G1936" s="91"/>
      <c r="H1936" s="91"/>
      <c r="I1936" s="282"/>
      <c r="J1936" s="282"/>
      <c r="K1936" s="25"/>
      <c r="L1936" s="633"/>
      <c r="M1936" s="25"/>
      <c r="N1936" s="33"/>
      <c r="O1936" s="33"/>
      <c r="P1936" s="636"/>
      <c r="Q1936" s="603"/>
      <c r="R1936" s="603"/>
    </row>
    <row r="1937" hidden="1" customHeight="1" spans="1:18">
      <c r="A1937" s="591"/>
      <c r="B1937" s="91"/>
      <c r="C1937" s="635"/>
      <c r="D1937" s="91"/>
      <c r="E1937" s="91"/>
      <c r="F1937" s="91"/>
      <c r="G1937" s="91"/>
      <c r="H1937" s="91"/>
      <c r="I1937" s="282"/>
      <c r="J1937" s="282"/>
      <c r="K1937" s="25"/>
      <c r="L1937" s="633"/>
      <c r="M1937" s="25"/>
      <c r="N1937" s="33"/>
      <c r="O1937" s="33"/>
      <c r="P1937" s="636"/>
      <c r="Q1937" s="603"/>
      <c r="R1937" s="603"/>
    </row>
    <row r="1938" hidden="1" customHeight="1" spans="1:18">
      <c r="A1938" s="591"/>
      <c r="B1938" s="91"/>
      <c r="C1938" s="635"/>
      <c r="D1938" s="91"/>
      <c r="E1938" s="91"/>
      <c r="F1938" s="91"/>
      <c r="G1938" s="91"/>
      <c r="H1938" s="91"/>
      <c r="I1938" s="282"/>
      <c r="J1938" s="282"/>
      <c r="K1938" s="25"/>
      <c r="L1938" s="633"/>
      <c r="M1938" s="25"/>
      <c r="N1938" s="33"/>
      <c r="O1938" s="33"/>
      <c r="P1938" s="636"/>
      <c r="Q1938" s="603"/>
      <c r="R1938" s="603"/>
    </row>
    <row r="1939" hidden="1" customHeight="1" spans="1:18">
      <c r="A1939" s="591"/>
      <c r="B1939" s="91"/>
      <c r="C1939" s="635"/>
      <c r="D1939" s="91"/>
      <c r="E1939" s="91"/>
      <c r="F1939" s="91"/>
      <c r="G1939" s="91"/>
      <c r="H1939" s="91"/>
      <c r="I1939" s="282"/>
      <c r="J1939" s="282"/>
      <c r="K1939" s="25"/>
      <c r="L1939" s="633"/>
      <c r="M1939" s="25"/>
      <c r="N1939" s="33"/>
      <c r="O1939" s="33"/>
      <c r="P1939" s="636"/>
      <c r="Q1939" s="603"/>
      <c r="R1939" s="603"/>
    </row>
    <row r="1940" hidden="1" customHeight="1" spans="1:18">
      <c r="A1940" s="591"/>
      <c r="B1940" s="91"/>
      <c r="C1940" s="635"/>
      <c r="D1940" s="91"/>
      <c r="E1940" s="91"/>
      <c r="F1940" s="91"/>
      <c r="G1940" s="91"/>
      <c r="H1940" s="91"/>
      <c r="I1940" s="282"/>
      <c r="J1940" s="282"/>
      <c r="K1940" s="25"/>
      <c r="L1940" s="633"/>
      <c r="M1940" s="25"/>
      <c r="N1940" s="33"/>
      <c r="O1940" s="33"/>
      <c r="P1940" s="636"/>
      <c r="Q1940" s="603"/>
      <c r="R1940" s="603"/>
    </row>
    <row r="1941" hidden="1" customHeight="1" spans="1:18">
      <c r="A1941" s="591"/>
      <c r="B1941" s="91"/>
      <c r="C1941" s="635"/>
      <c r="D1941" s="91"/>
      <c r="E1941" s="91"/>
      <c r="F1941" s="91"/>
      <c r="G1941" s="91"/>
      <c r="H1941" s="91"/>
      <c r="I1941" s="282"/>
      <c r="J1941" s="282"/>
      <c r="K1941" s="25"/>
      <c r="L1941" s="633"/>
      <c r="M1941" s="25"/>
      <c r="N1941" s="33"/>
      <c r="O1941" s="33"/>
      <c r="P1941" s="636"/>
      <c r="Q1941" s="603"/>
      <c r="R1941" s="603"/>
    </row>
    <row r="1942" hidden="1" customHeight="1" spans="1:18">
      <c r="A1942" s="591"/>
      <c r="B1942" s="91"/>
      <c r="C1942" s="635"/>
      <c r="D1942" s="91"/>
      <c r="E1942" s="91"/>
      <c r="F1942" s="91"/>
      <c r="G1942" s="91"/>
      <c r="H1942" s="91"/>
      <c r="I1942" s="282"/>
      <c r="J1942" s="282"/>
      <c r="K1942" s="25"/>
      <c r="L1942" s="633"/>
      <c r="M1942" s="25"/>
      <c r="N1942" s="33"/>
      <c r="O1942" s="33"/>
      <c r="P1942" s="636"/>
      <c r="Q1942" s="603"/>
      <c r="R1942" s="603"/>
    </row>
    <row r="1943" hidden="1" customHeight="1" spans="1:18">
      <c r="A1943" s="591"/>
      <c r="B1943" s="91"/>
      <c r="C1943" s="635"/>
      <c r="D1943" s="91"/>
      <c r="E1943" s="91"/>
      <c r="F1943" s="91"/>
      <c r="G1943" s="91"/>
      <c r="H1943" s="91"/>
      <c r="I1943" s="282"/>
      <c r="J1943" s="282"/>
      <c r="K1943" s="25"/>
      <c r="L1943" s="633"/>
      <c r="M1943" s="25"/>
      <c r="N1943" s="33"/>
      <c r="O1943" s="33"/>
      <c r="P1943" s="636"/>
      <c r="Q1943" s="603"/>
      <c r="R1943" s="603"/>
    </row>
    <row r="1944" hidden="1" customHeight="1" spans="1:18">
      <c r="A1944" s="591"/>
      <c r="B1944" s="91"/>
      <c r="C1944" s="635"/>
      <c r="D1944" s="91"/>
      <c r="E1944" s="91"/>
      <c r="F1944" s="91"/>
      <c r="G1944" s="91"/>
      <c r="H1944" s="91"/>
      <c r="I1944" s="282"/>
      <c r="J1944" s="282"/>
      <c r="K1944" s="25"/>
      <c r="L1944" s="633"/>
      <c r="M1944" s="25"/>
      <c r="N1944" s="33"/>
      <c r="O1944" s="33"/>
      <c r="P1944" s="636"/>
      <c r="Q1944" s="603"/>
      <c r="R1944" s="603"/>
    </row>
    <row r="1945" hidden="1" customHeight="1" spans="1:18">
      <c r="A1945" s="591"/>
      <c r="B1945" s="91"/>
      <c r="C1945" s="635"/>
      <c r="D1945" s="91"/>
      <c r="E1945" s="91"/>
      <c r="F1945" s="91"/>
      <c r="G1945" s="91"/>
      <c r="H1945" s="91"/>
      <c r="I1945" s="282"/>
      <c r="J1945" s="282"/>
      <c r="K1945" s="25"/>
      <c r="L1945" s="633"/>
      <c r="M1945" s="25"/>
      <c r="N1945" s="33"/>
      <c r="O1945" s="33"/>
      <c r="P1945" s="636"/>
      <c r="Q1945" s="603"/>
      <c r="R1945" s="603"/>
    </row>
    <row r="1946" hidden="1" customHeight="1" spans="1:18">
      <c r="A1946" s="591"/>
      <c r="B1946" s="91"/>
      <c r="C1946" s="635"/>
      <c r="D1946" s="91"/>
      <c r="E1946" s="91"/>
      <c r="F1946" s="91"/>
      <c r="G1946" s="91"/>
      <c r="H1946" s="91"/>
      <c r="I1946" s="282"/>
      <c r="J1946" s="282"/>
      <c r="K1946" s="25"/>
      <c r="L1946" s="633"/>
      <c r="M1946" s="25"/>
      <c r="N1946" s="33"/>
      <c r="O1946" s="33"/>
      <c r="P1946" s="636"/>
      <c r="Q1946" s="603"/>
      <c r="R1946" s="603"/>
    </row>
    <row r="1947" hidden="1" customHeight="1" spans="1:18">
      <c r="A1947" s="591"/>
      <c r="B1947" s="91"/>
      <c r="C1947" s="635"/>
      <c r="D1947" s="91"/>
      <c r="E1947" s="91"/>
      <c r="F1947" s="91"/>
      <c r="G1947" s="91"/>
      <c r="H1947" s="91"/>
      <c r="I1947" s="282"/>
      <c r="J1947" s="282"/>
      <c r="K1947" s="25"/>
      <c r="L1947" s="633"/>
      <c r="M1947" s="25"/>
      <c r="N1947" s="33"/>
      <c r="O1947" s="33"/>
      <c r="P1947" s="636"/>
      <c r="Q1947" s="603"/>
      <c r="R1947" s="603"/>
    </row>
    <row r="1948" hidden="1" customHeight="1" spans="1:18">
      <c r="A1948" s="591"/>
      <c r="B1948" s="91"/>
      <c r="C1948" s="635"/>
      <c r="D1948" s="91"/>
      <c r="E1948" s="91"/>
      <c r="F1948" s="91"/>
      <c r="G1948" s="91"/>
      <c r="H1948" s="91"/>
      <c r="I1948" s="282"/>
      <c r="J1948" s="282"/>
      <c r="K1948" s="25"/>
      <c r="L1948" s="633"/>
      <c r="M1948" s="25"/>
      <c r="N1948" s="33"/>
      <c r="O1948" s="33"/>
      <c r="P1948" s="636"/>
      <c r="Q1948" s="603"/>
      <c r="R1948" s="603"/>
    </row>
    <row r="1949" hidden="1" customHeight="1" spans="1:18">
      <c r="A1949" s="591"/>
      <c r="B1949" s="91"/>
      <c r="C1949" s="635"/>
      <c r="D1949" s="91"/>
      <c r="E1949" s="91"/>
      <c r="F1949" s="91"/>
      <c r="G1949" s="91"/>
      <c r="H1949" s="91"/>
      <c r="I1949" s="282"/>
      <c r="J1949" s="282"/>
      <c r="K1949" s="25"/>
      <c r="L1949" s="633"/>
      <c r="M1949" s="25"/>
      <c r="N1949" s="33"/>
      <c r="O1949" s="33"/>
      <c r="P1949" s="636"/>
      <c r="Q1949" s="603"/>
      <c r="R1949" s="603"/>
    </row>
    <row r="1950" hidden="1" customHeight="1" spans="1:18">
      <c r="A1950" s="591"/>
      <c r="B1950" s="91"/>
      <c r="C1950" s="635"/>
      <c r="D1950" s="91"/>
      <c r="E1950" s="91"/>
      <c r="F1950" s="91"/>
      <c r="G1950" s="91"/>
      <c r="H1950" s="91"/>
      <c r="I1950" s="282"/>
      <c r="J1950" s="282"/>
      <c r="K1950" s="25"/>
      <c r="L1950" s="633"/>
      <c r="M1950" s="25"/>
      <c r="N1950" s="33"/>
      <c r="O1950" s="33"/>
      <c r="P1950" s="636"/>
      <c r="Q1950" s="603"/>
      <c r="R1950" s="603"/>
    </row>
    <row r="1951" hidden="1" customHeight="1" spans="1:18">
      <c r="A1951" s="591"/>
      <c r="B1951" s="91"/>
      <c r="C1951" s="635"/>
      <c r="D1951" s="91"/>
      <c r="E1951" s="91"/>
      <c r="F1951" s="91"/>
      <c r="G1951" s="91"/>
      <c r="H1951" s="91"/>
      <c r="I1951" s="282"/>
      <c r="J1951" s="282"/>
      <c r="K1951" s="25"/>
      <c r="L1951" s="633"/>
      <c r="M1951" s="25"/>
      <c r="N1951" s="33"/>
      <c r="O1951" s="33"/>
      <c r="P1951" s="636"/>
      <c r="Q1951" s="603"/>
      <c r="R1951" s="603"/>
    </row>
    <row r="1952" hidden="1" customHeight="1" spans="1:18">
      <c r="A1952" s="591"/>
      <c r="B1952" s="91"/>
      <c r="C1952" s="635"/>
      <c r="D1952" s="91"/>
      <c r="E1952" s="91"/>
      <c r="F1952" s="91"/>
      <c r="G1952" s="91"/>
      <c r="H1952" s="91"/>
      <c r="I1952" s="282"/>
      <c r="J1952" s="282"/>
      <c r="K1952" s="25"/>
      <c r="L1952" s="633"/>
      <c r="M1952" s="25"/>
      <c r="N1952" s="33"/>
      <c r="O1952" s="33"/>
      <c r="P1952" s="636"/>
      <c r="Q1952" s="603"/>
      <c r="R1952" s="603"/>
    </row>
    <row r="1953" hidden="1" customHeight="1" spans="1:18">
      <c r="A1953" s="591"/>
      <c r="B1953" s="91"/>
      <c r="C1953" s="635"/>
      <c r="D1953" s="91"/>
      <c r="E1953" s="91"/>
      <c r="F1953" s="91"/>
      <c r="G1953" s="91"/>
      <c r="H1953" s="91"/>
      <c r="I1953" s="282"/>
      <c r="J1953" s="282"/>
      <c r="K1953" s="25"/>
      <c r="L1953" s="633"/>
      <c r="M1953" s="25"/>
      <c r="N1953" s="33"/>
      <c r="O1953" s="33"/>
      <c r="P1953" s="636"/>
      <c r="Q1953" s="603"/>
      <c r="R1953" s="603"/>
    </row>
    <row r="1954" hidden="1" customHeight="1" spans="1:18">
      <c r="A1954" s="591"/>
      <c r="B1954" s="91"/>
      <c r="C1954" s="635"/>
      <c r="D1954" s="91"/>
      <c r="E1954" s="91"/>
      <c r="F1954" s="91"/>
      <c r="G1954" s="91"/>
      <c r="H1954" s="91"/>
      <c r="I1954" s="282"/>
      <c r="J1954" s="282"/>
      <c r="K1954" s="25"/>
      <c r="L1954" s="633"/>
      <c r="M1954" s="25"/>
      <c r="N1954" s="33"/>
      <c r="O1954" s="33"/>
      <c r="P1954" s="636"/>
      <c r="Q1954" s="603"/>
      <c r="R1954" s="603"/>
    </row>
    <row r="1955" hidden="1" customHeight="1" spans="1:18">
      <c r="A1955" s="591"/>
      <c r="B1955" s="91"/>
      <c r="C1955" s="635"/>
      <c r="D1955" s="91"/>
      <c r="E1955" s="91"/>
      <c r="F1955" s="91"/>
      <c r="G1955" s="91"/>
      <c r="H1955" s="91"/>
      <c r="I1955" s="282"/>
      <c r="J1955" s="282"/>
      <c r="K1955" s="25"/>
      <c r="L1955" s="633"/>
      <c r="M1955" s="25"/>
      <c r="N1955" s="33"/>
      <c r="O1955" s="33"/>
      <c r="P1955" s="636"/>
      <c r="Q1955" s="603"/>
      <c r="R1955" s="603"/>
    </row>
    <row r="1956" hidden="1" customHeight="1" spans="1:18">
      <c r="A1956" s="591"/>
      <c r="B1956" s="91"/>
      <c r="C1956" s="635"/>
      <c r="D1956" s="91"/>
      <c r="E1956" s="91"/>
      <c r="F1956" s="91"/>
      <c r="G1956" s="91"/>
      <c r="H1956" s="91"/>
      <c r="I1956" s="282"/>
      <c r="J1956" s="282"/>
      <c r="K1956" s="25"/>
      <c r="L1956" s="633"/>
      <c r="M1956" s="25"/>
      <c r="N1956" s="33"/>
      <c r="O1956" s="33"/>
      <c r="P1956" s="636"/>
      <c r="Q1956" s="603"/>
      <c r="R1956" s="603"/>
    </row>
    <row r="1957" hidden="1" customHeight="1" spans="1:18">
      <c r="A1957" s="591"/>
      <c r="B1957" s="91"/>
      <c r="C1957" s="635"/>
      <c r="D1957" s="91"/>
      <c r="E1957" s="91"/>
      <c r="F1957" s="91"/>
      <c r="G1957" s="91"/>
      <c r="H1957" s="91"/>
      <c r="I1957" s="282"/>
      <c r="J1957" s="282"/>
      <c r="K1957" s="25"/>
      <c r="L1957" s="633"/>
      <c r="M1957" s="25"/>
      <c r="N1957" s="33"/>
      <c r="O1957" s="33"/>
      <c r="P1957" s="636"/>
      <c r="Q1957" s="603"/>
      <c r="R1957" s="603"/>
    </row>
    <row r="1958" hidden="1" customHeight="1" spans="1:18">
      <c r="A1958" s="591"/>
      <c r="B1958" s="91"/>
      <c r="C1958" s="635"/>
      <c r="D1958" s="91"/>
      <c r="E1958" s="91"/>
      <c r="F1958" s="91"/>
      <c r="G1958" s="91"/>
      <c r="H1958" s="91"/>
      <c r="I1958" s="282"/>
      <c r="J1958" s="282"/>
      <c r="K1958" s="25"/>
      <c r="L1958" s="633"/>
      <c r="M1958" s="25"/>
      <c r="N1958" s="33"/>
      <c r="O1958" s="33"/>
      <c r="P1958" s="636"/>
      <c r="Q1958" s="603"/>
      <c r="R1958" s="603"/>
    </row>
    <row r="1959" hidden="1" customHeight="1" spans="1:18">
      <c r="A1959" s="591"/>
      <c r="B1959" s="91"/>
      <c r="C1959" s="635"/>
      <c r="D1959" s="91"/>
      <c r="E1959" s="91"/>
      <c r="F1959" s="91"/>
      <c r="G1959" s="91"/>
      <c r="H1959" s="91"/>
      <c r="I1959" s="282"/>
      <c r="J1959" s="282"/>
      <c r="K1959" s="25"/>
      <c r="L1959" s="633"/>
      <c r="M1959" s="25"/>
      <c r="N1959" s="33"/>
      <c r="O1959" s="33"/>
      <c r="P1959" s="636"/>
      <c r="Q1959" s="603"/>
      <c r="R1959" s="603"/>
    </row>
    <row r="1960" hidden="1" customHeight="1" spans="1:18">
      <c r="A1960" s="591"/>
      <c r="B1960" s="91"/>
      <c r="C1960" s="635"/>
      <c r="D1960" s="91"/>
      <c r="E1960" s="91"/>
      <c r="F1960" s="91"/>
      <c r="G1960" s="91"/>
      <c r="H1960" s="91"/>
      <c r="I1960" s="282"/>
      <c r="J1960" s="282"/>
      <c r="K1960" s="25"/>
      <c r="L1960" s="633"/>
      <c r="M1960" s="25"/>
      <c r="N1960" s="33"/>
      <c r="O1960" s="33"/>
      <c r="P1960" s="636"/>
      <c r="Q1960" s="603"/>
      <c r="R1960" s="603"/>
    </row>
    <row r="1961" hidden="1" customHeight="1" spans="1:18">
      <c r="A1961" s="591"/>
      <c r="B1961" s="91"/>
      <c r="C1961" s="635"/>
      <c r="D1961" s="91"/>
      <c r="E1961" s="91"/>
      <c r="F1961" s="91"/>
      <c r="G1961" s="91"/>
      <c r="H1961" s="91"/>
      <c r="I1961" s="282"/>
      <c r="J1961" s="282"/>
      <c r="K1961" s="25"/>
      <c r="L1961" s="633"/>
      <c r="M1961" s="25"/>
      <c r="N1961" s="33"/>
      <c r="O1961" s="33"/>
      <c r="P1961" s="636"/>
      <c r="Q1961" s="603"/>
      <c r="R1961" s="603"/>
    </row>
    <row r="1962" hidden="1" customHeight="1" spans="1:18">
      <c r="A1962" s="591"/>
      <c r="B1962" s="91"/>
      <c r="C1962" s="635"/>
      <c r="D1962" s="91"/>
      <c r="E1962" s="91"/>
      <c r="F1962" s="91"/>
      <c r="G1962" s="91"/>
      <c r="H1962" s="91"/>
      <c r="I1962" s="282"/>
      <c r="J1962" s="282"/>
      <c r="K1962" s="25"/>
      <c r="L1962" s="633"/>
      <c r="M1962" s="25"/>
      <c r="N1962" s="33"/>
      <c r="O1962" s="33"/>
      <c r="P1962" s="636"/>
      <c r="Q1962" s="603"/>
      <c r="R1962" s="603"/>
    </row>
    <row r="1963" hidden="1" customHeight="1" spans="1:18">
      <c r="A1963" s="591"/>
      <c r="B1963" s="91"/>
      <c r="C1963" s="635"/>
      <c r="D1963" s="91"/>
      <c r="E1963" s="91"/>
      <c r="F1963" s="91"/>
      <c r="G1963" s="91"/>
      <c r="H1963" s="91"/>
      <c r="I1963" s="282"/>
      <c r="J1963" s="282"/>
      <c r="K1963" s="25"/>
      <c r="L1963" s="633"/>
      <c r="M1963" s="25"/>
      <c r="N1963" s="33"/>
      <c r="O1963" s="33"/>
      <c r="P1963" s="636"/>
      <c r="Q1963" s="603"/>
      <c r="R1963" s="603"/>
    </row>
    <row r="1964" hidden="1" customHeight="1" spans="1:18">
      <c r="A1964" s="591"/>
      <c r="B1964" s="91"/>
      <c r="C1964" s="635"/>
      <c r="D1964" s="91"/>
      <c r="E1964" s="91"/>
      <c r="F1964" s="91"/>
      <c r="G1964" s="91"/>
      <c r="H1964" s="91"/>
      <c r="I1964" s="282"/>
      <c r="J1964" s="282"/>
      <c r="K1964" s="25"/>
      <c r="L1964" s="633"/>
      <c r="M1964" s="25"/>
      <c r="N1964" s="33"/>
      <c r="O1964" s="33"/>
      <c r="P1964" s="636"/>
      <c r="Q1964" s="603"/>
      <c r="R1964" s="603"/>
    </row>
    <row r="1965" hidden="1" customHeight="1" spans="1:18">
      <c r="A1965" s="591"/>
      <c r="B1965" s="91"/>
      <c r="C1965" s="635"/>
      <c r="D1965" s="91"/>
      <c r="E1965" s="91"/>
      <c r="F1965" s="91"/>
      <c r="G1965" s="91"/>
      <c r="H1965" s="91"/>
      <c r="I1965" s="282"/>
      <c r="J1965" s="282"/>
      <c r="K1965" s="25"/>
      <c r="L1965" s="633"/>
      <c r="M1965" s="25"/>
      <c r="N1965" s="33"/>
      <c r="O1965" s="33"/>
      <c r="P1965" s="636"/>
      <c r="Q1965" s="603"/>
      <c r="R1965" s="603"/>
    </row>
    <row r="1966" hidden="1" customHeight="1" spans="1:18">
      <c r="A1966" s="591"/>
      <c r="B1966" s="91"/>
      <c r="C1966" s="635"/>
      <c r="D1966" s="91"/>
      <c r="E1966" s="91"/>
      <c r="F1966" s="91"/>
      <c r="G1966" s="91"/>
      <c r="H1966" s="91"/>
      <c r="I1966" s="282"/>
      <c r="J1966" s="282"/>
      <c r="K1966" s="25"/>
      <c r="L1966" s="633"/>
      <c r="M1966" s="25"/>
      <c r="N1966" s="33"/>
      <c r="O1966" s="33"/>
      <c r="P1966" s="636"/>
      <c r="Q1966" s="603"/>
      <c r="R1966" s="603"/>
    </row>
    <row r="1967" hidden="1" customHeight="1" spans="1:18">
      <c r="A1967" s="591"/>
      <c r="B1967" s="91"/>
      <c r="C1967" s="635"/>
      <c r="D1967" s="91"/>
      <c r="E1967" s="91"/>
      <c r="F1967" s="91"/>
      <c r="G1967" s="91"/>
      <c r="H1967" s="91"/>
      <c r="I1967" s="282"/>
      <c r="J1967" s="282"/>
      <c r="K1967" s="25"/>
      <c r="L1967" s="633"/>
      <c r="M1967" s="25"/>
      <c r="N1967" s="33"/>
      <c r="O1967" s="33"/>
      <c r="P1967" s="636"/>
      <c r="Q1967" s="603"/>
      <c r="R1967" s="603"/>
    </row>
    <row r="1968" hidden="1" customHeight="1" spans="1:18">
      <c r="A1968" s="591"/>
      <c r="B1968" s="91"/>
      <c r="C1968" s="635"/>
      <c r="D1968" s="91"/>
      <c r="E1968" s="91"/>
      <c r="F1968" s="91"/>
      <c r="G1968" s="91"/>
      <c r="H1968" s="91"/>
      <c r="I1968" s="282"/>
      <c r="J1968" s="282"/>
      <c r="K1968" s="25"/>
      <c r="L1968" s="633"/>
      <c r="M1968" s="25"/>
      <c r="N1968" s="33"/>
      <c r="O1968" s="33"/>
      <c r="P1968" s="636"/>
      <c r="Q1968" s="603"/>
      <c r="R1968" s="603"/>
    </row>
    <row r="1969" hidden="1" customHeight="1" spans="1:18">
      <c r="A1969" s="591"/>
      <c r="B1969" s="91"/>
      <c r="C1969" s="635"/>
      <c r="D1969" s="91"/>
      <c r="E1969" s="91"/>
      <c r="F1969" s="91"/>
      <c r="G1969" s="91"/>
      <c r="H1969" s="91"/>
      <c r="I1969" s="282"/>
      <c r="J1969" s="282"/>
      <c r="K1969" s="25"/>
      <c r="L1969" s="633"/>
      <c r="M1969" s="25"/>
      <c r="N1969" s="33"/>
      <c r="O1969" s="33"/>
      <c r="P1969" s="636"/>
      <c r="Q1969" s="603"/>
      <c r="R1969" s="603"/>
    </row>
    <row r="1970" hidden="1" customHeight="1" spans="1:18">
      <c r="A1970" s="591"/>
      <c r="B1970" s="91"/>
      <c r="C1970" s="635"/>
      <c r="D1970" s="91"/>
      <c r="E1970" s="91"/>
      <c r="F1970" s="91"/>
      <c r="G1970" s="91"/>
      <c r="H1970" s="91"/>
      <c r="I1970" s="282"/>
      <c r="J1970" s="282"/>
      <c r="K1970" s="25"/>
      <c r="L1970" s="633"/>
      <c r="M1970" s="25"/>
      <c r="N1970" s="33"/>
      <c r="O1970" s="33"/>
      <c r="P1970" s="636"/>
      <c r="Q1970" s="603"/>
      <c r="R1970" s="603"/>
    </row>
    <row r="1971" hidden="1" customHeight="1" spans="1:18">
      <c r="A1971" s="591"/>
      <c r="B1971" s="91"/>
      <c r="C1971" s="635"/>
      <c r="D1971" s="91"/>
      <c r="E1971" s="91"/>
      <c r="F1971" s="91"/>
      <c r="G1971" s="91"/>
      <c r="H1971" s="91"/>
      <c r="I1971" s="282"/>
      <c r="J1971" s="282"/>
      <c r="K1971" s="25"/>
      <c r="L1971" s="633"/>
      <c r="M1971" s="25"/>
      <c r="N1971" s="33"/>
      <c r="O1971" s="33"/>
      <c r="P1971" s="636"/>
      <c r="Q1971" s="603"/>
      <c r="R1971" s="603"/>
    </row>
    <row r="1972" hidden="1" customHeight="1" spans="1:18">
      <c r="A1972" s="591"/>
      <c r="B1972" s="91"/>
      <c r="C1972" s="635"/>
      <c r="D1972" s="91"/>
      <c r="E1972" s="91"/>
      <c r="F1972" s="91"/>
      <c r="G1972" s="91"/>
      <c r="H1972" s="91"/>
      <c r="I1972" s="282"/>
      <c r="J1972" s="282"/>
      <c r="K1972" s="25"/>
      <c r="L1972" s="633"/>
      <c r="M1972" s="25"/>
      <c r="N1972" s="33"/>
      <c r="O1972" s="33"/>
      <c r="P1972" s="636"/>
      <c r="Q1972" s="603"/>
      <c r="R1972" s="603"/>
    </row>
    <row r="1973" hidden="1" customHeight="1" spans="1:18">
      <c r="A1973" s="591"/>
      <c r="B1973" s="91"/>
      <c r="C1973" s="635"/>
      <c r="D1973" s="91"/>
      <c r="E1973" s="91"/>
      <c r="F1973" s="91"/>
      <c r="G1973" s="91"/>
      <c r="H1973" s="91"/>
      <c r="I1973" s="282"/>
      <c r="J1973" s="282"/>
      <c r="K1973" s="25"/>
      <c r="L1973" s="633"/>
      <c r="M1973" s="25"/>
      <c r="N1973" s="33"/>
      <c r="O1973" s="33"/>
      <c r="P1973" s="636"/>
      <c r="Q1973" s="603"/>
      <c r="R1973" s="603"/>
    </row>
    <row r="1974" hidden="1" customHeight="1" spans="1:18">
      <c r="A1974" s="591"/>
      <c r="B1974" s="91"/>
      <c r="C1974" s="635"/>
      <c r="D1974" s="91"/>
      <c r="E1974" s="91"/>
      <c r="F1974" s="91"/>
      <c r="G1974" s="91"/>
      <c r="H1974" s="91"/>
      <c r="I1974" s="282"/>
      <c r="J1974" s="282"/>
      <c r="K1974" s="25"/>
      <c r="L1974" s="633"/>
      <c r="M1974" s="25"/>
      <c r="N1974" s="33"/>
      <c r="O1974" s="33"/>
      <c r="P1974" s="636"/>
      <c r="Q1974" s="603"/>
      <c r="R1974" s="603"/>
    </row>
    <row r="1975" hidden="1" customHeight="1" spans="1:18">
      <c r="A1975" s="591"/>
      <c r="B1975" s="91"/>
      <c r="C1975" s="635"/>
      <c r="D1975" s="91"/>
      <c r="E1975" s="91"/>
      <c r="F1975" s="91"/>
      <c r="G1975" s="91"/>
      <c r="H1975" s="91"/>
      <c r="I1975" s="282"/>
      <c r="J1975" s="282"/>
      <c r="K1975" s="25"/>
      <c r="L1975" s="633"/>
      <c r="M1975" s="25"/>
      <c r="N1975" s="33"/>
      <c r="O1975" s="33"/>
      <c r="P1975" s="636"/>
      <c r="Q1975" s="603"/>
      <c r="R1975" s="603"/>
    </row>
    <row r="1976" hidden="1" customHeight="1" spans="1:18">
      <c r="A1976" s="591"/>
      <c r="B1976" s="91"/>
      <c r="C1976" s="635"/>
      <c r="D1976" s="91"/>
      <c r="E1976" s="91"/>
      <c r="F1976" s="91"/>
      <c r="G1976" s="91"/>
      <c r="H1976" s="91"/>
      <c r="I1976" s="282"/>
      <c r="J1976" s="282"/>
      <c r="K1976" s="25"/>
      <c r="L1976" s="633"/>
      <c r="M1976" s="25"/>
      <c r="N1976" s="33"/>
      <c r="O1976" s="33"/>
      <c r="P1976" s="636"/>
      <c r="Q1976" s="603"/>
      <c r="R1976" s="603"/>
    </row>
    <row r="1977" hidden="1" customHeight="1" spans="1:18">
      <c r="A1977" s="591"/>
      <c r="B1977" s="91"/>
      <c r="C1977" s="635"/>
      <c r="D1977" s="91"/>
      <c r="E1977" s="91"/>
      <c r="F1977" s="91"/>
      <c r="G1977" s="91"/>
      <c r="H1977" s="91"/>
      <c r="I1977" s="282"/>
      <c r="J1977" s="282"/>
      <c r="K1977" s="25"/>
      <c r="L1977" s="633"/>
      <c r="M1977" s="25"/>
      <c r="N1977" s="33"/>
      <c r="O1977" s="33"/>
      <c r="P1977" s="636"/>
      <c r="Q1977" s="603"/>
      <c r="R1977" s="603"/>
    </row>
    <row r="1978" hidden="1" customHeight="1" spans="1:18">
      <c r="A1978" s="591"/>
      <c r="B1978" s="91"/>
      <c r="C1978" s="635"/>
      <c r="D1978" s="91"/>
      <c r="E1978" s="91"/>
      <c r="F1978" s="91"/>
      <c r="G1978" s="91"/>
      <c r="H1978" s="91"/>
      <c r="I1978" s="282"/>
      <c r="J1978" s="282"/>
      <c r="K1978" s="25"/>
      <c r="L1978" s="633"/>
      <c r="M1978" s="25"/>
      <c r="N1978" s="33"/>
      <c r="O1978" s="33"/>
      <c r="P1978" s="636"/>
      <c r="Q1978" s="603"/>
      <c r="R1978" s="603"/>
    </row>
    <row r="1979" hidden="1" customHeight="1" spans="1:18">
      <c r="A1979" s="591"/>
      <c r="B1979" s="91"/>
      <c r="C1979" s="635"/>
      <c r="D1979" s="91"/>
      <c r="E1979" s="91"/>
      <c r="F1979" s="91"/>
      <c r="G1979" s="91"/>
      <c r="H1979" s="91"/>
      <c r="I1979" s="282"/>
      <c r="J1979" s="282"/>
      <c r="K1979" s="25"/>
      <c r="L1979" s="633"/>
      <c r="M1979" s="25"/>
      <c r="N1979" s="33"/>
      <c r="O1979" s="33"/>
      <c r="P1979" s="636"/>
      <c r="Q1979" s="603"/>
      <c r="R1979" s="603"/>
    </row>
    <row r="1980" hidden="1" customHeight="1" spans="1:18">
      <c r="A1980" s="591"/>
      <c r="B1980" s="91"/>
      <c r="C1980" s="635"/>
      <c r="D1980" s="91"/>
      <c r="E1980" s="91"/>
      <c r="F1980" s="91"/>
      <c r="G1980" s="91"/>
      <c r="H1980" s="91"/>
      <c r="I1980" s="282"/>
      <c r="J1980" s="282"/>
      <c r="K1980" s="25"/>
      <c r="L1980" s="633"/>
      <c r="M1980" s="25"/>
      <c r="N1980" s="33"/>
      <c r="O1980" s="33"/>
      <c r="P1980" s="636"/>
      <c r="Q1980" s="603"/>
      <c r="R1980" s="603"/>
    </row>
    <row r="1981" hidden="1" customHeight="1" spans="1:18">
      <c r="A1981" s="591"/>
      <c r="B1981" s="91"/>
      <c r="C1981" s="635"/>
      <c r="D1981" s="91"/>
      <c r="E1981" s="91"/>
      <c r="F1981" s="91"/>
      <c r="G1981" s="91"/>
      <c r="H1981" s="91"/>
      <c r="I1981" s="282"/>
      <c r="J1981" s="282"/>
      <c r="K1981" s="25"/>
      <c r="L1981" s="633"/>
      <c r="M1981" s="25"/>
      <c r="N1981" s="33"/>
      <c r="O1981" s="33"/>
      <c r="P1981" s="636"/>
      <c r="Q1981" s="603"/>
      <c r="R1981" s="603"/>
    </row>
    <row r="1982" hidden="1" customHeight="1" spans="1:18">
      <c r="A1982" s="591"/>
      <c r="B1982" s="91"/>
      <c r="C1982" s="635"/>
      <c r="D1982" s="91"/>
      <c r="E1982" s="91"/>
      <c r="F1982" s="91"/>
      <c r="G1982" s="91"/>
      <c r="H1982" s="91"/>
      <c r="I1982" s="282"/>
      <c r="J1982" s="282"/>
      <c r="K1982" s="25"/>
      <c r="L1982" s="633"/>
      <c r="M1982" s="25"/>
      <c r="N1982" s="33"/>
      <c r="O1982" s="33"/>
      <c r="P1982" s="636"/>
      <c r="Q1982" s="603"/>
      <c r="R1982" s="603"/>
    </row>
    <row r="1983" hidden="1" customHeight="1" spans="1:18">
      <c r="A1983" s="591"/>
      <c r="B1983" s="91"/>
      <c r="C1983" s="635"/>
      <c r="D1983" s="91"/>
      <c r="E1983" s="91"/>
      <c r="F1983" s="91"/>
      <c r="G1983" s="91"/>
      <c r="H1983" s="91"/>
      <c r="I1983" s="282"/>
      <c r="J1983" s="282"/>
      <c r="K1983" s="25"/>
      <c r="L1983" s="633"/>
      <c r="M1983" s="25"/>
      <c r="N1983" s="33"/>
      <c r="O1983" s="33"/>
      <c r="P1983" s="636"/>
      <c r="Q1983" s="603"/>
      <c r="R1983" s="603"/>
    </row>
    <row r="1984" hidden="1" customHeight="1" spans="1:18">
      <c r="A1984" s="591"/>
      <c r="B1984" s="91"/>
      <c r="C1984" s="635"/>
      <c r="D1984" s="91"/>
      <c r="E1984" s="91"/>
      <c r="F1984" s="91"/>
      <c r="G1984" s="91"/>
      <c r="H1984" s="91"/>
      <c r="I1984" s="282"/>
      <c r="J1984" s="282"/>
      <c r="K1984" s="25"/>
      <c r="L1984" s="633"/>
      <c r="M1984" s="25"/>
      <c r="N1984" s="33"/>
      <c r="O1984" s="33"/>
      <c r="P1984" s="636"/>
      <c r="Q1984" s="603"/>
      <c r="R1984" s="603"/>
    </row>
    <row r="1985" hidden="1" customHeight="1" spans="1:18">
      <c r="A1985" s="591"/>
      <c r="B1985" s="91"/>
      <c r="C1985" s="635"/>
      <c r="D1985" s="91"/>
      <c r="E1985" s="91"/>
      <c r="F1985" s="91"/>
      <c r="G1985" s="91"/>
      <c r="H1985" s="91"/>
      <c r="I1985" s="282"/>
      <c r="J1985" s="282"/>
      <c r="K1985" s="25"/>
      <c r="L1985" s="633"/>
      <c r="M1985" s="25"/>
      <c r="N1985" s="33"/>
      <c r="O1985" s="33"/>
      <c r="P1985" s="636"/>
      <c r="Q1985" s="603"/>
      <c r="R1985" s="603"/>
    </row>
    <row r="1986" hidden="1" customHeight="1" spans="1:18">
      <c r="A1986" s="591"/>
      <c r="B1986" s="91"/>
      <c r="C1986" s="635"/>
      <c r="D1986" s="91"/>
      <c r="E1986" s="91"/>
      <c r="F1986" s="91"/>
      <c r="G1986" s="91"/>
      <c r="H1986" s="91"/>
      <c r="I1986" s="282"/>
      <c r="J1986" s="282"/>
      <c r="K1986" s="25"/>
      <c r="L1986" s="633"/>
      <c r="M1986" s="25"/>
      <c r="N1986" s="33"/>
      <c r="O1986" s="33"/>
      <c r="P1986" s="636"/>
      <c r="Q1986" s="603"/>
      <c r="R1986" s="603"/>
    </row>
    <row r="1987" hidden="1" customHeight="1" spans="1:18">
      <c r="A1987" s="591"/>
      <c r="B1987" s="91"/>
      <c r="C1987" s="635"/>
      <c r="D1987" s="91"/>
      <c r="E1987" s="91"/>
      <c r="F1987" s="91"/>
      <c r="G1987" s="91"/>
      <c r="H1987" s="91"/>
      <c r="I1987" s="282"/>
      <c r="J1987" s="282"/>
      <c r="K1987" s="25"/>
      <c r="L1987" s="633"/>
      <c r="M1987" s="25"/>
      <c r="N1987" s="33"/>
      <c r="O1987" s="33"/>
      <c r="P1987" s="636"/>
      <c r="Q1987" s="603"/>
      <c r="R1987" s="603"/>
    </row>
    <row r="1988" hidden="1" customHeight="1" spans="1:18">
      <c r="A1988" s="591"/>
      <c r="B1988" s="91"/>
      <c r="C1988" s="635"/>
      <c r="D1988" s="91"/>
      <c r="E1988" s="91"/>
      <c r="F1988" s="91"/>
      <c r="G1988" s="91"/>
      <c r="H1988" s="91"/>
      <c r="I1988" s="282"/>
      <c r="J1988" s="282"/>
      <c r="K1988" s="25"/>
      <c r="L1988" s="633"/>
      <c r="M1988" s="25"/>
      <c r="N1988" s="33"/>
      <c r="O1988" s="33"/>
      <c r="P1988" s="636"/>
      <c r="Q1988" s="603"/>
      <c r="R1988" s="603"/>
    </row>
    <row r="1989" hidden="1" customHeight="1" spans="1:18">
      <c r="A1989" s="591"/>
      <c r="B1989" s="91"/>
      <c r="C1989" s="635"/>
      <c r="D1989" s="91"/>
      <c r="E1989" s="91"/>
      <c r="F1989" s="91"/>
      <c r="G1989" s="91"/>
      <c r="H1989" s="91"/>
      <c r="I1989" s="282"/>
      <c r="J1989" s="282"/>
      <c r="K1989" s="25"/>
      <c r="L1989" s="633"/>
      <c r="M1989" s="25"/>
      <c r="N1989" s="33"/>
      <c r="O1989" s="33"/>
      <c r="P1989" s="636"/>
      <c r="Q1989" s="603"/>
      <c r="R1989" s="603"/>
    </row>
    <row r="1990" hidden="1" customHeight="1" spans="1:18">
      <c r="A1990" s="591"/>
      <c r="B1990" s="91"/>
      <c r="C1990" s="635"/>
      <c r="D1990" s="91"/>
      <c r="E1990" s="91"/>
      <c r="F1990" s="91"/>
      <c r="G1990" s="91"/>
      <c r="H1990" s="91"/>
      <c r="I1990" s="282"/>
      <c r="J1990" s="282"/>
      <c r="K1990" s="25"/>
      <c r="L1990" s="633"/>
      <c r="M1990" s="25"/>
      <c r="N1990" s="33"/>
      <c r="O1990" s="33"/>
      <c r="P1990" s="636"/>
      <c r="Q1990" s="603"/>
      <c r="R1990" s="603"/>
    </row>
    <row r="1991" hidden="1" customHeight="1" spans="1:18">
      <c r="A1991" s="591"/>
      <c r="B1991" s="91"/>
      <c r="C1991" s="635"/>
      <c r="D1991" s="91"/>
      <c r="E1991" s="91"/>
      <c r="F1991" s="91"/>
      <c r="G1991" s="91"/>
      <c r="H1991" s="91"/>
      <c r="I1991" s="282"/>
      <c r="J1991" s="282"/>
      <c r="K1991" s="25"/>
      <c r="L1991" s="633"/>
      <c r="M1991" s="25"/>
      <c r="N1991" s="33"/>
      <c r="O1991" s="33"/>
      <c r="P1991" s="636"/>
      <c r="Q1991" s="603"/>
      <c r="R1991" s="603"/>
    </row>
    <row r="1992" hidden="1" customHeight="1" spans="1:18">
      <c r="A1992" s="591"/>
      <c r="B1992" s="91"/>
      <c r="C1992" s="635"/>
      <c r="D1992" s="91"/>
      <c r="E1992" s="91"/>
      <c r="F1992" s="91"/>
      <c r="G1992" s="91"/>
      <c r="H1992" s="91"/>
      <c r="I1992" s="282"/>
      <c r="J1992" s="282"/>
      <c r="K1992" s="25"/>
      <c r="L1992" s="633"/>
      <c r="M1992" s="25"/>
      <c r="N1992" s="33"/>
      <c r="O1992" s="33"/>
      <c r="P1992" s="636"/>
      <c r="Q1992" s="603"/>
      <c r="R1992" s="603"/>
    </row>
    <row r="1993" hidden="1" customHeight="1" spans="1:18">
      <c r="A1993" s="591"/>
      <c r="B1993" s="91"/>
      <c r="C1993" s="635"/>
      <c r="D1993" s="91"/>
      <c r="E1993" s="91"/>
      <c r="F1993" s="91"/>
      <c r="G1993" s="91"/>
      <c r="H1993" s="91"/>
      <c r="I1993" s="282"/>
      <c r="J1993" s="282"/>
      <c r="K1993" s="25"/>
      <c r="L1993" s="633"/>
      <c r="M1993" s="25"/>
      <c r="N1993" s="33"/>
      <c r="O1993" s="33"/>
      <c r="P1993" s="636"/>
      <c r="Q1993" s="603"/>
      <c r="R1993" s="603"/>
    </row>
    <row r="1994" hidden="1" customHeight="1" spans="1:18">
      <c r="A1994" s="591"/>
      <c r="B1994" s="91"/>
      <c r="C1994" s="635"/>
      <c r="D1994" s="91"/>
      <c r="E1994" s="91"/>
      <c r="F1994" s="91"/>
      <c r="G1994" s="91"/>
      <c r="H1994" s="91"/>
      <c r="I1994" s="282"/>
      <c r="J1994" s="282"/>
      <c r="K1994" s="25"/>
      <c r="L1994" s="633"/>
      <c r="M1994" s="25"/>
      <c r="N1994" s="33"/>
      <c r="O1994" s="33"/>
      <c r="P1994" s="636"/>
      <c r="Q1994" s="603"/>
      <c r="R1994" s="603"/>
    </row>
    <row r="1995" hidden="1" customHeight="1" spans="1:18">
      <c r="A1995" s="591"/>
      <c r="B1995" s="91"/>
      <c r="C1995" s="635"/>
      <c r="D1995" s="91"/>
      <c r="E1995" s="91"/>
      <c r="F1995" s="91"/>
      <c r="G1995" s="91"/>
      <c r="H1995" s="91"/>
      <c r="I1995" s="282"/>
      <c r="J1995" s="282"/>
      <c r="K1995" s="25"/>
      <c r="L1995" s="633"/>
      <c r="M1995" s="25"/>
      <c r="N1995" s="33"/>
      <c r="O1995" s="33"/>
      <c r="P1995" s="636"/>
      <c r="Q1995" s="603"/>
      <c r="R1995" s="603"/>
    </row>
    <row r="1996" hidden="1" customHeight="1" spans="1:18">
      <c r="A1996" s="591"/>
      <c r="B1996" s="91"/>
      <c r="C1996" s="635"/>
      <c r="D1996" s="91"/>
      <c r="E1996" s="91"/>
      <c r="F1996" s="91"/>
      <c r="G1996" s="91"/>
      <c r="H1996" s="91"/>
      <c r="I1996" s="282"/>
      <c r="J1996" s="282"/>
      <c r="K1996" s="25"/>
      <c r="L1996" s="633"/>
      <c r="M1996" s="25"/>
      <c r="N1996" s="33"/>
      <c r="O1996" s="33"/>
      <c r="P1996" s="636"/>
      <c r="Q1996" s="603"/>
      <c r="R1996" s="603"/>
    </row>
    <row r="1997" hidden="1" customHeight="1" spans="1:18">
      <c r="A1997" s="591"/>
      <c r="B1997" s="91"/>
      <c r="C1997" s="635"/>
      <c r="D1997" s="91"/>
      <c r="E1997" s="91"/>
      <c r="F1997" s="91"/>
      <c r="G1997" s="91"/>
      <c r="H1997" s="91"/>
      <c r="I1997" s="282"/>
      <c r="J1997" s="282"/>
      <c r="K1997" s="25"/>
      <c r="L1997" s="633"/>
      <c r="M1997" s="25"/>
      <c r="N1997" s="33"/>
      <c r="O1997" s="33"/>
      <c r="P1997" s="636"/>
      <c r="Q1997" s="603"/>
      <c r="R1997" s="603"/>
    </row>
    <row r="1998" hidden="1" customHeight="1" spans="1:18">
      <c r="A1998" s="591"/>
      <c r="B1998" s="91"/>
      <c r="C1998" s="635"/>
      <c r="D1998" s="91"/>
      <c r="E1998" s="91"/>
      <c r="F1998" s="91"/>
      <c r="G1998" s="91"/>
      <c r="H1998" s="91"/>
      <c r="I1998" s="282"/>
      <c r="J1998" s="282"/>
      <c r="K1998" s="25"/>
      <c r="L1998" s="633"/>
      <c r="M1998" s="25"/>
      <c r="N1998" s="33"/>
      <c r="O1998" s="33"/>
      <c r="P1998" s="636"/>
      <c r="Q1998" s="603"/>
      <c r="R1998" s="603"/>
    </row>
    <row r="1999" hidden="1" customHeight="1" spans="1:18">
      <c r="A1999" s="591"/>
      <c r="B1999" s="91"/>
      <c r="C1999" s="635"/>
      <c r="D1999" s="91"/>
      <c r="E1999" s="91"/>
      <c r="F1999" s="91"/>
      <c r="G1999" s="91"/>
      <c r="H1999" s="91"/>
      <c r="I1999" s="282"/>
      <c r="J1999" s="282"/>
      <c r="K1999" s="25"/>
      <c r="L1999" s="633"/>
      <c r="M1999" s="25"/>
      <c r="N1999" s="33"/>
      <c r="O1999" s="33"/>
      <c r="P1999" s="636"/>
      <c r="Q1999" s="603"/>
      <c r="R1999" s="603"/>
    </row>
    <row r="2000" hidden="1" customHeight="1" spans="1:18">
      <c r="A2000" s="591"/>
      <c r="B2000" s="91"/>
      <c r="C2000" s="635"/>
      <c r="D2000" s="91"/>
      <c r="E2000" s="91"/>
      <c r="F2000" s="91"/>
      <c r="G2000" s="91"/>
      <c r="H2000" s="91"/>
      <c r="I2000" s="282"/>
      <c r="J2000" s="282"/>
      <c r="K2000" s="25"/>
      <c r="L2000" s="633"/>
      <c r="M2000" s="25"/>
      <c r="N2000" s="33"/>
      <c r="O2000" s="33"/>
      <c r="P2000" s="636"/>
      <c r="Q2000" s="603"/>
      <c r="R2000" s="603"/>
    </row>
    <row r="2001" hidden="1" customHeight="1" spans="1:18">
      <c r="A2001" s="591"/>
      <c r="B2001" s="91"/>
      <c r="C2001" s="635"/>
      <c r="D2001" s="91"/>
      <c r="E2001" s="91"/>
      <c r="F2001" s="91"/>
      <c r="G2001" s="91"/>
      <c r="H2001" s="91"/>
      <c r="I2001" s="282"/>
      <c r="J2001" s="282"/>
      <c r="K2001" s="25"/>
      <c r="L2001" s="633"/>
      <c r="M2001" s="25"/>
      <c r="N2001" s="33"/>
      <c r="O2001" s="33"/>
      <c r="P2001" s="636"/>
      <c r="Q2001" s="603"/>
      <c r="R2001" s="603"/>
    </row>
    <row r="2002" hidden="1" customHeight="1" spans="1:18">
      <c r="A2002" s="591"/>
      <c r="B2002" s="91"/>
      <c r="C2002" s="635"/>
      <c r="D2002" s="91"/>
      <c r="E2002" s="91"/>
      <c r="F2002" s="91"/>
      <c r="G2002" s="91"/>
      <c r="H2002" s="91"/>
      <c r="I2002" s="282"/>
      <c r="J2002" s="282"/>
      <c r="K2002" s="25"/>
      <c r="L2002" s="633"/>
      <c r="M2002" s="25"/>
      <c r="N2002" s="33"/>
      <c r="O2002" s="33"/>
      <c r="P2002" s="636"/>
      <c r="Q2002" s="603"/>
      <c r="R2002" s="603"/>
    </row>
    <row r="2003" hidden="1" customHeight="1" spans="1:18">
      <c r="A2003" s="591"/>
      <c r="B2003" s="91"/>
      <c r="C2003" s="635"/>
      <c r="D2003" s="91"/>
      <c r="E2003" s="91"/>
      <c r="F2003" s="91"/>
      <c r="G2003" s="91"/>
      <c r="H2003" s="91"/>
      <c r="I2003" s="282"/>
      <c r="J2003" s="282"/>
      <c r="K2003" s="25"/>
      <c r="L2003" s="633"/>
      <c r="M2003" s="25"/>
      <c r="N2003" s="33"/>
      <c r="O2003" s="33"/>
      <c r="P2003" s="636"/>
      <c r="Q2003" s="603"/>
      <c r="R2003" s="603"/>
    </row>
    <row r="2004" hidden="1" customHeight="1" spans="1:18">
      <c r="A2004" s="591"/>
      <c r="B2004" s="91"/>
      <c r="C2004" s="635"/>
      <c r="D2004" s="91"/>
      <c r="E2004" s="91"/>
      <c r="F2004" s="91"/>
      <c r="G2004" s="91"/>
      <c r="H2004" s="91"/>
      <c r="I2004" s="282"/>
      <c r="J2004" s="282"/>
      <c r="K2004" s="25"/>
      <c r="L2004" s="633"/>
      <c r="M2004" s="25"/>
      <c r="N2004" s="33"/>
      <c r="O2004" s="33"/>
      <c r="P2004" s="636"/>
      <c r="Q2004" s="603"/>
      <c r="R2004" s="603"/>
    </row>
    <row r="2005" hidden="1" customHeight="1" spans="1:18">
      <c r="A2005" s="591"/>
      <c r="B2005" s="91"/>
      <c r="C2005" s="635"/>
      <c r="D2005" s="91"/>
      <c r="E2005" s="91"/>
      <c r="F2005" s="91"/>
      <c r="G2005" s="91"/>
      <c r="H2005" s="91"/>
      <c r="I2005" s="282"/>
      <c r="J2005" s="282"/>
      <c r="K2005" s="25"/>
      <c r="L2005" s="633"/>
      <c r="M2005" s="25"/>
      <c r="N2005" s="33"/>
      <c r="O2005" s="33"/>
      <c r="P2005" s="636"/>
      <c r="Q2005" s="603"/>
      <c r="R2005" s="603"/>
    </row>
    <row r="2006" hidden="1" customHeight="1" spans="1:18">
      <c r="A2006" s="591"/>
      <c r="B2006" s="91"/>
      <c r="C2006" s="635"/>
      <c r="D2006" s="91"/>
      <c r="E2006" s="91"/>
      <c r="F2006" s="91"/>
      <c r="G2006" s="91"/>
      <c r="H2006" s="91"/>
      <c r="I2006" s="282"/>
      <c r="J2006" s="282"/>
      <c r="K2006" s="25"/>
      <c r="L2006" s="633"/>
      <c r="M2006" s="25"/>
      <c r="N2006" s="33"/>
      <c r="O2006" s="33"/>
      <c r="P2006" s="636"/>
      <c r="Q2006" s="603"/>
      <c r="R2006" s="603"/>
    </row>
    <row r="2007" hidden="1" customHeight="1" spans="1:18">
      <c r="A2007" s="591"/>
      <c r="B2007" s="91"/>
      <c r="C2007" s="635"/>
      <c r="D2007" s="91"/>
      <c r="E2007" s="91"/>
      <c r="F2007" s="91"/>
      <c r="G2007" s="91"/>
      <c r="H2007" s="91"/>
      <c r="I2007" s="282"/>
      <c r="J2007" s="282"/>
      <c r="K2007" s="25"/>
      <c r="L2007" s="633"/>
      <c r="M2007" s="25"/>
      <c r="N2007" s="33"/>
      <c r="O2007" s="33"/>
      <c r="P2007" s="636"/>
      <c r="Q2007" s="603"/>
      <c r="R2007" s="603"/>
    </row>
    <row r="2008" hidden="1" customHeight="1" spans="1:18">
      <c r="A2008" s="591"/>
      <c r="B2008" s="91"/>
      <c r="C2008" s="635"/>
      <c r="D2008" s="91"/>
      <c r="E2008" s="91"/>
      <c r="F2008" s="91"/>
      <c r="G2008" s="91"/>
      <c r="H2008" s="91"/>
      <c r="I2008" s="282"/>
      <c r="J2008" s="282"/>
      <c r="K2008" s="25"/>
      <c r="L2008" s="633"/>
      <c r="M2008" s="25"/>
      <c r="N2008" s="33"/>
      <c r="O2008" s="33"/>
      <c r="P2008" s="636"/>
      <c r="Q2008" s="603"/>
      <c r="R2008" s="603"/>
    </row>
    <row r="2009" hidden="1" customHeight="1" spans="1:18">
      <c r="A2009" s="591"/>
      <c r="B2009" s="91"/>
      <c r="C2009" s="635"/>
      <c r="D2009" s="91"/>
      <c r="E2009" s="91"/>
      <c r="F2009" s="91"/>
      <c r="G2009" s="91"/>
      <c r="H2009" s="91"/>
      <c r="I2009" s="282"/>
      <c r="J2009" s="282"/>
      <c r="K2009" s="25"/>
      <c r="L2009" s="633"/>
      <c r="M2009" s="25"/>
      <c r="N2009" s="33"/>
      <c r="O2009" s="33"/>
      <c r="P2009" s="636"/>
      <c r="Q2009" s="603"/>
      <c r="R2009" s="603"/>
    </row>
    <row r="2010" hidden="1" customHeight="1" spans="1:18">
      <c r="A2010" s="591"/>
      <c r="B2010" s="91"/>
      <c r="C2010" s="635"/>
      <c r="D2010" s="91"/>
      <c r="E2010" s="91"/>
      <c r="F2010" s="91"/>
      <c r="G2010" s="91"/>
      <c r="H2010" s="91"/>
      <c r="I2010" s="282"/>
      <c r="J2010" s="282"/>
      <c r="K2010" s="25"/>
      <c r="L2010" s="633"/>
      <c r="M2010" s="25"/>
      <c r="N2010" s="33"/>
      <c r="O2010" s="33"/>
      <c r="P2010" s="636"/>
      <c r="Q2010" s="603"/>
      <c r="R2010" s="603"/>
    </row>
    <row r="2011" hidden="1" customHeight="1" spans="1:18">
      <c r="A2011" s="591"/>
      <c r="B2011" s="91"/>
      <c r="C2011" s="635"/>
      <c r="D2011" s="91"/>
      <c r="E2011" s="91"/>
      <c r="F2011" s="91"/>
      <c r="G2011" s="91"/>
      <c r="H2011" s="91"/>
      <c r="I2011" s="282"/>
      <c r="J2011" s="282"/>
      <c r="K2011" s="25"/>
      <c r="L2011" s="633"/>
      <c r="M2011" s="25"/>
      <c r="N2011" s="33"/>
      <c r="O2011" s="33"/>
      <c r="P2011" s="636"/>
      <c r="Q2011" s="603"/>
      <c r="R2011" s="603"/>
    </row>
    <row r="2012" hidden="1" customHeight="1" spans="1:18">
      <c r="A2012" s="591"/>
      <c r="B2012" s="91"/>
      <c r="C2012" s="635"/>
      <c r="D2012" s="91"/>
      <c r="E2012" s="91"/>
      <c r="F2012" s="91"/>
      <c r="G2012" s="91"/>
      <c r="H2012" s="91"/>
      <c r="I2012" s="282"/>
      <c r="J2012" s="282"/>
      <c r="K2012" s="25"/>
      <c r="L2012" s="633"/>
      <c r="M2012" s="25"/>
      <c r="N2012" s="33"/>
      <c r="O2012" s="33"/>
      <c r="P2012" s="636"/>
      <c r="Q2012" s="603"/>
      <c r="R2012" s="603"/>
    </row>
    <row r="2013" hidden="1" customHeight="1" spans="1:18">
      <c r="A2013" s="591"/>
      <c r="B2013" s="91"/>
      <c r="C2013" s="635"/>
      <c r="D2013" s="91"/>
      <c r="E2013" s="91"/>
      <c r="F2013" s="91"/>
      <c r="G2013" s="91"/>
      <c r="H2013" s="91"/>
      <c r="I2013" s="282"/>
      <c r="J2013" s="282"/>
      <c r="K2013" s="25"/>
      <c r="L2013" s="633"/>
      <c r="M2013" s="25"/>
      <c r="N2013" s="33"/>
      <c r="O2013" s="33"/>
      <c r="P2013" s="636"/>
      <c r="Q2013" s="603"/>
      <c r="R2013" s="603"/>
    </row>
    <row r="2014" hidden="1" customHeight="1" spans="1:18">
      <c r="A2014" s="591"/>
      <c r="B2014" s="91"/>
      <c r="C2014" s="635"/>
      <c r="D2014" s="91"/>
      <c r="E2014" s="91"/>
      <c r="F2014" s="91"/>
      <c r="G2014" s="91"/>
      <c r="H2014" s="91"/>
      <c r="I2014" s="282"/>
      <c r="J2014" s="282"/>
      <c r="K2014" s="25"/>
      <c r="L2014" s="633"/>
      <c r="M2014" s="25"/>
      <c r="N2014" s="33"/>
      <c r="O2014" s="33"/>
      <c r="P2014" s="636"/>
      <c r="Q2014" s="603"/>
      <c r="R2014" s="603"/>
    </row>
    <row r="2015" hidden="1" customHeight="1" spans="1:18">
      <c r="A2015" s="591"/>
      <c r="B2015" s="91"/>
      <c r="C2015" s="635"/>
      <c r="D2015" s="91"/>
      <c r="E2015" s="91"/>
      <c r="F2015" s="91"/>
      <c r="G2015" s="91"/>
      <c r="H2015" s="91"/>
      <c r="I2015" s="282"/>
      <c r="J2015" s="282"/>
      <c r="K2015" s="25"/>
      <c r="L2015" s="633"/>
      <c r="M2015" s="25"/>
      <c r="N2015" s="33"/>
      <c r="O2015" s="33"/>
      <c r="P2015" s="636"/>
      <c r="Q2015" s="603"/>
      <c r="R2015" s="603"/>
    </row>
    <row r="2016" hidden="1" customHeight="1" spans="1:18">
      <c r="A2016" s="591"/>
      <c r="B2016" s="91"/>
      <c r="C2016" s="635"/>
      <c r="D2016" s="91"/>
      <c r="E2016" s="91"/>
      <c r="F2016" s="91"/>
      <c r="G2016" s="91"/>
      <c r="H2016" s="91"/>
      <c r="I2016" s="282"/>
      <c r="J2016" s="282"/>
      <c r="K2016" s="25"/>
      <c r="L2016" s="633"/>
      <c r="M2016" s="25"/>
      <c r="N2016" s="33"/>
      <c r="O2016" s="33"/>
      <c r="P2016" s="636"/>
      <c r="Q2016" s="603"/>
      <c r="R2016" s="603"/>
    </row>
    <row r="2017" hidden="1" customHeight="1" spans="1:18">
      <c r="A2017" s="591"/>
      <c r="B2017" s="91"/>
      <c r="C2017" s="635"/>
      <c r="D2017" s="91"/>
      <c r="E2017" s="91"/>
      <c r="F2017" s="91"/>
      <c r="G2017" s="91"/>
      <c r="H2017" s="91"/>
      <c r="I2017" s="282"/>
      <c r="J2017" s="282"/>
      <c r="K2017" s="25"/>
      <c r="L2017" s="633"/>
      <c r="M2017" s="25"/>
      <c r="N2017" s="33"/>
      <c r="O2017" s="33"/>
      <c r="P2017" s="636"/>
      <c r="Q2017" s="603"/>
      <c r="R2017" s="603"/>
    </row>
    <row r="2018" hidden="1" customHeight="1" spans="1:18">
      <c r="A2018" s="591"/>
      <c r="B2018" s="91"/>
      <c r="C2018" s="635"/>
      <c r="D2018" s="91"/>
      <c r="E2018" s="91"/>
      <c r="F2018" s="91"/>
      <c r="G2018" s="91"/>
      <c r="H2018" s="91"/>
      <c r="I2018" s="282"/>
      <c r="J2018" s="282"/>
      <c r="K2018" s="25"/>
      <c r="L2018" s="633"/>
      <c r="M2018" s="25"/>
      <c r="N2018" s="33"/>
      <c r="O2018" s="33"/>
      <c r="P2018" s="636"/>
      <c r="Q2018" s="603"/>
      <c r="R2018" s="603"/>
    </row>
    <row r="2019" hidden="1" customHeight="1" spans="1:18">
      <c r="A2019" s="591"/>
      <c r="B2019" s="91"/>
      <c r="C2019" s="635"/>
      <c r="D2019" s="91"/>
      <c r="E2019" s="91"/>
      <c r="F2019" s="91"/>
      <c r="G2019" s="91"/>
      <c r="H2019" s="91"/>
      <c r="I2019" s="282"/>
      <c r="J2019" s="282"/>
      <c r="K2019" s="25"/>
      <c r="L2019" s="633"/>
      <c r="M2019" s="25"/>
      <c r="N2019" s="33"/>
      <c r="O2019" s="33"/>
      <c r="P2019" s="636"/>
      <c r="Q2019" s="603"/>
      <c r="R2019" s="603"/>
    </row>
    <row r="2020" hidden="1" customHeight="1" spans="1:18">
      <c r="A2020" s="591"/>
      <c r="B2020" s="91"/>
      <c r="C2020" s="635"/>
      <c r="D2020" s="91"/>
      <c r="E2020" s="91"/>
      <c r="F2020" s="91"/>
      <c r="G2020" s="91"/>
      <c r="H2020" s="91"/>
      <c r="I2020" s="282"/>
      <c r="J2020" s="282"/>
      <c r="K2020" s="25"/>
      <c r="L2020" s="633"/>
      <c r="M2020" s="25"/>
      <c r="N2020" s="33"/>
      <c r="O2020" s="33"/>
      <c r="P2020" s="636"/>
      <c r="Q2020" s="603"/>
      <c r="R2020" s="603"/>
    </row>
    <row r="2021" hidden="1" customHeight="1" spans="1:18">
      <c r="A2021" s="591"/>
      <c r="B2021" s="91"/>
      <c r="C2021" s="635"/>
      <c r="D2021" s="91"/>
      <c r="E2021" s="91"/>
      <c r="F2021" s="91"/>
      <c r="G2021" s="91"/>
      <c r="H2021" s="91"/>
      <c r="I2021" s="282"/>
      <c r="J2021" s="282"/>
      <c r="K2021" s="25"/>
      <c r="L2021" s="633"/>
      <c r="M2021" s="25"/>
      <c r="N2021" s="33"/>
      <c r="O2021" s="33"/>
      <c r="P2021" s="636"/>
      <c r="Q2021" s="603"/>
      <c r="R2021" s="603"/>
    </row>
    <row r="2022" hidden="1" customHeight="1" spans="1:18">
      <c r="A2022" s="591"/>
      <c r="B2022" s="91"/>
      <c r="C2022" s="635"/>
      <c r="D2022" s="91"/>
      <c r="E2022" s="91"/>
      <c r="F2022" s="91"/>
      <c r="G2022" s="91"/>
      <c r="H2022" s="91"/>
      <c r="I2022" s="282"/>
      <c r="J2022" s="282"/>
      <c r="K2022" s="25"/>
      <c r="L2022" s="633"/>
      <c r="M2022" s="25"/>
      <c r="N2022" s="33"/>
      <c r="O2022" s="33"/>
      <c r="P2022" s="636"/>
      <c r="Q2022" s="603"/>
      <c r="R2022" s="603"/>
    </row>
    <row r="2023" hidden="1" customHeight="1" spans="1:18">
      <c r="A2023" s="591"/>
      <c r="B2023" s="91"/>
      <c r="C2023" s="635"/>
      <c r="D2023" s="91"/>
      <c r="E2023" s="91"/>
      <c r="F2023" s="91"/>
      <c r="G2023" s="91"/>
      <c r="H2023" s="91"/>
      <c r="I2023" s="282"/>
      <c r="J2023" s="282"/>
      <c r="K2023" s="25"/>
      <c r="L2023" s="633"/>
      <c r="M2023" s="25"/>
      <c r="N2023" s="33"/>
      <c r="O2023" s="33"/>
      <c r="P2023" s="636"/>
      <c r="Q2023" s="603"/>
      <c r="R2023" s="603"/>
    </row>
    <row r="2024" hidden="1" customHeight="1" spans="1:18">
      <c r="A2024" s="591"/>
      <c r="B2024" s="91"/>
      <c r="C2024" s="635"/>
      <c r="D2024" s="91"/>
      <c r="E2024" s="91"/>
      <c r="F2024" s="91"/>
      <c r="G2024" s="91"/>
      <c r="H2024" s="91"/>
      <c r="I2024" s="282"/>
      <c r="J2024" s="282"/>
      <c r="K2024" s="25"/>
      <c r="L2024" s="633"/>
      <c r="M2024" s="25"/>
      <c r="N2024" s="33"/>
      <c r="O2024" s="33"/>
      <c r="P2024" s="636"/>
      <c r="Q2024" s="603"/>
      <c r="R2024" s="603"/>
    </row>
    <row r="2025" hidden="1" customHeight="1" spans="1:18">
      <c r="A2025" s="591"/>
      <c r="B2025" s="91"/>
      <c r="C2025" s="635"/>
      <c r="D2025" s="91"/>
      <c r="E2025" s="91"/>
      <c r="F2025" s="91"/>
      <c r="G2025" s="91"/>
      <c r="H2025" s="91"/>
      <c r="I2025" s="282"/>
      <c r="J2025" s="282"/>
      <c r="K2025" s="25"/>
      <c r="L2025" s="633"/>
      <c r="M2025" s="25"/>
      <c r="N2025" s="33"/>
      <c r="O2025" s="33"/>
      <c r="P2025" s="636"/>
      <c r="Q2025" s="603"/>
      <c r="R2025" s="603"/>
    </row>
    <row r="2026" hidden="1" customHeight="1" spans="1:18">
      <c r="A2026" s="591"/>
      <c r="B2026" s="91"/>
      <c r="C2026" s="635"/>
      <c r="D2026" s="91"/>
      <c r="E2026" s="91"/>
      <c r="F2026" s="91"/>
      <c r="G2026" s="91"/>
      <c r="H2026" s="91"/>
      <c r="I2026" s="282"/>
      <c r="J2026" s="282"/>
      <c r="K2026" s="25"/>
      <c r="L2026" s="633"/>
      <c r="M2026" s="25"/>
      <c r="N2026" s="33"/>
      <c r="O2026" s="33"/>
      <c r="P2026" s="636"/>
      <c r="Q2026" s="603"/>
      <c r="R2026" s="603"/>
    </row>
    <row r="2027" hidden="1" customHeight="1" spans="1:18">
      <c r="A2027" s="591"/>
      <c r="B2027" s="91"/>
      <c r="C2027" s="635"/>
      <c r="D2027" s="91"/>
      <c r="E2027" s="91"/>
      <c r="F2027" s="91"/>
      <c r="G2027" s="91"/>
      <c r="H2027" s="91"/>
      <c r="I2027" s="282"/>
      <c r="J2027" s="282"/>
      <c r="K2027" s="25"/>
      <c r="L2027" s="633"/>
      <c r="M2027" s="25"/>
      <c r="N2027" s="33"/>
      <c r="O2027" s="33"/>
      <c r="P2027" s="636"/>
      <c r="Q2027" s="603"/>
      <c r="R2027" s="603"/>
    </row>
    <row r="2028" hidden="1" customHeight="1" spans="1:18">
      <c r="A2028" s="591"/>
      <c r="B2028" s="91"/>
      <c r="C2028" s="635"/>
      <c r="D2028" s="91"/>
      <c r="E2028" s="91"/>
      <c r="F2028" s="91"/>
      <c r="G2028" s="91"/>
      <c r="H2028" s="91"/>
      <c r="I2028" s="282"/>
      <c r="J2028" s="282"/>
      <c r="K2028" s="25"/>
      <c r="L2028" s="633"/>
      <c r="M2028" s="25"/>
      <c r="N2028" s="33"/>
      <c r="O2028" s="33"/>
      <c r="P2028" s="636"/>
      <c r="Q2028" s="603"/>
      <c r="R2028" s="603"/>
    </row>
    <row r="2029" hidden="1" customHeight="1" spans="1:18">
      <c r="A2029" s="591"/>
      <c r="B2029" s="91"/>
      <c r="C2029" s="635"/>
      <c r="D2029" s="91"/>
      <c r="E2029" s="91"/>
      <c r="F2029" s="91"/>
      <c r="G2029" s="91"/>
      <c r="H2029" s="91"/>
      <c r="I2029" s="282"/>
      <c r="J2029" s="282"/>
      <c r="K2029" s="25"/>
      <c r="L2029" s="633"/>
      <c r="M2029" s="25"/>
      <c r="N2029" s="33"/>
      <c r="O2029" s="33"/>
      <c r="P2029" s="636"/>
      <c r="Q2029" s="603"/>
      <c r="R2029" s="603"/>
    </row>
    <row r="2030" hidden="1" customHeight="1" spans="1:18">
      <c r="A2030" s="591"/>
      <c r="B2030" s="91"/>
      <c r="C2030" s="635"/>
      <c r="D2030" s="91"/>
      <c r="E2030" s="91"/>
      <c r="F2030" s="91"/>
      <c r="G2030" s="91"/>
      <c r="H2030" s="91"/>
      <c r="I2030" s="282"/>
      <c r="J2030" s="282"/>
      <c r="K2030" s="25"/>
      <c r="L2030" s="633"/>
      <c r="M2030" s="25"/>
      <c r="N2030" s="33"/>
      <c r="O2030" s="33"/>
      <c r="P2030" s="636"/>
      <c r="Q2030" s="603"/>
      <c r="R2030" s="603"/>
    </row>
    <row r="2031" hidden="1" customHeight="1" spans="1:18">
      <c r="A2031" s="591"/>
      <c r="B2031" s="91"/>
      <c r="C2031" s="635"/>
      <c r="D2031" s="91"/>
      <c r="E2031" s="91"/>
      <c r="F2031" s="91"/>
      <c r="G2031" s="91"/>
      <c r="H2031" s="91"/>
      <c r="I2031" s="282"/>
      <c r="J2031" s="282"/>
      <c r="K2031" s="25"/>
      <c r="L2031" s="633"/>
      <c r="M2031" s="25"/>
      <c r="N2031" s="33"/>
      <c r="O2031" s="33"/>
      <c r="P2031" s="636"/>
      <c r="Q2031" s="603"/>
      <c r="R2031" s="603"/>
    </row>
    <row r="2032" hidden="1" customHeight="1" spans="1:18">
      <c r="A2032" s="591"/>
      <c r="B2032" s="91"/>
      <c r="C2032" s="635"/>
      <c r="D2032" s="91"/>
      <c r="E2032" s="91"/>
      <c r="F2032" s="91"/>
      <c r="G2032" s="91"/>
      <c r="H2032" s="91"/>
      <c r="I2032" s="282"/>
      <c r="J2032" s="282"/>
      <c r="K2032" s="25"/>
      <c r="L2032" s="633"/>
      <c r="M2032" s="25"/>
      <c r="N2032" s="33"/>
      <c r="O2032" s="33"/>
      <c r="P2032" s="636"/>
      <c r="Q2032" s="603"/>
      <c r="R2032" s="603"/>
    </row>
    <row r="2033" hidden="1" customHeight="1" spans="1:18">
      <c r="A2033" s="591"/>
      <c r="B2033" s="91"/>
      <c r="C2033" s="635"/>
      <c r="D2033" s="91"/>
      <c r="E2033" s="91"/>
      <c r="F2033" s="91"/>
      <c r="G2033" s="91"/>
      <c r="H2033" s="91"/>
      <c r="I2033" s="282"/>
      <c r="J2033" s="282"/>
      <c r="K2033" s="25"/>
      <c r="L2033" s="633"/>
      <c r="M2033" s="25"/>
      <c r="N2033" s="33"/>
      <c r="O2033" s="33"/>
      <c r="P2033" s="636"/>
      <c r="Q2033" s="603"/>
      <c r="R2033" s="603"/>
    </row>
    <row r="2034" hidden="1" customHeight="1" spans="1:18">
      <c r="A2034" s="591"/>
      <c r="B2034" s="91"/>
      <c r="C2034" s="635"/>
      <c r="D2034" s="91"/>
      <c r="E2034" s="91"/>
      <c r="F2034" s="91"/>
      <c r="G2034" s="91"/>
      <c r="H2034" s="91"/>
      <c r="I2034" s="282"/>
      <c r="J2034" s="282"/>
      <c r="K2034" s="25"/>
      <c r="L2034" s="633"/>
      <c r="M2034" s="25"/>
      <c r="N2034" s="33"/>
      <c r="O2034" s="33"/>
      <c r="P2034" s="636"/>
      <c r="Q2034" s="603"/>
      <c r="R2034" s="603"/>
    </row>
    <row r="2035" hidden="1" customHeight="1" spans="1:18">
      <c r="A2035" s="591"/>
      <c r="B2035" s="91"/>
      <c r="C2035" s="635"/>
      <c r="D2035" s="91"/>
      <c r="E2035" s="91"/>
      <c r="F2035" s="91"/>
      <c r="G2035" s="91"/>
      <c r="H2035" s="91"/>
      <c r="I2035" s="282"/>
      <c r="J2035" s="282"/>
      <c r="K2035" s="25"/>
      <c r="L2035" s="633"/>
      <c r="M2035" s="25"/>
      <c r="N2035" s="33"/>
      <c r="O2035" s="33"/>
      <c r="P2035" s="636"/>
      <c r="Q2035" s="603"/>
      <c r="R2035" s="603"/>
    </row>
    <row r="2036" hidden="1" customHeight="1" spans="1:18">
      <c r="A2036" s="591"/>
      <c r="B2036" s="91"/>
      <c r="C2036" s="635"/>
      <c r="D2036" s="91"/>
      <c r="E2036" s="91"/>
      <c r="F2036" s="91"/>
      <c r="G2036" s="91"/>
      <c r="H2036" s="91"/>
      <c r="I2036" s="282"/>
      <c r="J2036" s="282"/>
      <c r="K2036" s="25"/>
      <c r="L2036" s="633"/>
      <c r="M2036" s="25"/>
      <c r="N2036" s="33"/>
      <c r="O2036" s="33"/>
      <c r="P2036" s="636"/>
      <c r="Q2036" s="603"/>
      <c r="R2036" s="603"/>
    </row>
    <row r="2037" hidden="1" customHeight="1" spans="1:18">
      <c r="A2037" s="591"/>
      <c r="B2037" s="91"/>
      <c r="C2037" s="635"/>
      <c r="D2037" s="91"/>
      <c r="E2037" s="91"/>
      <c r="F2037" s="91"/>
      <c r="G2037" s="91"/>
      <c r="H2037" s="91"/>
      <c r="I2037" s="282"/>
      <c r="J2037" s="282"/>
      <c r="K2037" s="25"/>
      <c r="L2037" s="633"/>
      <c r="M2037" s="25"/>
      <c r="N2037" s="33"/>
      <c r="O2037" s="33"/>
      <c r="P2037" s="636"/>
      <c r="Q2037" s="603"/>
      <c r="R2037" s="603"/>
    </row>
    <row r="2038" hidden="1" customHeight="1" spans="1:16">
      <c r="A2038" s="591"/>
      <c r="B2038" s="33"/>
      <c r="C2038" s="33"/>
      <c r="D2038" s="91"/>
      <c r="E2038" s="91"/>
      <c r="F2038" s="91"/>
      <c r="G2038" s="91"/>
      <c r="H2038" s="633"/>
      <c r="I2038" s="282"/>
      <c r="J2038" s="282"/>
      <c r="K2038" s="25"/>
      <c r="L2038" s="633"/>
      <c r="M2038" s="25" t="str">
        <f>IF(I2038=0,"",(L2038-I2038)/I2038*100)</f>
        <v/>
      </c>
      <c r="N2038" s="33"/>
      <c r="O2038" s="33"/>
      <c r="P2038" s="637"/>
    </row>
    <row r="2039" customHeight="1" spans="1:16">
      <c r="A2039" s="26" t="s">
        <v>321</v>
      </c>
      <c r="B2039" s="107"/>
      <c r="C2039" s="27"/>
      <c r="D2039" s="332">
        <f>SUM(D7:D2037)</f>
        <v>0</v>
      </c>
      <c r="E2039" s="332"/>
      <c r="F2039" s="332">
        <f t="shared" ref="F2039:L2039" si="0">SUM(F7:F2037)</f>
        <v>0</v>
      </c>
      <c r="G2039" s="332"/>
      <c r="H2039" s="332"/>
      <c r="I2039" s="638"/>
      <c r="J2039" s="332">
        <f t="shared" si="0"/>
        <v>0</v>
      </c>
      <c r="K2039" s="332"/>
      <c r="L2039" s="332">
        <f t="shared" si="0"/>
        <v>0</v>
      </c>
      <c r="M2039" s="25" t="str">
        <f>IF(I2039=0,"",(L2039-I2039)/I2039*100)</f>
        <v/>
      </c>
      <c r="N2039" s="33"/>
      <c r="O2039" s="33"/>
      <c r="P2039" s="637"/>
    </row>
    <row r="2040" customHeight="1" spans="1:16">
      <c r="A2040" s="26" t="s">
        <v>385</v>
      </c>
      <c r="B2040" s="107"/>
      <c r="C2040" s="27"/>
      <c r="D2040" s="332"/>
      <c r="E2040" s="332"/>
      <c r="F2040" s="332">
        <v>836761.07</v>
      </c>
      <c r="G2040" s="332"/>
      <c r="H2040" s="332"/>
      <c r="I2040" s="638"/>
      <c r="J2040" s="91"/>
      <c r="K2040" s="25">
        <f>H2040</f>
        <v>0</v>
      </c>
      <c r="L2040" s="25"/>
      <c r="M2040" s="33"/>
      <c r="N2040" s="33"/>
      <c r="O2040" s="33"/>
      <c r="P2040" s="637"/>
    </row>
    <row r="2041" customHeight="1" spans="1:16">
      <c r="A2041" s="26" t="s">
        <v>321</v>
      </c>
      <c r="B2041" s="107"/>
      <c r="C2041" s="27"/>
      <c r="D2041" s="332"/>
      <c r="E2041" s="332"/>
      <c r="F2041" s="332">
        <f>F2039-F2040</f>
        <v>-836761.07</v>
      </c>
      <c r="G2041" s="332"/>
      <c r="H2041" s="332"/>
      <c r="I2041" s="638"/>
      <c r="J2041" s="91"/>
      <c r="K2041" s="25">
        <f>H2041</f>
        <v>0</v>
      </c>
      <c r="L2041" s="25">
        <f>L2039</f>
        <v>0</v>
      </c>
      <c r="M2041" s="25" t="str">
        <f>IF(I2041=0,"",(L2041-I2041)/I2041*100)</f>
        <v/>
      </c>
      <c r="N2041" s="33"/>
      <c r="O2041" s="33"/>
      <c r="P2041" s="637"/>
    </row>
    <row r="2042" customHeight="1" spans="1:16">
      <c r="A2042" s="28" t="e">
        <f>#REF!&amp;#REF!</f>
        <v>#REF!</v>
      </c>
      <c r="J2042" s="20" t="e">
        <f>"评估人员："&amp;#REF!</f>
        <v>#REF!</v>
      </c>
      <c r="P2042" s="637"/>
    </row>
    <row r="2043" customHeight="1" spans="1:16">
      <c r="A2043" s="20" t="e">
        <f>CONCATENATE(#REF!,#REF!,#REF!,#REF!,#REF!,#REF!,#REF!)</f>
        <v>#REF!</v>
      </c>
      <c r="L2043" s="333"/>
      <c r="P2043" s="637"/>
    </row>
  </sheetData>
  <mergeCells count="17">
    <mergeCell ref="A2:N2"/>
    <mergeCell ref="A3:N3"/>
    <mergeCell ref="D5:F5"/>
    <mergeCell ref="G5:I5"/>
    <mergeCell ref="J5:L5"/>
    <mergeCell ref="A2039:C2039"/>
    <mergeCell ref="A2040:C2040"/>
    <mergeCell ref="A2041:C2041"/>
    <mergeCell ref="A5:A6"/>
    <mergeCell ref="B5:B6"/>
    <mergeCell ref="C5:C6"/>
    <mergeCell ref="M5:M6"/>
    <mergeCell ref="N5:N6"/>
    <mergeCell ref="O5:O6"/>
    <mergeCell ref="P5:P6"/>
    <mergeCell ref="Q5:Q6"/>
    <mergeCell ref="R5:R6"/>
  </mergeCells>
  <dataValidations count="1">
    <dataValidation allowBlank="1" showInputMessage="1" showErrorMessage="1" promptTitle="填具体品名规格" prompt="不能填大类" sqref="B1920 B1924:B1928"/>
  </dataValidations>
  <hyperlinks>
    <hyperlink ref="A1" location="索引目录!E22" display="返回索引页"/>
    <hyperlink ref="B1" location="存货汇总!B10" display="返回"/>
  </hyperlinks>
  <printOptions horizontalCentered="1"/>
  <pageMargins left="0.354166666666667" right="0.354166666666667" top="0.786805555555556" bottom="0.786805555555556" header="1.0625" footer="0.511805555555556"/>
  <pageSetup paperSize="9" fitToHeight="0" orientation="landscape"/>
  <headerFooter alignWithMargins="0">
    <oddHeader>&amp;R&amp;"宋体,常规"&amp;10表&amp;"Times New Roman,常规"3-9-5
&amp;"宋体,常规"共&amp;"Times New Roman,常规"&amp;N&amp;"宋体,常规"页第&amp;"Times New Roman,常规"&amp;P&amp;"宋体,常规"页</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172"/>
  <sheetViews>
    <sheetView workbookViewId="0">
      <selection activeCell="G12" sqref="G12"/>
    </sheetView>
  </sheetViews>
  <sheetFormatPr defaultColWidth="7.875" defaultRowHeight="15.75" customHeight="1"/>
  <cols>
    <col min="1" max="1" width="5" style="20" customWidth="1"/>
    <col min="2" max="2" width="17.75" style="20" customWidth="1"/>
    <col min="3" max="3" width="12.75" style="20" customWidth="1"/>
    <col min="4" max="4" width="6" style="20" customWidth="1"/>
    <col min="5" max="6" width="8.625" style="589" hidden="1" customWidth="1" outlineLevel="1"/>
    <col min="7" max="8" width="11.75" style="589" hidden="1" customWidth="1" outlineLevel="1"/>
    <col min="9" max="9" width="6.875" style="589" customWidth="1" collapsed="1"/>
    <col min="10" max="10" width="9.875" style="589" customWidth="1"/>
    <col min="11" max="11" width="12.75" style="589" customWidth="1"/>
    <col min="12" max="12" width="7.25" style="32" customWidth="1"/>
    <col min="13" max="13" width="9.875" style="589" customWidth="1"/>
    <col min="14" max="14" width="12.625" style="589" customWidth="1"/>
    <col min="15" max="15" width="7.625" style="589" customWidth="1"/>
    <col min="16" max="16" width="8.375" style="20" customWidth="1"/>
    <col min="17" max="17" width="17.25" style="20" customWidth="1"/>
    <col min="18" max="18" width="8.25" style="590" customWidth="1"/>
    <col min="19" max="19" width="8" style="590" customWidth="1"/>
    <col min="20" max="20" width="7.875" style="590" customWidth="1"/>
    <col min="21" max="23" width="7.875" style="20" customWidth="1"/>
    <col min="24" max="16384" width="7.875" style="20"/>
  </cols>
  <sheetData>
    <row r="1" spans="1:16">
      <c r="A1" s="14" t="s">
        <v>222</v>
      </c>
      <c r="B1" s="14"/>
      <c r="C1" s="15" t="s">
        <v>223</v>
      </c>
      <c r="D1" s="16"/>
      <c r="E1" s="16"/>
      <c r="F1" s="16"/>
      <c r="G1" s="16"/>
      <c r="H1" s="16"/>
      <c r="I1" s="16"/>
      <c r="J1" s="16"/>
      <c r="K1" s="16"/>
      <c r="L1" s="16"/>
      <c r="M1" s="16"/>
      <c r="N1" s="16"/>
      <c r="O1" s="16"/>
      <c r="P1" s="16"/>
    </row>
    <row r="2" s="29" customFormat="1" ht="30" customHeight="1" spans="1:20">
      <c r="A2" s="17" t="s">
        <v>386</v>
      </c>
      <c r="B2" s="17"/>
      <c r="C2" s="17"/>
      <c r="D2" s="17"/>
      <c r="E2" s="17"/>
      <c r="F2" s="17"/>
      <c r="G2" s="17"/>
      <c r="H2" s="17"/>
      <c r="I2" s="17"/>
      <c r="J2" s="17"/>
      <c r="K2" s="17"/>
      <c r="L2" s="17"/>
      <c r="M2" s="17"/>
      <c r="N2" s="17"/>
      <c r="O2" s="17"/>
      <c r="P2" s="17"/>
      <c r="R2" s="601"/>
      <c r="S2" s="601"/>
      <c r="T2" s="601"/>
    </row>
    <row r="3" ht="14.1" customHeight="1" spans="1:16">
      <c r="A3" s="18" t="e">
        <f>CONCATENATE([2]封面!D9,[2]封面!F9,[2]封面!G9,[2]封面!H9,[2]封面!I9,[2]封面!J9,[2]封面!K9)</f>
        <v>#REF!</v>
      </c>
      <c r="B3" s="18"/>
      <c r="C3" s="18"/>
      <c r="D3" s="18"/>
      <c r="E3" s="18"/>
      <c r="F3" s="18"/>
      <c r="G3" s="18"/>
      <c r="H3" s="18"/>
      <c r="I3" s="18"/>
      <c r="J3" s="18"/>
      <c r="K3" s="30"/>
      <c r="L3" s="30"/>
      <c r="M3" s="30"/>
      <c r="N3" s="30"/>
      <c r="O3" s="30"/>
      <c r="P3" s="30"/>
    </row>
    <row r="4" customHeight="1" spans="1:16">
      <c r="A4" s="19" t="e">
        <f>'产成品（库存商品）'!A4</f>
        <v>#REF!</v>
      </c>
      <c r="B4" s="19"/>
      <c r="P4" s="31" t="s">
        <v>248</v>
      </c>
    </row>
    <row r="5" s="32" customFormat="1" customHeight="1" spans="1:20">
      <c r="A5" s="21" t="s">
        <v>249</v>
      </c>
      <c r="B5" s="151" t="s">
        <v>367</v>
      </c>
      <c r="C5" s="21" t="s">
        <v>368</v>
      </c>
      <c r="D5" s="152" t="s">
        <v>369</v>
      </c>
      <c r="E5" s="21" t="s">
        <v>254</v>
      </c>
      <c r="F5" s="21"/>
      <c r="G5" s="21"/>
      <c r="H5" s="151" t="s">
        <v>255</v>
      </c>
      <c r="I5" s="190" t="s">
        <v>256</v>
      </c>
      <c r="J5" s="599"/>
      <c r="K5" s="600"/>
      <c r="L5" s="26" t="s">
        <v>257</v>
      </c>
      <c r="M5" s="107"/>
      <c r="N5" s="27"/>
      <c r="O5" s="21" t="s">
        <v>258</v>
      </c>
      <c r="P5" s="21" t="s">
        <v>305</v>
      </c>
      <c r="Q5" s="602" t="s">
        <v>371</v>
      </c>
      <c r="R5" s="603" t="s">
        <v>372</v>
      </c>
      <c r="S5" s="603" t="s">
        <v>373</v>
      </c>
      <c r="T5" s="603"/>
    </row>
    <row r="6" s="32" customFormat="1" customHeight="1" spans="1:20">
      <c r="A6" s="21"/>
      <c r="B6" s="153"/>
      <c r="C6" s="21"/>
      <c r="D6" s="154"/>
      <c r="E6" s="151" t="s">
        <v>373</v>
      </c>
      <c r="F6" s="21" t="s">
        <v>372</v>
      </c>
      <c r="G6" s="21" t="s">
        <v>374</v>
      </c>
      <c r="H6" s="153"/>
      <c r="I6" s="151" t="s">
        <v>373</v>
      </c>
      <c r="J6" s="21" t="s">
        <v>372</v>
      </c>
      <c r="K6" s="21" t="s">
        <v>374</v>
      </c>
      <c r="L6" s="151" t="s">
        <v>375</v>
      </c>
      <c r="M6" s="21" t="s">
        <v>372</v>
      </c>
      <c r="N6" s="21" t="s">
        <v>374</v>
      </c>
      <c r="O6" s="21"/>
      <c r="P6" s="21"/>
      <c r="Q6" s="602"/>
      <c r="R6" s="603"/>
      <c r="S6" s="603"/>
      <c r="T6" s="603"/>
    </row>
    <row r="7" s="588" customFormat="1" customHeight="1" spans="1:247">
      <c r="A7" s="591"/>
      <c r="B7" s="331"/>
      <c r="C7" s="23"/>
      <c r="D7" s="592"/>
      <c r="E7" s="22"/>
      <c r="F7" s="593"/>
      <c r="G7" s="594"/>
      <c r="H7" s="578"/>
      <c r="I7" s="22"/>
      <c r="J7" s="593"/>
      <c r="K7" s="594"/>
      <c r="L7" s="564"/>
      <c r="M7" s="25"/>
      <c r="N7" s="594"/>
      <c r="O7" s="25"/>
      <c r="P7" s="33"/>
      <c r="Q7" s="20"/>
      <c r="R7" s="590"/>
      <c r="S7" s="590"/>
      <c r="T7" s="59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row>
    <row r="8" customHeight="1" spans="1:16">
      <c r="A8" s="595"/>
      <c r="B8" s="331"/>
      <c r="C8" s="23"/>
      <c r="D8" s="592"/>
      <c r="E8" s="22"/>
      <c r="F8" s="593"/>
      <c r="G8" s="594"/>
      <c r="H8" s="578"/>
      <c r="I8" s="22"/>
      <c r="J8" s="593"/>
      <c r="K8" s="594"/>
      <c r="L8" s="564"/>
      <c r="M8" s="25"/>
      <c r="N8" s="594"/>
      <c r="O8" s="25"/>
      <c r="P8" s="33"/>
    </row>
    <row r="9" customHeight="1" spans="1:16">
      <c r="A9" s="591"/>
      <c r="B9" s="23"/>
      <c r="C9" s="23"/>
      <c r="D9" s="592"/>
      <c r="E9" s="21"/>
      <c r="F9" s="593"/>
      <c r="G9" s="596"/>
      <c r="H9" s="578"/>
      <c r="I9" s="21"/>
      <c r="J9" s="593"/>
      <c r="K9" s="596"/>
      <c r="L9" s="564"/>
      <c r="M9" s="25"/>
      <c r="N9" s="594"/>
      <c r="O9" s="25"/>
      <c r="P9" s="33"/>
    </row>
    <row r="10" customHeight="1" spans="1:16">
      <c r="A10" s="595"/>
      <c r="B10" s="23"/>
      <c r="C10" s="23"/>
      <c r="D10" s="592"/>
      <c r="E10" s="21"/>
      <c r="F10" s="593"/>
      <c r="G10" s="596"/>
      <c r="H10" s="578"/>
      <c r="I10" s="21"/>
      <c r="J10" s="593"/>
      <c r="K10" s="596"/>
      <c r="L10" s="564"/>
      <c r="M10" s="25"/>
      <c r="N10" s="594"/>
      <c r="O10" s="25"/>
      <c r="P10" s="33"/>
    </row>
    <row r="11" customHeight="1" spans="1:16">
      <c r="A11" s="591"/>
      <c r="B11" s="23"/>
      <c r="C11" s="23"/>
      <c r="D11" s="592"/>
      <c r="E11" s="21"/>
      <c r="F11" s="593"/>
      <c r="G11" s="596"/>
      <c r="H11" s="578"/>
      <c r="I11" s="21"/>
      <c r="J11" s="593"/>
      <c r="K11" s="596"/>
      <c r="L11" s="564"/>
      <c r="M11" s="25"/>
      <c r="N11" s="594"/>
      <c r="O11" s="25"/>
      <c r="P11" s="33"/>
    </row>
    <row r="12" customHeight="1" spans="1:16">
      <c r="A12" s="595"/>
      <c r="B12" s="23"/>
      <c r="C12" s="23"/>
      <c r="D12" s="592"/>
      <c r="E12" s="21"/>
      <c r="F12" s="593"/>
      <c r="G12" s="596"/>
      <c r="H12" s="578"/>
      <c r="I12" s="21"/>
      <c r="J12" s="593"/>
      <c r="K12" s="596"/>
      <c r="L12" s="564"/>
      <c r="M12" s="25"/>
      <c r="N12" s="594"/>
      <c r="O12" s="25"/>
      <c r="P12" s="33"/>
    </row>
    <row r="13" customHeight="1" spans="1:16">
      <c r="A13" s="591"/>
      <c r="B13" s="23"/>
      <c r="C13" s="23"/>
      <c r="D13" s="592"/>
      <c r="E13" s="21"/>
      <c r="F13" s="593"/>
      <c r="G13" s="596"/>
      <c r="H13" s="578"/>
      <c r="I13" s="21"/>
      <c r="J13" s="593"/>
      <c r="K13" s="596"/>
      <c r="L13" s="564"/>
      <c r="M13" s="25"/>
      <c r="N13" s="594"/>
      <c r="O13" s="25"/>
      <c r="P13" s="33"/>
    </row>
    <row r="14" customHeight="1" spans="1:16">
      <c r="A14" s="595"/>
      <c r="B14" s="23"/>
      <c r="C14" s="23"/>
      <c r="D14" s="592"/>
      <c r="E14" s="21"/>
      <c r="F14" s="593"/>
      <c r="G14" s="596"/>
      <c r="H14" s="578"/>
      <c r="I14" s="21"/>
      <c r="J14" s="593"/>
      <c r="K14" s="596"/>
      <c r="L14" s="564"/>
      <c r="M14" s="25"/>
      <c r="N14" s="594"/>
      <c r="O14" s="25"/>
      <c r="P14" s="33"/>
    </row>
    <row r="15" customHeight="1" spans="1:16">
      <c r="A15" s="591"/>
      <c r="B15" s="23"/>
      <c r="C15" s="23"/>
      <c r="D15" s="592"/>
      <c r="E15" s="21"/>
      <c r="F15" s="593"/>
      <c r="G15" s="596"/>
      <c r="H15" s="578"/>
      <c r="I15" s="21"/>
      <c r="J15" s="593"/>
      <c r="K15" s="596"/>
      <c r="L15" s="564"/>
      <c r="M15" s="25"/>
      <c r="N15" s="594"/>
      <c r="O15" s="25"/>
      <c r="P15" s="33"/>
    </row>
    <row r="16" customHeight="1" spans="1:16">
      <c r="A16" s="595"/>
      <c r="B16" s="23"/>
      <c r="C16" s="23"/>
      <c r="D16" s="592"/>
      <c r="E16" s="21"/>
      <c r="F16" s="593"/>
      <c r="G16" s="596"/>
      <c r="H16" s="578"/>
      <c r="I16" s="21"/>
      <c r="J16" s="593"/>
      <c r="K16" s="596"/>
      <c r="L16" s="564"/>
      <c r="M16" s="25"/>
      <c r="N16" s="594"/>
      <c r="O16" s="25"/>
      <c r="P16" s="33"/>
    </row>
    <row r="17" customHeight="1" spans="1:16">
      <c r="A17" s="591"/>
      <c r="B17" s="23"/>
      <c r="C17" s="23"/>
      <c r="D17" s="592"/>
      <c r="E17" s="21"/>
      <c r="F17" s="593"/>
      <c r="G17" s="596"/>
      <c r="H17" s="578"/>
      <c r="I17" s="21"/>
      <c r="J17" s="593"/>
      <c r="K17" s="596"/>
      <c r="L17" s="564"/>
      <c r="M17" s="25"/>
      <c r="N17" s="594"/>
      <c r="O17" s="25"/>
      <c r="P17" s="33"/>
    </row>
    <row r="18" customHeight="1" spans="1:16">
      <c r="A18" s="595"/>
      <c r="B18" s="23"/>
      <c r="C18" s="23"/>
      <c r="D18" s="592"/>
      <c r="E18" s="21"/>
      <c r="F18" s="593"/>
      <c r="G18" s="596"/>
      <c r="H18" s="578"/>
      <c r="I18" s="21"/>
      <c r="J18" s="593"/>
      <c r="K18" s="596"/>
      <c r="L18" s="564"/>
      <c r="M18" s="25"/>
      <c r="N18" s="594"/>
      <c r="O18" s="25"/>
      <c r="P18" s="33"/>
    </row>
    <row r="19" customHeight="1" spans="1:16">
      <c r="A19" s="591"/>
      <c r="B19" s="23"/>
      <c r="C19" s="23"/>
      <c r="D19" s="592"/>
      <c r="E19" s="21"/>
      <c r="F19" s="593"/>
      <c r="G19" s="596"/>
      <c r="H19" s="578"/>
      <c r="I19" s="21"/>
      <c r="J19" s="593"/>
      <c r="K19" s="596"/>
      <c r="L19" s="564"/>
      <c r="M19" s="25"/>
      <c r="N19" s="594"/>
      <c r="O19" s="25"/>
      <c r="P19" s="33"/>
    </row>
    <row r="20" customHeight="1" spans="1:16">
      <c r="A20" s="595"/>
      <c r="B20" s="23"/>
      <c r="C20" s="23"/>
      <c r="D20" s="592"/>
      <c r="E20" s="21"/>
      <c r="F20" s="593"/>
      <c r="G20" s="596"/>
      <c r="H20" s="578"/>
      <c r="I20" s="21"/>
      <c r="J20" s="593"/>
      <c r="K20" s="596"/>
      <c r="L20" s="564"/>
      <c r="M20" s="25"/>
      <c r="N20" s="594"/>
      <c r="O20" s="25"/>
      <c r="P20" s="33"/>
    </row>
    <row r="21" customHeight="1" spans="1:16">
      <c r="A21" s="591"/>
      <c r="B21" s="23"/>
      <c r="C21" s="23"/>
      <c r="D21" s="592"/>
      <c r="E21" s="21"/>
      <c r="F21" s="593"/>
      <c r="G21" s="596"/>
      <c r="H21" s="578"/>
      <c r="I21" s="21"/>
      <c r="J21" s="593"/>
      <c r="K21" s="596"/>
      <c r="L21" s="564"/>
      <c r="M21" s="25"/>
      <c r="N21" s="594"/>
      <c r="O21" s="25"/>
      <c r="P21" s="33"/>
    </row>
    <row r="22" customHeight="1" spans="1:16">
      <c r="A22" s="595"/>
      <c r="B22" s="23"/>
      <c r="C22" s="23"/>
      <c r="D22" s="592"/>
      <c r="E22" s="21"/>
      <c r="F22" s="593"/>
      <c r="G22" s="596"/>
      <c r="H22" s="578"/>
      <c r="I22" s="21"/>
      <c r="J22" s="593"/>
      <c r="K22" s="596"/>
      <c r="L22" s="564"/>
      <c r="M22" s="25"/>
      <c r="N22" s="594"/>
      <c r="O22" s="25"/>
      <c r="P22" s="33"/>
    </row>
    <row r="23" customHeight="1" spans="1:16">
      <c r="A23" s="591"/>
      <c r="B23" s="23"/>
      <c r="C23" s="23"/>
      <c r="D23" s="592"/>
      <c r="E23" s="21"/>
      <c r="F23" s="593"/>
      <c r="G23" s="596"/>
      <c r="H23" s="578"/>
      <c r="I23" s="21"/>
      <c r="J23" s="593"/>
      <c r="K23" s="596"/>
      <c r="L23" s="564"/>
      <c r="M23" s="25"/>
      <c r="N23" s="594"/>
      <c r="O23" s="25"/>
      <c r="P23" s="33"/>
    </row>
    <row r="24" customHeight="1" spans="1:16">
      <c r="A24" s="595"/>
      <c r="B24" s="23"/>
      <c r="C24" s="23"/>
      <c r="D24" s="592"/>
      <c r="E24" s="21"/>
      <c r="F24" s="593"/>
      <c r="G24" s="596"/>
      <c r="H24" s="578"/>
      <c r="I24" s="21"/>
      <c r="J24" s="593"/>
      <c r="K24" s="596"/>
      <c r="L24" s="564"/>
      <c r="M24" s="25"/>
      <c r="N24" s="594"/>
      <c r="O24" s="25"/>
      <c r="P24" s="33"/>
    </row>
    <row r="25" customHeight="1" spans="1:16">
      <c r="A25" s="591"/>
      <c r="B25" s="23"/>
      <c r="C25" s="23"/>
      <c r="D25" s="592"/>
      <c r="E25" s="21"/>
      <c r="F25" s="593"/>
      <c r="G25" s="596"/>
      <c r="H25" s="578"/>
      <c r="I25" s="21"/>
      <c r="J25" s="593"/>
      <c r="K25" s="596"/>
      <c r="L25" s="564"/>
      <c r="M25" s="25"/>
      <c r="N25" s="594"/>
      <c r="O25" s="25"/>
      <c r="P25" s="33"/>
    </row>
    <row r="26" customHeight="1" spans="1:16">
      <c r="A26" s="595"/>
      <c r="B26" s="23"/>
      <c r="C26" s="23"/>
      <c r="D26" s="592"/>
      <c r="E26" s="21"/>
      <c r="F26" s="593"/>
      <c r="G26" s="596"/>
      <c r="H26" s="578"/>
      <c r="I26" s="21"/>
      <c r="J26" s="593"/>
      <c r="K26" s="596"/>
      <c r="L26" s="564"/>
      <c r="M26" s="25"/>
      <c r="N26" s="594"/>
      <c r="O26" s="25"/>
      <c r="P26" s="33"/>
    </row>
    <row r="27" customHeight="1" spans="1:16">
      <c r="A27" s="591"/>
      <c r="B27" s="23"/>
      <c r="C27" s="23"/>
      <c r="D27" s="592"/>
      <c r="E27" s="21"/>
      <c r="F27" s="593"/>
      <c r="G27" s="596"/>
      <c r="H27" s="25"/>
      <c r="I27" s="21"/>
      <c r="J27" s="593"/>
      <c r="K27" s="596"/>
      <c r="L27" s="564"/>
      <c r="M27" s="25"/>
      <c r="N27" s="594"/>
      <c r="O27" s="25"/>
      <c r="P27" s="33"/>
    </row>
    <row r="28" customHeight="1" spans="1:16">
      <c r="A28" s="595"/>
      <c r="B28" s="23"/>
      <c r="C28" s="23"/>
      <c r="D28" s="592"/>
      <c r="E28" s="21"/>
      <c r="F28" s="593"/>
      <c r="G28" s="596"/>
      <c r="H28" s="597"/>
      <c r="I28" s="21"/>
      <c r="J28" s="593"/>
      <c r="K28" s="596"/>
      <c r="L28" s="564"/>
      <c r="M28" s="25"/>
      <c r="N28" s="594"/>
      <c r="O28" s="25"/>
      <c r="P28" s="33"/>
    </row>
    <row r="29" customHeight="1" spans="1:16">
      <c r="A29" s="591"/>
      <c r="B29" s="23"/>
      <c r="C29" s="23"/>
      <c r="D29" s="592"/>
      <c r="E29" s="21"/>
      <c r="F29" s="593"/>
      <c r="G29" s="596"/>
      <c r="H29" s="598"/>
      <c r="I29" s="21"/>
      <c r="J29" s="593"/>
      <c r="K29" s="596"/>
      <c r="L29" s="564"/>
      <c r="M29" s="25"/>
      <c r="N29" s="594"/>
      <c r="O29" s="25"/>
      <c r="P29" s="33"/>
    </row>
    <row r="30" customHeight="1" spans="1:16">
      <c r="A30" s="595"/>
      <c r="B30" s="23"/>
      <c r="C30" s="23"/>
      <c r="D30" s="592"/>
      <c r="E30" s="21"/>
      <c r="F30" s="593"/>
      <c r="G30" s="596"/>
      <c r="H30" s="95"/>
      <c r="I30" s="21"/>
      <c r="J30" s="593"/>
      <c r="K30" s="596"/>
      <c r="L30" s="564"/>
      <c r="M30" s="25"/>
      <c r="N30" s="594"/>
      <c r="O30" s="25"/>
      <c r="P30" s="33"/>
    </row>
    <row r="31" customHeight="1" spans="1:16">
      <c r="A31" s="591"/>
      <c r="B31" s="23"/>
      <c r="C31" s="23"/>
      <c r="D31" s="592"/>
      <c r="E31" s="21"/>
      <c r="F31" s="593"/>
      <c r="G31" s="596"/>
      <c r="H31" s="95"/>
      <c r="I31" s="21"/>
      <c r="J31" s="593"/>
      <c r="K31" s="596"/>
      <c r="L31" s="564"/>
      <c r="M31" s="25"/>
      <c r="N31" s="594"/>
      <c r="O31" s="25"/>
      <c r="P31" s="33"/>
    </row>
    <row r="32" customHeight="1" spans="1:16">
      <c r="A32" s="595"/>
      <c r="B32" s="23"/>
      <c r="C32" s="23"/>
      <c r="D32" s="592"/>
      <c r="E32" s="21"/>
      <c r="F32" s="593"/>
      <c r="G32" s="596"/>
      <c r="H32" s="95"/>
      <c r="I32" s="21"/>
      <c r="J32" s="593"/>
      <c r="K32" s="596"/>
      <c r="L32" s="564"/>
      <c r="M32" s="25"/>
      <c r="N32" s="594"/>
      <c r="O32" s="25"/>
      <c r="P32" s="33"/>
    </row>
    <row r="33" customHeight="1" spans="1:16">
      <c r="A33" s="591"/>
      <c r="B33" s="23"/>
      <c r="C33" s="23"/>
      <c r="D33" s="592"/>
      <c r="E33" s="21"/>
      <c r="F33" s="593"/>
      <c r="G33" s="596"/>
      <c r="H33" s="95"/>
      <c r="I33" s="21"/>
      <c r="J33" s="593"/>
      <c r="K33" s="596"/>
      <c r="L33" s="564"/>
      <c r="M33" s="25"/>
      <c r="N33" s="594"/>
      <c r="O33" s="25"/>
      <c r="P33" s="33"/>
    </row>
    <row r="34" customHeight="1" spans="1:16">
      <c r="A34" s="595"/>
      <c r="B34" s="23"/>
      <c r="C34" s="23"/>
      <c r="D34" s="592"/>
      <c r="E34" s="21"/>
      <c r="F34" s="593"/>
      <c r="G34" s="596"/>
      <c r="H34" s="95"/>
      <c r="I34" s="21"/>
      <c r="J34" s="593"/>
      <c r="K34" s="596"/>
      <c r="L34" s="564"/>
      <c r="M34" s="25"/>
      <c r="N34" s="594"/>
      <c r="O34" s="25"/>
      <c r="P34" s="33"/>
    </row>
    <row r="35" customHeight="1" spans="1:16">
      <c r="A35" s="591"/>
      <c r="B35" s="23"/>
      <c r="C35" s="23"/>
      <c r="D35" s="592"/>
      <c r="E35" s="21"/>
      <c r="F35" s="593"/>
      <c r="G35" s="596"/>
      <c r="H35" s="95"/>
      <c r="I35" s="21"/>
      <c r="J35" s="593"/>
      <c r="K35" s="596"/>
      <c r="L35" s="564"/>
      <c r="M35" s="25"/>
      <c r="N35" s="594"/>
      <c r="O35" s="25"/>
      <c r="P35" s="33"/>
    </row>
    <row r="36" customHeight="1" spans="1:16">
      <c r="A36" s="595"/>
      <c r="B36" s="23"/>
      <c r="C36" s="23"/>
      <c r="D36" s="592"/>
      <c r="E36" s="21"/>
      <c r="F36" s="593"/>
      <c r="G36" s="596"/>
      <c r="H36" s="95"/>
      <c r="I36" s="21"/>
      <c r="J36" s="593"/>
      <c r="K36" s="596"/>
      <c r="L36" s="564"/>
      <c r="M36" s="25"/>
      <c r="N36" s="594"/>
      <c r="O36" s="25"/>
      <c r="P36" s="33"/>
    </row>
    <row r="37" customHeight="1" spans="1:16">
      <c r="A37" s="591"/>
      <c r="B37" s="23"/>
      <c r="C37" s="23"/>
      <c r="D37" s="592"/>
      <c r="E37" s="21"/>
      <c r="F37" s="593"/>
      <c r="G37" s="596"/>
      <c r="H37" s="95"/>
      <c r="I37" s="21"/>
      <c r="J37" s="593"/>
      <c r="K37" s="596"/>
      <c r="L37" s="564"/>
      <c r="M37" s="25"/>
      <c r="N37" s="594"/>
      <c r="O37" s="25"/>
      <c r="P37" s="33"/>
    </row>
    <row r="38" customHeight="1" spans="1:16">
      <c r="A38" s="595"/>
      <c r="B38" s="23"/>
      <c r="C38" s="23"/>
      <c r="D38" s="592"/>
      <c r="E38" s="21"/>
      <c r="F38" s="593"/>
      <c r="G38" s="596"/>
      <c r="H38" s="95"/>
      <c r="I38" s="21"/>
      <c r="J38" s="593"/>
      <c r="K38" s="596"/>
      <c r="L38" s="564"/>
      <c r="M38" s="25"/>
      <c r="N38" s="594"/>
      <c r="O38" s="25"/>
      <c r="P38" s="33"/>
    </row>
    <row r="39" customHeight="1" spans="1:16">
      <c r="A39" s="591"/>
      <c r="B39" s="23"/>
      <c r="C39" s="23"/>
      <c r="D39" s="592"/>
      <c r="E39" s="21"/>
      <c r="F39" s="593"/>
      <c r="G39" s="596"/>
      <c r="H39" s="95"/>
      <c r="I39" s="21"/>
      <c r="J39" s="593"/>
      <c r="K39" s="596"/>
      <c r="L39" s="564"/>
      <c r="M39" s="25"/>
      <c r="N39" s="594"/>
      <c r="O39" s="25"/>
      <c r="P39" s="33"/>
    </row>
    <row r="40" customHeight="1" spans="1:16">
      <c r="A40" s="595"/>
      <c r="B40" s="23"/>
      <c r="C40" s="23"/>
      <c r="D40" s="592"/>
      <c r="E40" s="21"/>
      <c r="F40" s="593"/>
      <c r="G40" s="596"/>
      <c r="H40" s="95"/>
      <c r="I40" s="21"/>
      <c r="J40" s="593"/>
      <c r="K40" s="596"/>
      <c r="L40" s="564"/>
      <c r="M40" s="25"/>
      <c r="N40" s="594"/>
      <c r="O40" s="25"/>
      <c r="P40" s="33"/>
    </row>
    <row r="41" customHeight="1" spans="1:16">
      <c r="A41" s="591"/>
      <c r="B41" s="23"/>
      <c r="C41" s="23"/>
      <c r="D41" s="592"/>
      <c r="E41" s="21"/>
      <c r="F41" s="593"/>
      <c r="G41" s="596"/>
      <c r="H41" s="95"/>
      <c r="I41" s="21"/>
      <c r="J41" s="593"/>
      <c r="K41" s="596"/>
      <c r="L41" s="564"/>
      <c r="M41" s="25"/>
      <c r="N41" s="594"/>
      <c r="O41" s="25"/>
      <c r="P41" s="33"/>
    </row>
    <row r="42" customHeight="1" spans="1:16">
      <c r="A42" s="595"/>
      <c r="B42" s="23"/>
      <c r="C42" s="23"/>
      <c r="D42" s="592"/>
      <c r="E42" s="21"/>
      <c r="F42" s="593"/>
      <c r="G42" s="596"/>
      <c r="H42" s="95"/>
      <c r="I42" s="21"/>
      <c r="J42" s="593"/>
      <c r="K42" s="596"/>
      <c r="L42" s="564"/>
      <c r="M42" s="25"/>
      <c r="N42" s="594"/>
      <c r="O42" s="25"/>
      <c r="P42" s="33"/>
    </row>
    <row r="43" customHeight="1" spans="1:16">
      <c r="A43" s="591"/>
      <c r="B43" s="23"/>
      <c r="C43" s="23"/>
      <c r="D43" s="592"/>
      <c r="E43" s="21"/>
      <c r="F43" s="593"/>
      <c r="G43" s="596"/>
      <c r="H43" s="95"/>
      <c r="I43" s="21"/>
      <c r="J43" s="593"/>
      <c r="K43" s="596"/>
      <c r="L43" s="564"/>
      <c r="M43" s="25"/>
      <c r="N43" s="594"/>
      <c r="O43" s="25"/>
      <c r="P43" s="33"/>
    </row>
    <row r="44" customHeight="1" spans="1:16">
      <c r="A44" s="595"/>
      <c r="B44" s="23"/>
      <c r="C44" s="23"/>
      <c r="D44" s="592"/>
      <c r="E44" s="21"/>
      <c r="F44" s="593"/>
      <c r="G44" s="596"/>
      <c r="H44" s="95"/>
      <c r="I44" s="21"/>
      <c r="J44" s="593"/>
      <c r="K44" s="596"/>
      <c r="L44" s="564"/>
      <c r="M44" s="25"/>
      <c r="N44" s="594"/>
      <c r="O44" s="25"/>
      <c r="P44" s="33"/>
    </row>
    <row r="45" customHeight="1" spans="1:16">
      <c r="A45" s="591"/>
      <c r="B45" s="23"/>
      <c r="C45" s="23"/>
      <c r="D45" s="592"/>
      <c r="E45" s="21"/>
      <c r="F45" s="593"/>
      <c r="G45" s="596"/>
      <c r="H45" s="95"/>
      <c r="I45" s="21"/>
      <c r="J45" s="593"/>
      <c r="K45" s="596"/>
      <c r="L45" s="564"/>
      <c r="M45" s="25"/>
      <c r="N45" s="594"/>
      <c r="O45" s="25"/>
      <c r="P45" s="33"/>
    </row>
    <row r="46" customHeight="1" spans="1:16">
      <c r="A46" s="595"/>
      <c r="B46" s="23"/>
      <c r="C46" s="23"/>
      <c r="D46" s="592"/>
      <c r="E46" s="21"/>
      <c r="F46" s="593"/>
      <c r="G46" s="596"/>
      <c r="H46" s="95"/>
      <c r="I46" s="21"/>
      <c r="J46" s="593"/>
      <c r="K46" s="596"/>
      <c r="L46" s="564"/>
      <c r="M46" s="25"/>
      <c r="N46" s="594"/>
      <c r="O46" s="25"/>
      <c r="P46" s="33"/>
    </row>
    <row r="47" customHeight="1" spans="1:16">
      <c r="A47" s="591"/>
      <c r="B47" s="23"/>
      <c r="C47" s="23"/>
      <c r="D47" s="592"/>
      <c r="E47" s="21"/>
      <c r="F47" s="593"/>
      <c r="G47" s="596"/>
      <c r="H47" s="95"/>
      <c r="I47" s="21"/>
      <c r="J47" s="593"/>
      <c r="K47" s="596"/>
      <c r="L47" s="564"/>
      <c r="M47" s="25"/>
      <c r="N47" s="594"/>
      <c r="O47" s="25"/>
      <c r="P47" s="33"/>
    </row>
    <row r="48" customHeight="1" spans="1:16">
      <c r="A48" s="595"/>
      <c r="B48" s="23"/>
      <c r="C48" s="23"/>
      <c r="D48" s="592"/>
      <c r="E48" s="21"/>
      <c r="F48" s="593"/>
      <c r="G48" s="596"/>
      <c r="H48" s="95"/>
      <c r="I48" s="21"/>
      <c r="J48" s="593"/>
      <c r="K48" s="596"/>
      <c r="L48" s="564"/>
      <c r="M48" s="25"/>
      <c r="N48" s="594"/>
      <c r="O48" s="25"/>
      <c r="P48" s="33"/>
    </row>
    <row r="49" customHeight="1" spans="1:16">
      <c r="A49" s="591"/>
      <c r="B49" s="23"/>
      <c r="C49" s="23"/>
      <c r="D49" s="592"/>
      <c r="E49" s="21"/>
      <c r="F49" s="593"/>
      <c r="G49" s="596"/>
      <c r="H49" s="95"/>
      <c r="I49" s="21"/>
      <c r="J49" s="593"/>
      <c r="K49" s="596"/>
      <c r="L49" s="564"/>
      <c r="M49" s="25"/>
      <c r="N49" s="594"/>
      <c r="O49" s="25"/>
      <c r="P49" s="33"/>
    </row>
    <row r="50" customHeight="1" spans="1:16">
      <c r="A50" s="595"/>
      <c r="B50" s="23"/>
      <c r="C50" s="23"/>
      <c r="D50" s="592"/>
      <c r="E50" s="21"/>
      <c r="F50" s="593"/>
      <c r="G50" s="596"/>
      <c r="H50" s="95"/>
      <c r="I50" s="21"/>
      <c r="J50" s="593"/>
      <c r="K50" s="596"/>
      <c r="L50" s="564"/>
      <c r="M50" s="25"/>
      <c r="N50" s="594"/>
      <c r="O50" s="25"/>
      <c r="P50" s="33"/>
    </row>
    <row r="51" customHeight="1" spans="1:16">
      <c r="A51" s="591"/>
      <c r="B51" s="23"/>
      <c r="C51" s="23"/>
      <c r="D51" s="592"/>
      <c r="E51" s="21"/>
      <c r="F51" s="593"/>
      <c r="G51" s="596"/>
      <c r="H51" s="95"/>
      <c r="I51" s="21"/>
      <c r="J51" s="593"/>
      <c r="K51" s="596"/>
      <c r="L51" s="564"/>
      <c r="M51" s="25"/>
      <c r="N51" s="594"/>
      <c r="O51" s="25"/>
      <c r="P51" s="33"/>
    </row>
    <row r="52" customHeight="1" spans="1:16">
      <c r="A52" s="595"/>
      <c r="B52" s="23"/>
      <c r="C52" s="23"/>
      <c r="D52" s="592"/>
      <c r="E52" s="21"/>
      <c r="F52" s="593"/>
      <c r="G52" s="596"/>
      <c r="H52" s="95"/>
      <c r="I52" s="21"/>
      <c r="J52" s="593"/>
      <c r="K52" s="596"/>
      <c r="L52" s="564"/>
      <c r="M52" s="25"/>
      <c r="N52" s="594"/>
      <c r="O52" s="25"/>
      <c r="P52" s="33"/>
    </row>
    <row r="53" customHeight="1" spans="1:16">
      <c r="A53" s="591"/>
      <c r="B53" s="23"/>
      <c r="C53" s="23"/>
      <c r="D53" s="592"/>
      <c r="E53" s="21"/>
      <c r="F53" s="593"/>
      <c r="G53" s="596"/>
      <c r="H53" s="95"/>
      <c r="I53" s="21"/>
      <c r="J53" s="593"/>
      <c r="K53" s="596"/>
      <c r="L53" s="564"/>
      <c r="M53" s="25"/>
      <c r="N53" s="594"/>
      <c r="O53" s="25"/>
      <c r="P53" s="33"/>
    </row>
    <row r="54" customHeight="1" spans="1:16">
      <c r="A54" s="595"/>
      <c r="B54" s="23"/>
      <c r="C54" s="23"/>
      <c r="D54" s="592"/>
      <c r="E54" s="21"/>
      <c r="F54" s="593"/>
      <c r="G54" s="596"/>
      <c r="H54" s="95"/>
      <c r="I54" s="21"/>
      <c r="J54" s="593"/>
      <c r="K54" s="596"/>
      <c r="L54" s="564"/>
      <c r="M54" s="25"/>
      <c r="N54" s="594"/>
      <c r="O54" s="25"/>
      <c r="P54" s="33"/>
    </row>
    <row r="55" customHeight="1" spans="1:16">
      <c r="A55" s="591"/>
      <c r="B55" s="23"/>
      <c r="C55" s="23"/>
      <c r="D55" s="592"/>
      <c r="E55" s="21"/>
      <c r="F55" s="593"/>
      <c r="G55" s="596"/>
      <c r="H55" s="95"/>
      <c r="I55" s="21"/>
      <c r="J55" s="593"/>
      <c r="K55" s="596"/>
      <c r="L55" s="564"/>
      <c r="M55" s="25"/>
      <c r="N55" s="594"/>
      <c r="O55" s="25"/>
      <c r="P55" s="33"/>
    </row>
    <row r="56" customHeight="1" spans="1:16">
      <c r="A56" s="595"/>
      <c r="B56" s="23"/>
      <c r="C56" s="23"/>
      <c r="D56" s="592"/>
      <c r="E56" s="21"/>
      <c r="F56" s="593"/>
      <c r="G56" s="596"/>
      <c r="H56" s="95"/>
      <c r="I56" s="21"/>
      <c r="J56" s="593"/>
      <c r="K56" s="596"/>
      <c r="L56" s="564"/>
      <c r="M56" s="25"/>
      <c r="N56" s="594"/>
      <c r="O56" s="25"/>
      <c r="P56" s="33"/>
    </row>
    <row r="57" customHeight="1" spans="1:16">
      <c r="A57" s="591"/>
      <c r="B57" s="23"/>
      <c r="C57" s="23"/>
      <c r="D57" s="592"/>
      <c r="E57" s="21"/>
      <c r="F57" s="593"/>
      <c r="G57" s="596"/>
      <c r="H57" s="95"/>
      <c r="I57" s="21"/>
      <c r="J57" s="593"/>
      <c r="K57" s="596"/>
      <c r="L57" s="564"/>
      <c r="M57" s="25"/>
      <c r="N57" s="594"/>
      <c r="O57" s="25"/>
      <c r="P57" s="33"/>
    </row>
    <row r="58" customHeight="1" spans="1:16">
      <c r="A58" s="595"/>
      <c r="B58" s="23"/>
      <c r="C58" s="23"/>
      <c r="D58" s="592"/>
      <c r="E58" s="21"/>
      <c r="F58" s="593"/>
      <c r="G58" s="596"/>
      <c r="H58" s="95"/>
      <c r="I58" s="21"/>
      <c r="J58" s="593"/>
      <c r="K58" s="596"/>
      <c r="L58" s="564"/>
      <c r="M58" s="25"/>
      <c r="N58" s="594"/>
      <c r="O58" s="25"/>
      <c r="P58" s="33"/>
    </row>
    <row r="59" customHeight="1" spans="1:16">
      <c r="A59" s="591"/>
      <c r="B59" s="23"/>
      <c r="C59" s="23"/>
      <c r="D59" s="592"/>
      <c r="E59" s="21"/>
      <c r="F59" s="593"/>
      <c r="G59" s="596"/>
      <c r="H59" s="95"/>
      <c r="I59" s="21"/>
      <c r="J59" s="593"/>
      <c r="K59" s="596"/>
      <c r="L59" s="564"/>
      <c r="M59" s="25"/>
      <c r="N59" s="594"/>
      <c r="O59" s="25"/>
      <c r="P59" s="33"/>
    </row>
    <row r="60" customHeight="1" spans="1:16">
      <c r="A60" s="595"/>
      <c r="B60" s="23"/>
      <c r="C60" s="23"/>
      <c r="D60" s="592"/>
      <c r="E60" s="21"/>
      <c r="F60" s="593"/>
      <c r="G60" s="596"/>
      <c r="H60" s="95"/>
      <c r="I60" s="21"/>
      <c r="J60" s="593"/>
      <c r="K60" s="596"/>
      <c r="L60" s="564"/>
      <c r="M60" s="25"/>
      <c r="N60" s="594"/>
      <c r="O60" s="25"/>
      <c r="P60" s="33"/>
    </row>
    <row r="61" customHeight="1" spans="1:16">
      <c r="A61" s="591"/>
      <c r="B61" s="23"/>
      <c r="C61" s="23"/>
      <c r="D61" s="592"/>
      <c r="E61" s="21"/>
      <c r="F61" s="593"/>
      <c r="G61" s="596"/>
      <c r="H61" s="95"/>
      <c r="I61" s="21"/>
      <c r="J61" s="593"/>
      <c r="K61" s="596"/>
      <c r="L61" s="564"/>
      <c r="M61" s="25"/>
      <c r="N61" s="594"/>
      <c r="O61" s="25"/>
      <c r="P61" s="33"/>
    </row>
    <row r="62" customHeight="1" spans="1:16">
      <c r="A62" s="595"/>
      <c r="B62" s="23"/>
      <c r="C62" s="23"/>
      <c r="D62" s="592"/>
      <c r="E62" s="21"/>
      <c r="F62" s="593"/>
      <c r="G62" s="596"/>
      <c r="H62" s="95"/>
      <c r="I62" s="21"/>
      <c r="J62" s="593"/>
      <c r="K62" s="596"/>
      <c r="L62" s="564"/>
      <c r="M62" s="25"/>
      <c r="N62" s="594"/>
      <c r="O62" s="25"/>
      <c r="P62" s="33"/>
    </row>
    <row r="63" customHeight="1" spans="1:16">
      <c r="A63" s="591"/>
      <c r="B63" s="23"/>
      <c r="C63" s="23"/>
      <c r="D63" s="592"/>
      <c r="E63" s="21"/>
      <c r="F63" s="593"/>
      <c r="G63" s="596"/>
      <c r="H63" s="95"/>
      <c r="I63" s="21"/>
      <c r="J63" s="593"/>
      <c r="K63" s="596"/>
      <c r="L63" s="564"/>
      <c r="M63" s="25"/>
      <c r="N63" s="594"/>
      <c r="O63" s="25"/>
      <c r="P63" s="33"/>
    </row>
    <row r="64" customHeight="1" spans="1:16">
      <c r="A64" s="595"/>
      <c r="B64" s="23"/>
      <c r="C64" s="23"/>
      <c r="D64" s="592"/>
      <c r="E64" s="21"/>
      <c r="F64" s="593"/>
      <c r="G64" s="596"/>
      <c r="H64" s="95"/>
      <c r="I64" s="21"/>
      <c r="J64" s="593"/>
      <c r="K64" s="596"/>
      <c r="L64" s="564"/>
      <c r="M64" s="25"/>
      <c r="N64" s="594"/>
      <c r="O64" s="25"/>
      <c r="P64" s="33"/>
    </row>
    <row r="65" customHeight="1" spans="1:16">
      <c r="A65" s="591"/>
      <c r="B65" s="23"/>
      <c r="C65" s="23"/>
      <c r="D65" s="592"/>
      <c r="E65" s="21"/>
      <c r="F65" s="593"/>
      <c r="G65" s="596"/>
      <c r="H65" s="95"/>
      <c r="I65" s="21"/>
      <c r="J65" s="593"/>
      <c r="K65" s="596"/>
      <c r="L65" s="564"/>
      <c r="M65" s="25"/>
      <c r="N65" s="594"/>
      <c r="O65" s="25"/>
      <c r="P65" s="33"/>
    </row>
    <row r="66" customHeight="1" spans="1:16">
      <c r="A66" s="595"/>
      <c r="B66" s="23"/>
      <c r="C66" s="23"/>
      <c r="D66" s="592"/>
      <c r="E66" s="21"/>
      <c r="F66" s="593"/>
      <c r="G66" s="596"/>
      <c r="H66" s="95"/>
      <c r="I66" s="21"/>
      <c r="J66" s="593"/>
      <c r="K66" s="596"/>
      <c r="L66" s="564"/>
      <c r="M66" s="25"/>
      <c r="N66" s="594"/>
      <c r="O66" s="25"/>
      <c r="P66" s="33"/>
    </row>
    <row r="67" customHeight="1" spans="1:16">
      <c r="A67" s="591"/>
      <c r="B67" s="23"/>
      <c r="C67" s="23"/>
      <c r="D67" s="592"/>
      <c r="E67" s="21"/>
      <c r="F67" s="593"/>
      <c r="G67" s="596"/>
      <c r="H67" s="95"/>
      <c r="I67" s="21"/>
      <c r="J67" s="593"/>
      <c r="K67" s="596"/>
      <c r="L67" s="564"/>
      <c r="M67" s="25"/>
      <c r="N67" s="594"/>
      <c r="O67" s="25"/>
      <c r="P67" s="33"/>
    </row>
    <row r="68" customHeight="1" spans="1:16">
      <c r="A68" s="595"/>
      <c r="B68" s="23"/>
      <c r="C68" s="23"/>
      <c r="D68" s="592"/>
      <c r="E68" s="21"/>
      <c r="F68" s="593"/>
      <c r="G68" s="596"/>
      <c r="H68" s="95"/>
      <c r="I68" s="21"/>
      <c r="J68" s="593"/>
      <c r="K68" s="596"/>
      <c r="L68" s="564"/>
      <c r="M68" s="25"/>
      <c r="N68" s="594"/>
      <c r="O68" s="25"/>
      <c r="P68" s="33"/>
    </row>
    <row r="69" customHeight="1" spans="1:16">
      <c r="A69" s="591"/>
      <c r="B69" s="23"/>
      <c r="C69" s="23"/>
      <c r="D69" s="592"/>
      <c r="E69" s="21"/>
      <c r="F69" s="593"/>
      <c r="G69" s="596"/>
      <c r="H69" s="95"/>
      <c r="I69" s="21"/>
      <c r="J69" s="593"/>
      <c r="K69" s="596"/>
      <c r="L69" s="564"/>
      <c r="M69" s="25"/>
      <c r="N69" s="594"/>
      <c r="O69" s="25"/>
      <c r="P69" s="33"/>
    </row>
    <row r="70" customHeight="1" spans="1:16">
      <c r="A70" s="595"/>
      <c r="B70" s="23"/>
      <c r="C70" s="23"/>
      <c r="D70" s="592"/>
      <c r="E70" s="21"/>
      <c r="F70" s="593"/>
      <c r="G70" s="596"/>
      <c r="H70" s="95"/>
      <c r="I70" s="21"/>
      <c r="J70" s="593"/>
      <c r="K70" s="596"/>
      <c r="L70" s="564"/>
      <c r="M70" s="25"/>
      <c r="N70" s="594"/>
      <c r="O70" s="25"/>
      <c r="P70" s="33"/>
    </row>
    <row r="71" customHeight="1" spans="1:16">
      <c r="A71" s="591"/>
      <c r="B71" s="23"/>
      <c r="C71" s="23"/>
      <c r="D71" s="592"/>
      <c r="E71" s="21"/>
      <c r="F71" s="593"/>
      <c r="G71" s="596"/>
      <c r="H71" s="95"/>
      <c r="I71" s="21"/>
      <c r="J71" s="593"/>
      <c r="K71" s="596"/>
      <c r="L71" s="564"/>
      <c r="M71" s="25"/>
      <c r="N71" s="594"/>
      <c r="O71" s="25"/>
      <c r="P71" s="33"/>
    </row>
    <row r="72" customHeight="1" spans="1:16">
      <c r="A72" s="595"/>
      <c r="B72" s="23"/>
      <c r="C72" s="23"/>
      <c r="D72" s="592"/>
      <c r="E72" s="21"/>
      <c r="F72" s="593"/>
      <c r="G72" s="596"/>
      <c r="H72" s="95"/>
      <c r="I72" s="21"/>
      <c r="J72" s="593"/>
      <c r="K72" s="596"/>
      <c r="L72" s="564"/>
      <c r="M72" s="25"/>
      <c r="N72" s="594"/>
      <c r="O72" s="25"/>
      <c r="P72" s="33"/>
    </row>
    <row r="73" customHeight="1" spans="1:16">
      <c r="A73" s="591"/>
      <c r="B73" s="23"/>
      <c r="C73" s="23"/>
      <c r="D73" s="592"/>
      <c r="E73" s="21"/>
      <c r="F73" s="593"/>
      <c r="G73" s="596"/>
      <c r="H73" s="95"/>
      <c r="I73" s="21"/>
      <c r="J73" s="593"/>
      <c r="K73" s="596"/>
      <c r="L73" s="564"/>
      <c r="M73" s="25"/>
      <c r="N73" s="594"/>
      <c r="O73" s="25"/>
      <c r="P73" s="33"/>
    </row>
    <row r="74" customHeight="1" spans="1:16">
      <c r="A74" s="595"/>
      <c r="B74" s="23"/>
      <c r="C74" s="23"/>
      <c r="D74" s="592"/>
      <c r="E74" s="21"/>
      <c r="F74" s="593"/>
      <c r="G74" s="596"/>
      <c r="H74" s="95"/>
      <c r="I74" s="21"/>
      <c r="J74" s="593"/>
      <c r="K74" s="596"/>
      <c r="L74" s="564"/>
      <c r="M74" s="25"/>
      <c r="N74" s="594"/>
      <c r="O74" s="25"/>
      <c r="P74" s="33"/>
    </row>
    <row r="75" customHeight="1" spans="1:16">
      <c r="A75" s="591"/>
      <c r="B75" s="23"/>
      <c r="C75" s="23"/>
      <c r="D75" s="592"/>
      <c r="E75" s="21"/>
      <c r="F75" s="593"/>
      <c r="G75" s="596"/>
      <c r="H75" s="95"/>
      <c r="I75" s="21"/>
      <c r="J75" s="593"/>
      <c r="K75" s="596"/>
      <c r="L75" s="564"/>
      <c r="M75" s="25"/>
      <c r="N75" s="594"/>
      <c r="O75" s="25"/>
      <c r="P75" s="33"/>
    </row>
    <row r="76" customHeight="1" spans="1:16">
      <c r="A76" s="595"/>
      <c r="B76" s="23"/>
      <c r="C76" s="23"/>
      <c r="D76" s="592"/>
      <c r="E76" s="21"/>
      <c r="F76" s="593"/>
      <c r="G76" s="596"/>
      <c r="H76" s="95"/>
      <c r="I76" s="21"/>
      <c r="J76" s="593"/>
      <c r="K76" s="596"/>
      <c r="L76" s="564"/>
      <c r="M76" s="25"/>
      <c r="N76" s="594"/>
      <c r="O76" s="25"/>
      <c r="P76" s="33"/>
    </row>
    <row r="77" customHeight="1" spans="1:16">
      <c r="A77" s="591"/>
      <c r="B77" s="23"/>
      <c r="C77" s="23"/>
      <c r="D77" s="592"/>
      <c r="E77" s="21"/>
      <c r="F77" s="593"/>
      <c r="G77" s="596"/>
      <c r="H77" s="95"/>
      <c r="I77" s="21"/>
      <c r="J77" s="593"/>
      <c r="K77" s="596"/>
      <c r="L77" s="564"/>
      <c r="M77" s="25"/>
      <c r="N77" s="594"/>
      <c r="O77" s="25"/>
      <c r="P77" s="33"/>
    </row>
    <row r="78" customHeight="1" spans="1:16">
      <c r="A78" s="595"/>
      <c r="B78" s="23"/>
      <c r="C78" s="23"/>
      <c r="D78" s="592"/>
      <c r="E78" s="21"/>
      <c r="F78" s="593"/>
      <c r="G78" s="596"/>
      <c r="H78" s="95"/>
      <c r="I78" s="21"/>
      <c r="J78" s="593"/>
      <c r="K78" s="596"/>
      <c r="L78" s="564"/>
      <c r="M78" s="25"/>
      <c r="N78" s="594"/>
      <c r="O78" s="25"/>
      <c r="P78" s="33"/>
    </row>
    <row r="79" customHeight="1" spans="1:16">
      <c r="A79" s="591"/>
      <c r="B79" s="23"/>
      <c r="C79" s="23"/>
      <c r="D79" s="592"/>
      <c r="E79" s="21"/>
      <c r="F79" s="593"/>
      <c r="G79" s="596"/>
      <c r="H79" s="95"/>
      <c r="I79" s="21"/>
      <c r="J79" s="593"/>
      <c r="K79" s="596"/>
      <c r="L79" s="564"/>
      <c r="M79" s="25"/>
      <c r="N79" s="594"/>
      <c r="O79" s="25"/>
      <c r="P79" s="33"/>
    </row>
    <row r="80" customHeight="1" spans="1:16">
      <c r="A80" s="595"/>
      <c r="B80" s="23"/>
      <c r="C80" s="23"/>
      <c r="D80" s="592"/>
      <c r="E80" s="21"/>
      <c r="F80" s="593"/>
      <c r="G80" s="596"/>
      <c r="H80" s="95"/>
      <c r="I80" s="21"/>
      <c r="J80" s="593"/>
      <c r="K80" s="596"/>
      <c r="L80" s="564"/>
      <c r="M80" s="25"/>
      <c r="N80" s="594"/>
      <c r="O80" s="25"/>
      <c r="P80" s="33"/>
    </row>
    <row r="81" customHeight="1" spans="1:16">
      <c r="A81" s="591"/>
      <c r="B81" s="23"/>
      <c r="C81" s="23"/>
      <c r="D81" s="592"/>
      <c r="E81" s="21"/>
      <c r="F81" s="593"/>
      <c r="G81" s="596"/>
      <c r="H81" s="95"/>
      <c r="I81" s="21"/>
      <c r="J81" s="593"/>
      <c r="K81" s="596"/>
      <c r="L81" s="564"/>
      <c r="M81" s="25"/>
      <c r="N81" s="594"/>
      <c r="O81" s="25"/>
      <c r="P81" s="33"/>
    </row>
    <row r="82" customHeight="1" spans="1:16">
      <c r="A82" s="595"/>
      <c r="B82" s="23"/>
      <c r="C82" s="23"/>
      <c r="D82" s="592"/>
      <c r="E82" s="21"/>
      <c r="F82" s="593"/>
      <c r="G82" s="596"/>
      <c r="H82" s="95"/>
      <c r="I82" s="21"/>
      <c r="J82" s="593"/>
      <c r="K82" s="596"/>
      <c r="L82" s="564"/>
      <c r="M82" s="25"/>
      <c r="N82" s="594"/>
      <c r="O82" s="25"/>
      <c r="P82" s="33"/>
    </row>
    <row r="83" customHeight="1" spans="1:16">
      <c r="A83" s="591"/>
      <c r="B83" s="23"/>
      <c r="C83" s="23"/>
      <c r="D83" s="592"/>
      <c r="E83" s="21"/>
      <c r="F83" s="593"/>
      <c r="G83" s="596"/>
      <c r="H83" s="95"/>
      <c r="I83" s="21"/>
      <c r="J83" s="593"/>
      <c r="K83" s="596"/>
      <c r="L83" s="564"/>
      <c r="M83" s="25"/>
      <c r="N83" s="594"/>
      <c r="O83" s="25"/>
      <c r="P83" s="33"/>
    </row>
    <row r="84" customHeight="1" spans="1:16">
      <c r="A84" s="595"/>
      <c r="B84" s="23"/>
      <c r="C84" s="23"/>
      <c r="D84" s="592"/>
      <c r="E84" s="21"/>
      <c r="F84" s="593"/>
      <c r="G84" s="596"/>
      <c r="H84" s="95"/>
      <c r="I84" s="21"/>
      <c r="J84" s="593"/>
      <c r="K84" s="596"/>
      <c r="L84" s="564"/>
      <c r="M84" s="25"/>
      <c r="N84" s="594"/>
      <c r="O84" s="25"/>
      <c r="P84" s="33"/>
    </row>
    <row r="85" customHeight="1" spans="1:16">
      <c r="A85" s="591"/>
      <c r="B85" s="23"/>
      <c r="C85" s="23"/>
      <c r="D85" s="592"/>
      <c r="E85" s="21"/>
      <c r="F85" s="593"/>
      <c r="G85" s="596"/>
      <c r="H85" s="95"/>
      <c r="I85" s="21"/>
      <c r="J85" s="593"/>
      <c r="K85" s="596"/>
      <c r="L85" s="564"/>
      <c r="M85" s="25"/>
      <c r="N85" s="594"/>
      <c r="O85" s="25"/>
      <c r="P85" s="33"/>
    </row>
    <row r="86" customHeight="1" spans="1:16">
      <c r="A86" s="595"/>
      <c r="B86" s="23"/>
      <c r="C86" s="23"/>
      <c r="D86" s="592"/>
      <c r="E86" s="21"/>
      <c r="F86" s="593"/>
      <c r="G86" s="596"/>
      <c r="H86" s="95"/>
      <c r="I86" s="21"/>
      <c r="J86" s="593"/>
      <c r="K86" s="596"/>
      <c r="L86" s="564"/>
      <c r="M86" s="25"/>
      <c r="N86" s="594"/>
      <c r="O86" s="25"/>
      <c r="P86" s="33"/>
    </row>
    <row r="87" customHeight="1" spans="1:16">
      <c r="A87" s="591"/>
      <c r="B87" s="23"/>
      <c r="C87" s="23"/>
      <c r="D87" s="592"/>
      <c r="E87" s="21"/>
      <c r="F87" s="593"/>
      <c r="G87" s="596"/>
      <c r="H87" s="95"/>
      <c r="I87" s="21"/>
      <c r="J87" s="593"/>
      <c r="K87" s="596"/>
      <c r="L87" s="564"/>
      <c r="M87" s="25"/>
      <c r="N87" s="594"/>
      <c r="O87" s="25"/>
      <c r="P87" s="33"/>
    </row>
    <row r="88" customHeight="1" spans="1:16">
      <c r="A88" s="595"/>
      <c r="B88" s="23"/>
      <c r="C88" s="23"/>
      <c r="D88" s="592"/>
      <c r="E88" s="21"/>
      <c r="F88" s="593"/>
      <c r="G88" s="596"/>
      <c r="H88" s="95"/>
      <c r="I88" s="21"/>
      <c r="J88" s="593"/>
      <c r="K88" s="596"/>
      <c r="L88" s="564"/>
      <c r="M88" s="25"/>
      <c r="N88" s="594"/>
      <c r="O88" s="25"/>
      <c r="P88" s="33"/>
    </row>
    <row r="89" customHeight="1" spans="1:16">
      <c r="A89" s="591"/>
      <c r="B89" s="23"/>
      <c r="C89" s="23"/>
      <c r="D89" s="592"/>
      <c r="E89" s="21"/>
      <c r="F89" s="593"/>
      <c r="G89" s="596"/>
      <c r="H89" s="95"/>
      <c r="I89" s="21"/>
      <c r="J89" s="593"/>
      <c r="K89" s="596"/>
      <c r="L89" s="564"/>
      <c r="M89" s="25"/>
      <c r="N89" s="594"/>
      <c r="O89" s="25"/>
      <c r="P89" s="33"/>
    </row>
    <row r="90" customHeight="1" spans="1:16">
      <c r="A90" s="595"/>
      <c r="B90" s="23"/>
      <c r="C90" s="23"/>
      <c r="D90" s="592"/>
      <c r="E90" s="21"/>
      <c r="F90" s="593"/>
      <c r="G90" s="596"/>
      <c r="H90" s="95"/>
      <c r="I90" s="21"/>
      <c r="J90" s="593"/>
      <c r="K90" s="596"/>
      <c r="L90" s="564"/>
      <c r="M90" s="25"/>
      <c r="N90" s="594"/>
      <c r="O90" s="25"/>
      <c r="P90" s="33"/>
    </row>
    <row r="91" customHeight="1" spans="1:16">
      <c r="A91" s="591"/>
      <c r="B91" s="23"/>
      <c r="C91" s="23"/>
      <c r="D91" s="592"/>
      <c r="E91" s="21"/>
      <c r="F91" s="593"/>
      <c r="G91" s="596"/>
      <c r="H91" s="95"/>
      <c r="I91" s="21"/>
      <c r="J91" s="593"/>
      <c r="K91" s="596"/>
      <c r="L91" s="564"/>
      <c r="M91" s="25"/>
      <c r="N91" s="594"/>
      <c r="O91" s="25"/>
      <c r="P91" s="33"/>
    </row>
    <row r="92" customHeight="1" spans="1:16">
      <c r="A92" s="595"/>
      <c r="B92" s="23"/>
      <c r="C92" s="23"/>
      <c r="D92" s="592"/>
      <c r="E92" s="21"/>
      <c r="F92" s="593"/>
      <c r="G92" s="596"/>
      <c r="H92" s="95"/>
      <c r="I92" s="21"/>
      <c r="J92" s="593"/>
      <c r="K92" s="596"/>
      <c r="L92" s="564"/>
      <c r="M92" s="25"/>
      <c r="N92" s="594"/>
      <c r="O92" s="25"/>
      <c r="P92" s="33"/>
    </row>
    <row r="93" customHeight="1" spans="1:16">
      <c r="A93" s="591"/>
      <c r="B93" s="23"/>
      <c r="C93" s="23"/>
      <c r="D93" s="592"/>
      <c r="E93" s="21"/>
      <c r="F93" s="593"/>
      <c r="G93" s="596"/>
      <c r="H93" s="95"/>
      <c r="I93" s="21"/>
      <c r="J93" s="593"/>
      <c r="K93" s="596"/>
      <c r="L93" s="564"/>
      <c r="M93" s="25"/>
      <c r="N93" s="594"/>
      <c r="O93" s="25"/>
      <c r="P93" s="33"/>
    </row>
    <row r="94" customHeight="1" spans="1:16">
      <c r="A94" s="595"/>
      <c r="B94" s="23"/>
      <c r="C94" s="23"/>
      <c r="D94" s="592"/>
      <c r="E94" s="21"/>
      <c r="F94" s="593"/>
      <c r="G94" s="596"/>
      <c r="H94" s="95"/>
      <c r="I94" s="21"/>
      <c r="J94" s="593"/>
      <c r="K94" s="596"/>
      <c r="L94" s="564"/>
      <c r="M94" s="25"/>
      <c r="N94" s="594"/>
      <c r="O94" s="25"/>
      <c r="P94" s="33"/>
    </row>
    <row r="95" customHeight="1" spans="1:16">
      <c r="A95" s="591"/>
      <c r="B95" s="23"/>
      <c r="C95" s="23"/>
      <c r="D95" s="592"/>
      <c r="E95" s="21"/>
      <c r="F95" s="593"/>
      <c r="G95" s="596"/>
      <c r="H95" s="95"/>
      <c r="I95" s="21"/>
      <c r="J95" s="593"/>
      <c r="K95" s="596"/>
      <c r="L95" s="564"/>
      <c r="M95" s="25"/>
      <c r="N95" s="594"/>
      <c r="O95" s="25"/>
      <c r="P95" s="33"/>
    </row>
    <row r="96" customHeight="1" spans="1:16">
      <c r="A96" s="595"/>
      <c r="B96" s="23"/>
      <c r="C96" s="23"/>
      <c r="D96" s="592"/>
      <c r="E96" s="21"/>
      <c r="F96" s="593"/>
      <c r="G96" s="596"/>
      <c r="H96" s="95"/>
      <c r="I96" s="21"/>
      <c r="J96" s="593"/>
      <c r="K96" s="596"/>
      <c r="L96" s="564"/>
      <c r="M96" s="25"/>
      <c r="N96" s="594"/>
      <c r="O96" s="25"/>
      <c r="P96" s="33"/>
    </row>
    <row r="97" customHeight="1" spans="1:16">
      <c r="A97" s="591"/>
      <c r="B97" s="23"/>
      <c r="C97" s="23"/>
      <c r="D97" s="592"/>
      <c r="E97" s="21"/>
      <c r="F97" s="593"/>
      <c r="G97" s="596"/>
      <c r="H97" s="95"/>
      <c r="I97" s="21"/>
      <c r="J97" s="593"/>
      <c r="K97" s="596"/>
      <c r="L97" s="564"/>
      <c r="M97" s="25"/>
      <c r="N97" s="594"/>
      <c r="O97" s="25"/>
      <c r="P97" s="33"/>
    </row>
    <row r="98" customHeight="1" spans="1:16">
      <c r="A98" s="595"/>
      <c r="B98" s="23"/>
      <c r="C98" s="23"/>
      <c r="D98" s="592"/>
      <c r="E98" s="21"/>
      <c r="F98" s="593"/>
      <c r="G98" s="596"/>
      <c r="H98" s="95"/>
      <c r="I98" s="21"/>
      <c r="J98" s="593"/>
      <c r="K98" s="596"/>
      <c r="L98" s="564"/>
      <c r="M98" s="25"/>
      <c r="N98" s="594"/>
      <c r="O98" s="25"/>
      <c r="P98" s="33"/>
    </row>
    <row r="99" customHeight="1" spans="1:16">
      <c r="A99" s="591"/>
      <c r="B99" s="23"/>
      <c r="C99" s="23"/>
      <c r="D99" s="592"/>
      <c r="E99" s="21"/>
      <c r="F99" s="593"/>
      <c r="G99" s="596"/>
      <c r="H99" s="95"/>
      <c r="I99" s="21"/>
      <c r="J99" s="593"/>
      <c r="K99" s="596"/>
      <c r="L99" s="564"/>
      <c r="M99" s="25"/>
      <c r="N99" s="594"/>
      <c r="O99" s="25"/>
      <c r="P99" s="33"/>
    </row>
    <row r="100" customHeight="1" spans="1:16">
      <c r="A100" s="595"/>
      <c r="B100" s="23"/>
      <c r="C100" s="23"/>
      <c r="D100" s="592"/>
      <c r="E100" s="21"/>
      <c r="F100" s="593"/>
      <c r="G100" s="596"/>
      <c r="H100" s="95"/>
      <c r="I100" s="21"/>
      <c r="J100" s="593"/>
      <c r="K100" s="596"/>
      <c r="L100" s="564"/>
      <c r="M100" s="25"/>
      <c r="N100" s="594"/>
      <c r="O100" s="25"/>
      <c r="P100" s="33"/>
    </row>
    <row r="101" customHeight="1" spans="1:16">
      <c r="A101" s="591"/>
      <c r="B101" s="23"/>
      <c r="C101" s="23"/>
      <c r="D101" s="592"/>
      <c r="E101" s="21"/>
      <c r="F101" s="593"/>
      <c r="G101" s="596"/>
      <c r="H101" s="95"/>
      <c r="I101" s="21"/>
      <c r="J101" s="593"/>
      <c r="K101" s="596"/>
      <c r="L101" s="564"/>
      <c r="M101" s="25"/>
      <c r="N101" s="594"/>
      <c r="O101" s="25"/>
      <c r="P101" s="33"/>
    </row>
    <row r="102" customHeight="1" spans="1:16">
      <c r="A102" s="595"/>
      <c r="B102" s="23"/>
      <c r="C102" s="23"/>
      <c r="D102" s="592"/>
      <c r="E102" s="21"/>
      <c r="F102" s="593"/>
      <c r="G102" s="596"/>
      <c r="H102" s="95"/>
      <c r="I102" s="21"/>
      <c r="J102" s="593"/>
      <c r="K102" s="596"/>
      <c r="L102" s="564"/>
      <c r="M102" s="25"/>
      <c r="N102" s="594"/>
      <c r="O102" s="25"/>
      <c r="P102" s="33"/>
    </row>
    <row r="103" customHeight="1" spans="1:16">
      <c r="A103" s="591"/>
      <c r="B103" s="23"/>
      <c r="C103" s="23"/>
      <c r="D103" s="592"/>
      <c r="E103" s="21"/>
      <c r="F103" s="593"/>
      <c r="G103" s="596"/>
      <c r="H103" s="95"/>
      <c r="I103" s="21"/>
      <c r="J103" s="593"/>
      <c r="K103" s="596"/>
      <c r="L103" s="564"/>
      <c r="M103" s="25"/>
      <c r="N103" s="594"/>
      <c r="O103" s="25"/>
      <c r="P103" s="33"/>
    </row>
    <row r="104" customHeight="1" spans="1:16">
      <c r="A104" s="595"/>
      <c r="B104" s="23"/>
      <c r="C104" s="23"/>
      <c r="D104" s="592"/>
      <c r="E104" s="21"/>
      <c r="F104" s="593"/>
      <c r="G104" s="596"/>
      <c r="H104" s="95"/>
      <c r="I104" s="21"/>
      <c r="J104" s="593"/>
      <c r="K104" s="596"/>
      <c r="L104" s="564"/>
      <c r="M104" s="25"/>
      <c r="N104" s="594"/>
      <c r="O104" s="25"/>
      <c r="P104" s="33"/>
    </row>
    <row r="105" customHeight="1" spans="1:16">
      <c r="A105" s="591"/>
      <c r="B105" s="23"/>
      <c r="C105" s="23"/>
      <c r="D105" s="592"/>
      <c r="E105" s="21"/>
      <c r="F105" s="593"/>
      <c r="G105" s="596"/>
      <c r="H105" s="95"/>
      <c r="I105" s="21"/>
      <c r="J105" s="593"/>
      <c r="K105" s="596"/>
      <c r="L105" s="564"/>
      <c r="M105" s="25"/>
      <c r="N105" s="594"/>
      <c r="O105" s="25"/>
      <c r="P105" s="33"/>
    </row>
    <row r="106" customHeight="1" spans="1:16">
      <c r="A106" s="595"/>
      <c r="B106" s="23"/>
      <c r="C106" s="23"/>
      <c r="D106" s="592"/>
      <c r="E106" s="21"/>
      <c r="F106" s="593"/>
      <c r="G106" s="596"/>
      <c r="H106" s="95"/>
      <c r="I106" s="21"/>
      <c r="J106" s="593"/>
      <c r="K106" s="596"/>
      <c r="L106" s="564"/>
      <c r="M106" s="25"/>
      <c r="N106" s="594"/>
      <c r="O106" s="25"/>
      <c r="P106" s="33"/>
    </row>
    <row r="107" customHeight="1" spans="1:16">
      <c r="A107" s="591"/>
      <c r="B107" s="23"/>
      <c r="C107" s="23"/>
      <c r="D107" s="592"/>
      <c r="E107" s="21"/>
      <c r="F107" s="593"/>
      <c r="G107" s="596"/>
      <c r="H107" s="95"/>
      <c r="I107" s="21"/>
      <c r="J107" s="593"/>
      <c r="K107" s="596"/>
      <c r="L107" s="564"/>
      <c r="M107" s="25"/>
      <c r="N107" s="594"/>
      <c r="O107" s="25"/>
      <c r="P107" s="33"/>
    </row>
    <row r="108" customHeight="1" spans="1:16">
      <c r="A108" s="595"/>
      <c r="B108" s="23"/>
      <c r="C108" s="23"/>
      <c r="D108" s="592"/>
      <c r="E108" s="21"/>
      <c r="F108" s="593"/>
      <c r="G108" s="596"/>
      <c r="H108" s="95"/>
      <c r="I108" s="21"/>
      <c r="J108" s="593"/>
      <c r="K108" s="596"/>
      <c r="L108" s="564"/>
      <c r="M108" s="25"/>
      <c r="N108" s="594"/>
      <c r="O108" s="25"/>
      <c r="P108" s="33"/>
    </row>
    <row r="109" customHeight="1" spans="1:16">
      <c r="A109" s="591"/>
      <c r="B109" s="23"/>
      <c r="C109" s="23"/>
      <c r="D109" s="592"/>
      <c r="E109" s="21"/>
      <c r="F109" s="593"/>
      <c r="G109" s="596"/>
      <c r="H109" s="95"/>
      <c r="I109" s="21"/>
      <c r="J109" s="593"/>
      <c r="K109" s="596"/>
      <c r="L109" s="564"/>
      <c r="M109" s="25"/>
      <c r="N109" s="594"/>
      <c r="O109" s="25"/>
      <c r="P109" s="33"/>
    </row>
    <row r="110" customHeight="1" spans="1:16">
      <c r="A110" s="595"/>
      <c r="B110" s="23"/>
      <c r="C110" s="23"/>
      <c r="D110" s="592"/>
      <c r="E110" s="21"/>
      <c r="F110" s="593"/>
      <c r="G110" s="596"/>
      <c r="H110" s="95"/>
      <c r="I110" s="21"/>
      <c r="J110" s="593"/>
      <c r="K110" s="596"/>
      <c r="L110" s="564"/>
      <c r="M110" s="25"/>
      <c r="N110" s="594"/>
      <c r="O110" s="25"/>
      <c r="P110" s="33"/>
    </row>
    <row r="111" customHeight="1" spans="1:16">
      <c r="A111" s="591"/>
      <c r="B111" s="23"/>
      <c r="C111" s="23"/>
      <c r="D111" s="592"/>
      <c r="E111" s="21"/>
      <c r="F111" s="593"/>
      <c r="G111" s="596"/>
      <c r="H111" s="95"/>
      <c r="I111" s="21"/>
      <c r="J111" s="593"/>
      <c r="K111" s="596"/>
      <c r="L111" s="564"/>
      <c r="M111" s="25"/>
      <c r="N111" s="594"/>
      <c r="O111" s="25"/>
      <c r="P111" s="33"/>
    </row>
    <row r="112" customHeight="1" spans="1:16">
      <c r="A112" s="595"/>
      <c r="B112" s="23"/>
      <c r="C112" s="23"/>
      <c r="D112" s="592"/>
      <c r="E112" s="21"/>
      <c r="F112" s="593"/>
      <c r="G112" s="596"/>
      <c r="H112" s="95"/>
      <c r="I112" s="21"/>
      <c r="J112" s="593"/>
      <c r="K112" s="596"/>
      <c r="L112" s="564"/>
      <c r="M112" s="25"/>
      <c r="N112" s="594"/>
      <c r="O112" s="25"/>
      <c r="P112" s="33"/>
    </row>
    <row r="113" customHeight="1" spans="1:16">
      <c r="A113" s="591"/>
      <c r="B113" s="23"/>
      <c r="C113" s="23"/>
      <c r="D113" s="592"/>
      <c r="E113" s="21"/>
      <c r="F113" s="593"/>
      <c r="G113" s="596"/>
      <c r="H113" s="95"/>
      <c r="I113" s="21"/>
      <c r="J113" s="593"/>
      <c r="K113" s="596"/>
      <c r="L113" s="564"/>
      <c r="M113" s="25"/>
      <c r="N113" s="594"/>
      <c r="O113" s="25"/>
      <c r="P113" s="33"/>
    </row>
    <row r="114" customHeight="1" spans="1:16">
      <c r="A114" s="595"/>
      <c r="B114" s="23"/>
      <c r="C114" s="23"/>
      <c r="D114" s="592"/>
      <c r="E114" s="21"/>
      <c r="F114" s="593"/>
      <c r="G114" s="596"/>
      <c r="H114" s="95"/>
      <c r="I114" s="21"/>
      <c r="J114" s="593"/>
      <c r="K114" s="596"/>
      <c r="L114" s="564"/>
      <c r="M114" s="25"/>
      <c r="N114" s="594"/>
      <c r="O114" s="25"/>
      <c r="P114" s="33"/>
    </row>
    <row r="115" customHeight="1" spans="1:16">
      <c r="A115" s="591"/>
      <c r="B115" s="23"/>
      <c r="C115" s="23"/>
      <c r="D115" s="592"/>
      <c r="E115" s="21"/>
      <c r="F115" s="593"/>
      <c r="G115" s="596"/>
      <c r="H115" s="95"/>
      <c r="I115" s="21"/>
      <c r="J115" s="593"/>
      <c r="K115" s="596"/>
      <c r="L115" s="564"/>
      <c r="M115" s="25"/>
      <c r="N115" s="594"/>
      <c r="O115" s="25"/>
      <c r="P115" s="33"/>
    </row>
    <row r="116" customHeight="1" spans="1:16">
      <c r="A116" s="595"/>
      <c r="B116" s="23"/>
      <c r="C116" s="23"/>
      <c r="D116" s="592"/>
      <c r="E116" s="21"/>
      <c r="F116" s="593"/>
      <c r="G116" s="596"/>
      <c r="H116" s="95"/>
      <c r="I116" s="21"/>
      <c r="J116" s="593"/>
      <c r="K116" s="596"/>
      <c r="L116" s="564"/>
      <c r="M116" s="25"/>
      <c r="N116" s="594"/>
      <c r="O116" s="25"/>
      <c r="P116" s="33"/>
    </row>
    <row r="117" customHeight="1" spans="1:16">
      <c r="A117" s="591"/>
      <c r="B117" s="23"/>
      <c r="C117" s="23"/>
      <c r="D117" s="592"/>
      <c r="E117" s="21"/>
      <c r="F117" s="593"/>
      <c r="G117" s="596"/>
      <c r="H117" s="95"/>
      <c r="I117" s="21"/>
      <c r="J117" s="593"/>
      <c r="K117" s="596"/>
      <c r="L117" s="564"/>
      <c r="M117" s="25"/>
      <c r="N117" s="594"/>
      <c r="O117" s="25"/>
      <c r="P117" s="33"/>
    </row>
    <row r="118" customHeight="1" spans="1:16">
      <c r="A118" s="595"/>
      <c r="B118" s="23"/>
      <c r="C118" s="23"/>
      <c r="D118" s="592"/>
      <c r="E118" s="21"/>
      <c r="F118" s="593"/>
      <c r="G118" s="596"/>
      <c r="H118" s="95"/>
      <c r="I118" s="21"/>
      <c r="J118" s="593"/>
      <c r="K118" s="596"/>
      <c r="L118" s="564"/>
      <c r="M118" s="25"/>
      <c r="N118" s="594"/>
      <c r="O118" s="25"/>
      <c r="P118" s="33"/>
    </row>
    <row r="119" customHeight="1" spans="1:16">
      <c r="A119" s="591"/>
      <c r="B119" s="23"/>
      <c r="C119" s="23"/>
      <c r="D119" s="592"/>
      <c r="E119" s="21"/>
      <c r="F119" s="593"/>
      <c r="G119" s="596"/>
      <c r="H119" s="95"/>
      <c r="I119" s="21"/>
      <c r="J119" s="593"/>
      <c r="K119" s="596"/>
      <c r="L119" s="564"/>
      <c r="M119" s="25"/>
      <c r="N119" s="594"/>
      <c r="O119" s="25"/>
      <c r="P119" s="33"/>
    </row>
    <row r="120" customHeight="1" spans="1:16">
      <c r="A120" s="595"/>
      <c r="B120" s="23"/>
      <c r="C120" s="23"/>
      <c r="D120" s="592"/>
      <c r="E120" s="21"/>
      <c r="F120" s="593"/>
      <c r="G120" s="596"/>
      <c r="H120" s="95"/>
      <c r="I120" s="21"/>
      <c r="J120" s="593"/>
      <c r="K120" s="596"/>
      <c r="L120" s="564"/>
      <c r="M120" s="25"/>
      <c r="N120" s="594"/>
      <c r="O120" s="25"/>
      <c r="P120" s="33"/>
    </row>
    <row r="121" customHeight="1" spans="1:16">
      <c r="A121" s="591"/>
      <c r="B121" s="23"/>
      <c r="C121" s="23"/>
      <c r="D121" s="592"/>
      <c r="E121" s="21"/>
      <c r="F121" s="593"/>
      <c r="G121" s="596"/>
      <c r="H121" s="95"/>
      <c r="I121" s="21"/>
      <c r="J121" s="593"/>
      <c r="K121" s="596"/>
      <c r="L121" s="564"/>
      <c r="M121" s="25"/>
      <c r="N121" s="594"/>
      <c r="O121" s="25"/>
      <c r="P121" s="33"/>
    </row>
    <row r="122" customHeight="1" spans="1:16">
      <c r="A122" s="595"/>
      <c r="B122" s="23"/>
      <c r="C122" s="23"/>
      <c r="D122" s="592"/>
      <c r="E122" s="21"/>
      <c r="F122" s="593"/>
      <c r="G122" s="596"/>
      <c r="H122" s="95"/>
      <c r="I122" s="21"/>
      <c r="J122" s="593"/>
      <c r="K122" s="596"/>
      <c r="L122" s="564"/>
      <c r="M122" s="25"/>
      <c r="N122" s="594"/>
      <c r="O122" s="25"/>
      <c r="P122" s="33"/>
    </row>
    <row r="123" customHeight="1" spans="1:16">
      <c r="A123" s="591"/>
      <c r="B123" s="23"/>
      <c r="C123" s="23"/>
      <c r="D123" s="592"/>
      <c r="E123" s="21"/>
      <c r="F123" s="593"/>
      <c r="G123" s="596"/>
      <c r="H123" s="95"/>
      <c r="I123" s="21"/>
      <c r="J123" s="593"/>
      <c r="K123" s="596"/>
      <c r="L123" s="564"/>
      <c r="M123" s="25"/>
      <c r="N123" s="594"/>
      <c r="O123" s="25"/>
      <c r="P123" s="33"/>
    </row>
    <row r="124" customHeight="1" spans="1:16">
      <c r="A124" s="595"/>
      <c r="B124" s="23"/>
      <c r="C124" s="23"/>
      <c r="D124" s="592"/>
      <c r="E124" s="21"/>
      <c r="F124" s="593"/>
      <c r="G124" s="596"/>
      <c r="H124" s="95"/>
      <c r="I124" s="21"/>
      <c r="J124" s="593"/>
      <c r="K124" s="596"/>
      <c r="L124" s="564"/>
      <c r="M124" s="25"/>
      <c r="N124" s="594"/>
      <c r="O124" s="25"/>
      <c r="P124" s="33"/>
    </row>
    <row r="125" customHeight="1" spans="1:16">
      <c r="A125" s="591"/>
      <c r="B125" s="23"/>
      <c r="C125" s="23"/>
      <c r="D125" s="592"/>
      <c r="E125" s="21"/>
      <c r="F125" s="593"/>
      <c r="G125" s="596"/>
      <c r="H125" s="95"/>
      <c r="I125" s="21"/>
      <c r="J125" s="593"/>
      <c r="K125" s="596"/>
      <c r="L125" s="564"/>
      <c r="M125" s="25"/>
      <c r="N125" s="594"/>
      <c r="O125" s="25"/>
      <c r="P125" s="33"/>
    </row>
    <row r="126" customHeight="1" spans="1:16">
      <c r="A126" s="595"/>
      <c r="B126" s="23"/>
      <c r="C126" s="23"/>
      <c r="D126" s="592"/>
      <c r="E126" s="21"/>
      <c r="F126" s="593"/>
      <c r="G126" s="596"/>
      <c r="H126" s="95"/>
      <c r="I126" s="21"/>
      <c r="J126" s="593"/>
      <c r="K126" s="596"/>
      <c r="L126" s="564"/>
      <c r="M126" s="25"/>
      <c r="N126" s="594"/>
      <c r="O126" s="25"/>
      <c r="P126" s="33"/>
    </row>
    <row r="127" customHeight="1" spans="1:16">
      <c r="A127" s="591"/>
      <c r="B127" s="23"/>
      <c r="C127" s="23"/>
      <c r="D127" s="592"/>
      <c r="E127" s="21"/>
      <c r="F127" s="593"/>
      <c r="G127" s="596"/>
      <c r="H127" s="95"/>
      <c r="I127" s="21"/>
      <c r="J127" s="593"/>
      <c r="K127" s="596"/>
      <c r="L127" s="564"/>
      <c r="M127" s="25"/>
      <c r="N127" s="594"/>
      <c r="O127" s="25"/>
      <c r="P127" s="33"/>
    </row>
    <row r="128" customHeight="1" spans="1:16">
      <c r="A128" s="595"/>
      <c r="B128" s="23"/>
      <c r="C128" s="23"/>
      <c r="D128" s="592"/>
      <c r="E128" s="21"/>
      <c r="F128" s="593"/>
      <c r="G128" s="596"/>
      <c r="H128" s="95"/>
      <c r="I128" s="21"/>
      <c r="J128" s="593"/>
      <c r="K128" s="596"/>
      <c r="L128" s="564"/>
      <c r="M128" s="25"/>
      <c r="N128" s="594"/>
      <c r="O128" s="25"/>
      <c r="P128" s="33"/>
    </row>
    <row r="129" customHeight="1" spans="1:16">
      <c r="A129" s="591"/>
      <c r="B129" s="23"/>
      <c r="C129" s="23"/>
      <c r="D129" s="592"/>
      <c r="E129" s="21"/>
      <c r="F129" s="593"/>
      <c r="G129" s="596"/>
      <c r="H129" s="95"/>
      <c r="I129" s="21"/>
      <c r="J129" s="593"/>
      <c r="K129" s="596"/>
      <c r="L129" s="564"/>
      <c r="M129" s="25"/>
      <c r="N129" s="594"/>
      <c r="O129" s="25"/>
      <c r="P129" s="33"/>
    </row>
    <row r="130" customHeight="1" spans="1:16">
      <c r="A130" s="595"/>
      <c r="B130" s="23"/>
      <c r="C130" s="23"/>
      <c r="D130" s="592"/>
      <c r="E130" s="21"/>
      <c r="F130" s="593"/>
      <c r="G130" s="596"/>
      <c r="H130" s="95"/>
      <c r="I130" s="21"/>
      <c r="J130" s="593"/>
      <c r="K130" s="596"/>
      <c r="L130" s="564"/>
      <c r="M130" s="25"/>
      <c r="N130" s="594"/>
      <c r="O130" s="25"/>
      <c r="P130" s="33"/>
    </row>
    <row r="131" customHeight="1" spans="1:16">
      <c r="A131" s="591"/>
      <c r="B131" s="23"/>
      <c r="C131" s="23"/>
      <c r="D131" s="592"/>
      <c r="E131" s="21"/>
      <c r="F131" s="593"/>
      <c r="G131" s="596"/>
      <c r="H131" s="95"/>
      <c r="I131" s="21"/>
      <c r="J131" s="593"/>
      <c r="K131" s="596"/>
      <c r="L131" s="564"/>
      <c r="M131" s="25"/>
      <c r="N131" s="594"/>
      <c r="O131" s="25"/>
      <c r="P131" s="33"/>
    </row>
    <row r="132" customHeight="1" spans="1:16">
      <c r="A132" s="595"/>
      <c r="B132" s="23"/>
      <c r="C132" s="23"/>
      <c r="D132" s="592"/>
      <c r="E132" s="21"/>
      <c r="F132" s="593"/>
      <c r="G132" s="596"/>
      <c r="H132" s="95"/>
      <c r="I132" s="21"/>
      <c r="J132" s="593"/>
      <c r="K132" s="596"/>
      <c r="L132" s="564"/>
      <c r="M132" s="25"/>
      <c r="N132" s="594"/>
      <c r="O132" s="25"/>
      <c r="P132" s="33"/>
    </row>
    <row r="133" customHeight="1" spans="1:16">
      <c r="A133" s="591"/>
      <c r="B133" s="23"/>
      <c r="C133" s="23"/>
      <c r="D133" s="592"/>
      <c r="E133" s="21"/>
      <c r="F133" s="593"/>
      <c r="G133" s="596"/>
      <c r="H133" s="95"/>
      <c r="I133" s="21"/>
      <c r="J133" s="593"/>
      <c r="K133" s="596"/>
      <c r="L133" s="564"/>
      <c r="M133" s="25"/>
      <c r="N133" s="594"/>
      <c r="O133" s="25"/>
      <c r="P133" s="33"/>
    </row>
    <row r="134" customHeight="1" spans="1:16">
      <c r="A134" s="595"/>
      <c r="B134" s="23"/>
      <c r="C134" s="23"/>
      <c r="D134" s="592"/>
      <c r="E134" s="21"/>
      <c r="F134" s="593"/>
      <c r="G134" s="596"/>
      <c r="H134" s="95"/>
      <c r="I134" s="21"/>
      <c r="J134" s="593"/>
      <c r="K134" s="596"/>
      <c r="L134" s="564"/>
      <c r="M134" s="25"/>
      <c r="N134" s="594"/>
      <c r="O134" s="25"/>
      <c r="P134" s="33"/>
    </row>
    <row r="135" customHeight="1" spans="1:16">
      <c r="A135" s="591"/>
      <c r="B135" s="23"/>
      <c r="C135" s="23"/>
      <c r="D135" s="592"/>
      <c r="E135" s="21"/>
      <c r="F135" s="593"/>
      <c r="G135" s="596"/>
      <c r="H135" s="95"/>
      <c r="I135" s="21"/>
      <c r="J135" s="593"/>
      <c r="K135" s="596"/>
      <c r="L135" s="564"/>
      <c r="M135" s="25"/>
      <c r="N135" s="594"/>
      <c r="O135" s="25"/>
      <c r="P135" s="33"/>
    </row>
    <row r="136" customHeight="1" spans="1:16">
      <c r="A136" s="595"/>
      <c r="B136" s="23"/>
      <c r="C136" s="23"/>
      <c r="D136" s="592"/>
      <c r="E136" s="21"/>
      <c r="F136" s="593"/>
      <c r="G136" s="596"/>
      <c r="H136" s="95"/>
      <c r="I136" s="21"/>
      <c r="J136" s="593"/>
      <c r="K136" s="596"/>
      <c r="L136" s="564"/>
      <c r="M136" s="25"/>
      <c r="N136" s="594"/>
      <c r="O136" s="25"/>
      <c r="P136" s="33"/>
    </row>
    <row r="137" customHeight="1" spans="1:16">
      <c r="A137" s="591"/>
      <c r="B137" s="23"/>
      <c r="C137" s="23"/>
      <c r="D137" s="592"/>
      <c r="E137" s="21"/>
      <c r="F137" s="593"/>
      <c r="G137" s="596"/>
      <c r="H137" s="95"/>
      <c r="I137" s="21"/>
      <c r="J137" s="593"/>
      <c r="K137" s="596"/>
      <c r="L137" s="564"/>
      <c r="M137" s="25"/>
      <c r="N137" s="594"/>
      <c r="O137" s="25"/>
      <c r="P137" s="33"/>
    </row>
    <row r="138" customHeight="1" spans="1:16">
      <c r="A138" s="595"/>
      <c r="B138" s="23"/>
      <c r="C138" s="23"/>
      <c r="D138" s="592"/>
      <c r="E138" s="21"/>
      <c r="F138" s="593"/>
      <c r="G138" s="596"/>
      <c r="H138" s="95"/>
      <c r="I138" s="21"/>
      <c r="J138" s="593"/>
      <c r="K138" s="596"/>
      <c r="L138" s="564"/>
      <c r="M138" s="25"/>
      <c r="N138" s="594"/>
      <c r="O138" s="25"/>
      <c r="P138" s="33"/>
    </row>
    <row r="139" customHeight="1" spans="1:16">
      <c r="A139" s="591"/>
      <c r="B139" s="23"/>
      <c r="C139" s="23"/>
      <c r="D139" s="592"/>
      <c r="E139" s="21"/>
      <c r="F139" s="593"/>
      <c r="G139" s="596"/>
      <c r="H139" s="95"/>
      <c r="I139" s="21"/>
      <c r="J139" s="593"/>
      <c r="K139" s="596"/>
      <c r="L139" s="564"/>
      <c r="M139" s="25"/>
      <c r="N139" s="594"/>
      <c r="O139" s="25"/>
      <c r="P139" s="33"/>
    </row>
    <row r="140" customHeight="1" spans="1:16">
      <c r="A140" s="595"/>
      <c r="B140" s="23"/>
      <c r="C140" s="23"/>
      <c r="D140" s="592"/>
      <c r="E140" s="21"/>
      <c r="F140" s="593"/>
      <c r="G140" s="596"/>
      <c r="H140" s="95"/>
      <c r="I140" s="21"/>
      <c r="J140" s="593"/>
      <c r="K140" s="596"/>
      <c r="L140" s="564"/>
      <c r="M140" s="25"/>
      <c r="N140" s="594"/>
      <c r="O140" s="25"/>
      <c r="P140" s="33"/>
    </row>
    <row r="141" customHeight="1" spans="1:16">
      <c r="A141" s="591"/>
      <c r="B141" s="23"/>
      <c r="C141" s="23"/>
      <c r="D141" s="592"/>
      <c r="E141" s="21"/>
      <c r="F141" s="593"/>
      <c r="G141" s="596"/>
      <c r="H141" s="95"/>
      <c r="I141" s="21"/>
      <c r="J141" s="593"/>
      <c r="K141" s="596"/>
      <c r="L141" s="564"/>
      <c r="M141" s="25"/>
      <c r="N141" s="594"/>
      <c r="O141" s="25"/>
      <c r="P141" s="33"/>
    </row>
    <row r="142" customHeight="1" spans="1:16">
      <c r="A142" s="595"/>
      <c r="B142" s="23"/>
      <c r="C142" s="23"/>
      <c r="D142" s="592"/>
      <c r="E142" s="21"/>
      <c r="F142" s="593"/>
      <c r="G142" s="596"/>
      <c r="H142" s="95"/>
      <c r="I142" s="21"/>
      <c r="J142" s="593"/>
      <c r="K142" s="596"/>
      <c r="L142" s="564"/>
      <c r="M142" s="25"/>
      <c r="N142" s="594"/>
      <c r="O142" s="25"/>
      <c r="P142" s="33"/>
    </row>
    <row r="143" customHeight="1" spans="1:16">
      <c r="A143" s="591"/>
      <c r="B143" s="23"/>
      <c r="C143" s="23"/>
      <c r="D143" s="592"/>
      <c r="E143" s="21"/>
      <c r="F143" s="593"/>
      <c r="G143" s="596"/>
      <c r="H143" s="95"/>
      <c r="I143" s="21"/>
      <c r="J143" s="593"/>
      <c r="K143" s="596"/>
      <c r="L143" s="564"/>
      <c r="M143" s="25"/>
      <c r="N143" s="594"/>
      <c r="O143" s="25"/>
      <c r="P143" s="33"/>
    </row>
    <row r="144" customHeight="1" spans="1:16">
      <c r="A144" s="595"/>
      <c r="B144" s="23"/>
      <c r="C144" s="23"/>
      <c r="D144" s="592"/>
      <c r="E144" s="21"/>
      <c r="F144" s="593"/>
      <c r="G144" s="596"/>
      <c r="H144" s="95"/>
      <c r="I144" s="21"/>
      <c r="J144" s="593"/>
      <c r="K144" s="596"/>
      <c r="L144" s="564"/>
      <c r="M144" s="25"/>
      <c r="N144" s="594"/>
      <c r="O144" s="25"/>
      <c r="P144" s="33"/>
    </row>
    <row r="145" customHeight="1" spans="1:16">
      <c r="A145" s="591"/>
      <c r="B145" s="23"/>
      <c r="C145" s="23"/>
      <c r="D145" s="592"/>
      <c r="E145" s="21"/>
      <c r="F145" s="593"/>
      <c r="G145" s="596"/>
      <c r="H145" s="95"/>
      <c r="I145" s="21"/>
      <c r="J145" s="593"/>
      <c r="K145" s="596"/>
      <c r="L145" s="564"/>
      <c r="M145" s="25"/>
      <c r="N145" s="594"/>
      <c r="O145" s="25"/>
      <c r="P145" s="33"/>
    </row>
    <row r="146" customHeight="1" spans="1:16">
      <c r="A146" s="595"/>
      <c r="B146" s="23"/>
      <c r="C146" s="23"/>
      <c r="D146" s="592"/>
      <c r="E146" s="21"/>
      <c r="F146" s="593"/>
      <c r="G146" s="596"/>
      <c r="H146" s="95"/>
      <c r="I146" s="21"/>
      <c r="J146" s="593"/>
      <c r="K146" s="596"/>
      <c r="L146" s="564"/>
      <c r="M146" s="25"/>
      <c r="N146" s="594"/>
      <c r="O146" s="25"/>
      <c r="P146" s="33"/>
    </row>
    <row r="147" customHeight="1" spans="1:16">
      <c r="A147" s="591"/>
      <c r="B147" s="23"/>
      <c r="C147" s="23"/>
      <c r="D147" s="592"/>
      <c r="E147" s="21"/>
      <c r="F147" s="593"/>
      <c r="G147" s="596"/>
      <c r="H147" s="95"/>
      <c r="I147" s="21"/>
      <c r="J147" s="593"/>
      <c r="K147" s="596"/>
      <c r="L147" s="564"/>
      <c r="M147" s="25"/>
      <c r="N147" s="594"/>
      <c r="O147" s="25"/>
      <c r="P147" s="33"/>
    </row>
    <row r="148" customHeight="1" spans="1:16">
      <c r="A148" s="595"/>
      <c r="B148" s="23"/>
      <c r="C148" s="23"/>
      <c r="D148" s="592"/>
      <c r="E148" s="21"/>
      <c r="F148" s="593"/>
      <c r="G148" s="596"/>
      <c r="H148" s="95"/>
      <c r="I148" s="21"/>
      <c r="J148" s="593"/>
      <c r="K148" s="596"/>
      <c r="L148" s="564"/>
      <c r="M148" s="25"/>
      <c r="N148" s="594"/>
      <c r="O148" s="25"/>
      <c r="P148" s="33"/>
    </row>
    <row r="149" customHeight="1" spans="1:16">
      <c r="A149" s="591"/>
      <c r="B149" s="23"/>
      <c r="C149" s="23"/>
      <c r="D149" s="592"/>
      <c r="E149" s="21"/>
      <c r="F149" s="593"/>
      <c r="G149" s="596"/>
      <c r="H149" s="95"/>
      <c r="I149" s="21"/>
      <c r="J149" s="593"/>
      <c r="K149" s="596"/>
      <c r="L149" s="564"/>
      <c r="M149" s="25"/>
      <c r="N149" s="594"/>
      <c r="O149" s="25"/>
      <c r="P149" s="33"/>
    </row>
    <row r="150" customHeight="1" spans="1:16">
      <c r="A150" s="595"/>
      <c r="B150" s="23"/>
      <c r="C150" s="23"/>
      <c r="D150" s="592"/>
      <c r="E150" s="21"/>
      <c r="F150" s="593"/>
      <c r="G150" s="596"/>
      <c r="H150" s="95"/>
      <c r="I150" s="21"/>
      <c r="J150" s="593"/>
      <c r="K150" s="596"/>
      <c r="L150" s="564"/>
      <c r="M150" s="25"/>
      <c r="N150" s="594"/>
      <c r="O150" s="25"/>
      <c r="P150" s="33"/>
    </row>
    <row r="151" customHeight="1" spans="1:16">
      <c r="A151" s="591"/>
      <c r="B151" s="23"/>
      <c r="C151" s="23"/>
      <c r="D151" s="592"/>
      <c r="E151" s="21"/>
      <c r="F151" s="593"/>
      <c r="G151" s="596"/>
      <c r="H151" s="95"/>
      <c r="I151" s="21"/>
      <c r="J151" s="593"/>
      <c r="K151" s="596"/>
      <c r="L151" s="564"/>
      <c r="M151" s="25"/>
      <c r="N151" s="594"/>
      <c r="O151" s="25"/>
      <c r="P151" s="33"/>
    </row>
    <row r="152" customHeight="1" spans="1:16">
      <c r="A152" s="595"/>
      <c r="B152" s="23"/>
      <c r="C152" s="23"/>
      <c r="D152" s="592"/>
      <c r="E152" s="21"/>
      <c r="F152" s="593"/>
      <c r="G152" s="596"/>
      <c r="H152" s="95"/>
      <c r="I152" s="21"/>
      <c r="J152" s="593"/>
      <c r="K152" s="596"/>
      <c r="L152" s="564"/>
      <c r="M152" s="25"/>
      <c r="N152" s="594"/>
      <c r="O152" s="25"/>
      <c r="P152" s="33"/>
    </row>
    <row r="153" customHeight="1" spans="1:16">
      <c r="A153" s="591"/>
      <c r="B153" s="23"/>
      <c r="C153" s="23"/>
      <c r="D153" s="592"/>
      <c r="E153" s="21"/>
      <c r="F153" s="593"/>
      <c r="G153" s="596"/>
      <c r="H153" s="95"/>
      <c r="I153" s="21"/>
      <c r="J153" s="593"/>
      <c r="K153" s="596"/>
      <c r="L153" s="564"/>
      <c r="M153" s="25"/>
      <c r="N153" s="594"/>
      <c r="O153" s="25"/>
      <c r="P153" s="33"/>
    </row>
    <row r="154" customHeight="1" spans="1:16">
      <c r="A154" s="595"/>
      <c r="B154" s="23"/>
      <c r="C154" s="23"/>
      <c r="D154" s="592"/>
      <c r="E154" s="21"/>
      <c r="F154" s="593"/>
      <c r="G154" s="596"/>
      <c r="H154" s="95"/>
      <c r="I154" s="21"/>
      <c r="J154" s="593"/>
      <c r="K154" s="596"/>
      <c r="L154" s="564"/>
      <c r="M154" s="25"/>
      <c r="N154" s="594"/>
      <c r="O154" s="25"/>
      <c r="P154" s="33"/>
    </row>
    <row r="155" customHeight="1" spans="1:16">
      <c r="A155" s="591"/>
      <c r="B155" s="23"/>
      <c r="C155" s="23"/>
      <c r="D155" s="592"/>
      <c r="E155" s="21"/>
      <c r="F155" s="593"/>
      <c r="G155" s="596"/>
      <c r="H155" s="95"/>
      <c r="I155" s="21"/>
      <c r="J155" s="593"/>
      <c r="K155" s="596"/>
      <c r="L155" s="564"/>
      <c r="M155" s="25"/>
      <c r="N155" s="594"/>
      <c r="O155" s="25"/>
      <c r="P155" s="33"/>
    </row>
    <row r="156" customHeight="1" spans="1:16">
      <c r="A156" s="595"/>
      <c r="B156" s="23"/>
      <c r="C156" s="23"/>
      <c r="D156" s="592"/>
      <c r="E156" s="21"/>
      <c r="F156" s="593"/>
      <c r="G156" s="596"/>
      <c r="H156" s="95"/>
      <c r="I156" s="21"/>
      <c r="J156" s="593"/>
      <c r="K156" s="596"/>
      <c r="L156" s="564"/>
      <c r="M156" s="25"/>
      <c r="N156" s="594"/>
      <c r="O156" s="25"/>
      <c r="P156" s="33"/>
    </row>
    <row r="157" customHeight="1" spans="1:16">
      <c r="A157" s="591"/>
      <c r="B157" s="23"/>
      <c r="C157" s="23"/>
      <c r="D157" s="592"/>
      <c r="E157" s="21"/>
      <c r="F157" s="593"/>
      <c r="G157" s="596"/>
      <c r="H157" s="95"/>
      <c r="I157" s="21"/>
      <c r="J157" s="593"/>
      <c r="K157" s="596"/>
      <c r="L157" s="564"/>
      <c r="M157" s="25"/>
      <c r="N157" s="594"/>
      <c r="O157" s="25"/>
      <c r="P157" s="33"/>
    </row>
    <row r="158" customHeight="1" spans="1:16">
      <c r="A158" s="595"/>
      <c r="B158" s="23"/>
      <c r="C158" s="23"/>
      <c r="D158" s="592"/>
      <c r="E158" s="21"/>
      <c r="F158" s="593"/>
      <c r="G158" s="596"/>
      <c r="H158" s="95"/>
      <c r="I158" s="21"/>
      <c r="J158" s="593"/>
      <c r="K158" s="596"/>
      <c r="L158" s="564"/>
      <c r="M158" s="25"/>
      <c r="N158" s="594"/>
      <c r="O158" s="25"/>
      <c r="P158" s="33"/>
    </row>
    <row r="159" customHeight="1" spans="1:16">
      <c r="A159" s="591"/>
      <c r="B159" s="23"/>
      <c r="C159" s="23"/>
      <c r="D159" s="592"/>
      <c r="E159" s="21"/>
      <c r="F159" s="593"/>
      <c r="G159" s="596"/>
      <c r="H159" s="95"/>
      <c r="I159" s="21"/>
      <c r="J159" s="593"/>
      <c r="K159" s="596"/>
      <c r="L159" s="564"/>
      <c r="M159" s="25"/>
      <c r="N159" s="594"/>
      <c r="O159" s="25"/>
      <c r="P159" s="33"/>
    </row>
    <row r="160" customHeight="1" spans="1:16">
      <c r="A160" s="595"/>
      <c r="B160" s="23"/>
      <c r="C160" s="23"/>
      <c r="D160" s="592"/>
      <c r="E160" s="21"/>
      <c r="F160" s="593"/>
      <c r="G160" s="596"/>
      <c r="H160" s="95"/>
      <c r="I160" s="21"/>
      <c r="J160" s="593"/>
      <c r="K160" s="596"/>
      <c r="L160" s="564"/>
      <c r="M160" s="25"/>
      <c r="N160" s="594"/>
      <c r="O160" s="25"/>
      <c r="P160" s="33"/>
    </row>
    <row r="161" customHeight="1" spans="1:16">
      <c r="A161" s="591"/>
      <c r="B161" s="23"/>
      <c r="C161" s="23"/>
      <c r="D161" s="592"/>
      <c r="E161" s="21"/>
      <c r="F161" s="593"/>
      <c r="G161" s="596"/>
      <c r="H161" s="95"/>
      <c r="I161" s="21"/>
      <c r="J161" s="593"/>
      <c r="K161" s="596"/>
      <c r="L161" s="564"/>
      <c r="M161" s="25"/>
      <c r="N161" s="594"/>
      <c r="O161" s="25"/>
      <c r="P161" s="33"/>
    </row>
    <row r="162" customHeight="1" spans="1:16">
      <c r="A162" s="595"/>
      <c r="B162" s="23"/>
      <c r="C162" s="23"/>
      <c r="D162" s="592"/>
      <c r="E162" s="21"/>
      <c r="F162" s="593"/>
      <c r="G162" s="596"/>
      <c r="H162" s="95"/>
      <c r="I162" s="21"/>
      <c r="J162" s="593"/>
      <c r="K162" s="596"/>
      <c r="L162" s="564"/>
      <c r="M162" s="25"/>
      <c r="N162" s="594"/>
      <c r="O162" s="25"/>
      <c r="P162" s="33"/>
    </row>
    <row r="163" customHeight="1" spans="1:16">
      <c r="A163" s="591"/>
      <c r="B163" s="23"/>
      <c r="C163" s="23"/>
      <c r="D163" s="592"/>
      <c r="E163" s="21"/>
      <c r="F163" s="593"/>
      <c r="G163" s="596"/>
      <c r="H163" s="95"/>
      <c r="I163" s="21"/>
      <c r="J163" s="593"/>
      <c r="K163" s="596"/>
      <c r="L163" s="564"/>
      <c r="M163" s="25"/>
      <c r="N163" s="594"/>
      <c r="O163" s="25"/>
      <c r="P163" s="33"/>
    </row>
    <row r="164" customHeight="1" spans="1:16">
      <c r="A164" s="595"/>
      <c r="B164" s="23"/>
      <c r="C164" s="23"/>
      <c r="D164" s="592"/>
      <c r="E164" s="21"/>
      <c r="F164" s="593"/>
      <c r="G164" s="596"/>
      <c r="H164" s="95"/>
      <c r="I164" s="21"/>
      <c r="J164" s="593"/>
      <c r="K164" s="596"/>
      <c r="L164" s="564"/>
      <c r="M164" s="25"/>
      <c r="N164" s="594"/>
      <c r="O164" s="25"/>
      <c r="P164" s="33"/>
    </row>
    <row r="165" customHeight="1" spans="1:16">
      <c r="A165" s="591"/>
      <c r="B165" s="23"/>
      <c r="C165" s="23"/>
      <c r="D165" s="592"/>
      <c r="E165" s="21"/>
      <c r="F165" s="593"/>
      <c r="G165" s="596"/>
      <c r="H165" s="95"/>
      <c r="I165" s="21"/>
      <c r="J165" s="593"/>
      <c r="K165" s="596"/>
      <c r="L165" s="564"/>
      <c r="M165" s="25"/>
      <c r="N165" s="594"/>
      <c r="O165" s="25"/>
      <c r="P165" s="33"/>
    </row>
    <row r="166" customHeight="1" spans="1:16">
      <c r="A166" s="595"/>
      <c r="B166" s="23"/>
      <c r="C166" s="23"/>
      <c r="D166" s="592"/>
      <c r="E166" s="21"/>
      <c r="F166" s="593"/>
      <c r="G166" s="596"/>
      <c r="H166" s="95"/>
      <c r="I166" s="21"/>
      <c r="J166" s="593"/>
      <c r="K166" s="596"/>
      <c r="L166" s="564"/>
      <c r="M166" s="25"/>
      <c r="N166" s="594"/>
      <c r="O166" s="25"/>
      <c r="P166" s="33"/>
    </row>
    <row r="167" customHeight="1" spans="1:16">
      <c r="A167" s="591"/>
      <c r="B167" s="23"/>
      <c r="C167" s="23"/>
      <c r="D167" s="592"/>
      <c r="E167" s="21"/>
      <c r="F167" s="593"/>
      <c r="G167" s="596"/>
      <c r="H167" s="95"/>
      <c r="I167" s="21"/>
      <c r="J167" s="593"/>
      <c r="K167" s="596"/>
      <c r="L167" s="564"/>
      <c r="M167" s="25"/>
      <c r="N167" s="594"/>
      <c r="O167" s="25"/>
      <c r="P167" s="33"/>
    </row>
    <row r="168" customHeight="1" spans="1:16">
      <c r="A168" s="595"/>
      <c r="B168" s="23"/>
      <c r="C168" s="23"/>
      <c r="D168" s="592"/>
      <c r="E168" s="21"/>
      <c r="F168" s="593"/>
      <c r="G168" s="596"/>
      <c r="H168" s="95"/>
      <c r="I168" s="21"/>
      <c r="J168" s="593"/>
      <c r="K168" s="596"/>
      <c r="L168" s="564"/>
      <c r="M168" s="25"/>
      <c r="N168" s="594"/>
      <c r="O168" s="25"/>
      <c r="P168" s="33"/>
    </row>
    <row r="169" customHeight="1" spans="1:16">
      <c r="A169" s="591"/>
      <c r="B169" s="23"/>
      <c r="C169" s="23"/>
      <c r="D169" s="592"/>
      <c r="E169" s="21"/>
      <c r="F169" s="593"/>
      <c r="G169" s="596"/>
      <c r="H169" s="95"/>
      <c r="I169" s="21"/>
      <c r="J169" s="593"/>
      <c r="K169" s="596"/>
      <c r="L169" s="564"/>
      <c r="M169" s="25"/>
      <c r="N169" s="594"/>
      <c r="O169" s="25"/>
      <c r="P169" s="33"/>
    </row>
    <row r="170" customHeight="1" spans="1:16">
      <c r="A170" s="595"/>
      <c r="B170" s="23"/>
      <c r="C170" s="23"/>
      <c r="D170" s="592"/>
      <c r="E170" s="21"/>
      <c r="F170" s="593"/>
      <c r="G170" s="596"/>
      <c r="H170" s="95"/>
      <c r="I170" s="21"/>
      <c r="J170" s="593"/>
      <c r="K170" s="596"/>
      <c r="L170" s="564"/>
      <c r="M170" s="25"/>
      <c r="N170" s="594"/>
      <c r="O170" s="25"/>
      <c r="P170" s="33"/>
    </row>
    <row r="171" customHeight="1" spans="1:16">
      <c r="A171" s="591"/>
      <c r="B171" s="23"/>
      <c r="C171" s="23"/>
      <c r="D171" s="592"/>
      <c r="E171" s="21"/>
      <c r="F171" s="593"/>
      <c r="G171" s="596"/>
      <c r="H171" s="95"/>
      <c r="I171" s="21"/>
      <c r="J171" s="593"/>
      <c r="K171" s="596"/>
      <c r="L171" s="564"/>
      <c r="M171" s="25"/>
      <c r="N171" s="594"/>
      <c r="O171" s="25"/>
      <c r="P171" s="33"/>
    </row>
    <row r="172" customHeight="1" spans="1:16">
      <c r="A172" s="595"/>
      <c r="B172" s="23"/>
      <c r="C172" s="23"/>
      <c r="D172" s="592"/>
      <c r="E172" s="21"/>
      <c r="F172" s="593"/>
      <c r="G172" s="596"/>
      <c r="H172" s="95"/>
      <c r="I172" s="21"/>
      <c r="J172" s="593"/>
      <c r="K172" s="596"/>
      <c r="L172" s="564"/>
      <c r="M172" s="25"/>
      <c r="N172" s="594"/>
      <c r="O172" s="25"/>
      <c r="P172" s="33"/>
    </row>
    <row r="173" customHeight="1" spans="1:16">
      <c r="A173" s="591"/>
      <c r="B173" s="23"/>
      <c r="C173" s="23"/>
      <c r="D173" s="592"/>
      <c r="E173" s="21"/>
      <c r="F173" s="593"/>
      <c r="G173" s="596"/>
      <c r="H173" s="95"/>
      <c r="I173" s="21"/>
      <c r="J173" s="593"/>
      <c r="K173" s="596"/>
      <c r="L173" s="564"/>
      <c r="M173" s="25"/>
      <c r="N173" s="594"/>
      <c r="O173" s="25"/>
      <c r="P173" s="33"/>
    </row>
    <row r="174" customHeight="1" spans="1:16">
      <c r="A174" s="595"/>
      <c r="B174" s="23"/>
      <c r="C174" s="23"/>
      <c r="D174" s="592"/>
      <c r="E174" s="21"/>
      <c r="F174" s="593"/>
      <c r="G174" s="596"/>
      <c r="H174" s="95"/>
      <c r="I174" s="21"/>
      <c r="J174" s="593"/>
      <c r="K174" s="596"/>
      <c r="L174" s="564"/>
      <c r="M174" s="25"/>
      <c r="N174" s="594"/>
      <c r="O174" s="25"/>
      <c r="P174" s="33"/>
    </row>
    <row r="175" customHeight="1" spans="1:16">
      <c r="A175" s="591"/>
      <c r="B175" s="23"/>
      <c r="C175" s="23"/>
      <c r="D175" s="592"/>
      <c r="E175" s="21"/>
      <c r="F175" s="593"/>
      <c r="G175" s="596"/>
      <c r="H175" s="95"/>
      <c r="I175" s="21"/>
      <c r="J175" s="593"/>
      <c r="K175" s="596"/>
      <c r="L175" s="564"/>
      <c r="M175" s="25"/>
      <c r="N175" s="594"/>
      <c r="O175" s="25"/>
      <c r="P175" s="33"/>
    </row>
    <row r="176" customHeight="1" spans="1:16">
      <c r="A176" s="595"/>
      <c r="B176" s="23"/>
      <c r="C176" s="23"/>
      <c r="D176" s="592"/>
      <c r="E176" s="21"/>
      <c r="F176" s="593"/>
      <c r="G176" s="596"/>
      <c r="H176" s="95"/>
      <c r="I176" s="21"/>
      <c r="J176" s="593"/>
      <c r="K176" s="596"/>
      <c r="L176" s="564"/>
      <c r="M176" s="25"/>
      <c r="N176" s="594"/>
      <c r="O176" s="25"/>
      <c r="P176" s="33"/>
    </row>
    <row r="177" customHeight="1" spans="1:16">
      <c r="A177" s="591"/>
      <c r="B177" s="23"/>
      <c r="C177" s="23"/>
      <c r="D177" s="592"/>
      <c r="E177" s="21"/>
      <c r="F177" s="593"/>
      <c r="G177" s="596"/>
      <c r="H177" s="95"/>
      <c r="I177" s="21"/>
      <c r="J177" s="593"/>
      <c r="K177" s="596"/>
      <c r="L177" s="564"/>
      <c r="M177" s="25"/>
      <c r="N177" s="594"/>
      <c r="O177" s="25"/>
      <c r="P177" s="33"/>
    </row>
    <row r="178" customHeight="1" spans="1:16">
      <c r="A178" s="595"/>
      <c r="B178" s="23"/>
      <c r="C178" s="23"/>
      <c r="D178" s="592"/>
      <c r="E178" s="21"/>
      <c r="F178" s="593"/>
      <c r="G178" s="596"/>
      <c r="H178" s="95"/>
      <c r="I178" s="21"/>
      <c r="J178" s="593"/>
      <c r="K178" s="596"/>
      <c r="L178" s="564"/>
      <c r="M178" s="25"/>
      <c r="N178" s="594"/>
      <c r="O178" s="25"/>
      <c r="P178" s="33"/>
    </row>
    <row r="179" customHeight="1" spans="1:16">
      <c r="A179" s="591"/>
      <c r="B179" s="23"/>
      <c r="C179" s="23"/>
      <c r="D179" s="592"/>
      <c r="E179" s="21"/>
      <c r="F179" s="593"/>
      <c r="G179" s="596"/>
      <c r="H179" s="95"/>
      <c r="I179" s="21"/>
      <c r="J179" s="593"/>
      <c r="K179" s="596"/>
      <c r="L179" s="564"/>
      <c r="M179" s="25"/>
      <c r="N179" s="594"/>
      <c r="O179" s="25"/>
      <c r="P179" s="33"/>
    </row>
    <row r="180" customHeight="1" spans="1:16">
      <c r="A180" s="595"/>
      <c r="B180" s="23"/>
      <c r="C180" s="23"/>
      <c r="D180" s="592"/>
      <c r="E180" s="21"/>
      <c r="F180" s="593"/>
      <c r="G180" s="596"/>
      <c r="H180" s="95"/>
      <c r="I180" s="21"/>
      <c r="J180" s="593"/>
      <c r="K180" s="596"/>
      <c r="L180" s="564"/>
      <c r="M180" s="25"/>
      <c r="N180" s="594"/>
      <c r="O180" s="25"/>
      <c r="P180" s="33"/>
    </row>
    <row r="181" customHeight="1" spans="1:16">
      <c r="A181" s="591"/>
      <c r="B181" s="23"/>
      <c r="C181" s="23"/>
      <c r="D181" s="592"/>
      <c r="E181" s="21"/>
      <c r="F181" s="593"/>
      <c r="G181" s="596"/>
      <c r="H181" s="95"/>
      <c r="I181" s="21"/>
      <c r="J181" s="593"/>
      <c r="K181" s="596"/>
      <c r="L181" s="564"/>
      <c r="M181" s="25"/>
      <c r="N181" s="594"/>
      <c r="O181" s="25"/>
      <c r="P181" s="33"/>
    </row>
    <row r="182" customHeight="1" spans="1:16">
      <c r="A182" s="595"/>
      <c r="B182" s="23"/>
      <c r="C182" s="23"/>
      <c r="D182" s="592"/>
      <c r="E182" s="21"/>
      <c r="F182" s="593"/>
      <c r="G182" s="596"/>
      <c r="H182" s="95"/>
      <c r="I182" s="21"/>
      <c r="J182" s="593"/>
      <c r="K182" s="596"/>
      <c r="L182" s="564"/>
      <c r="M182" s="25"/>
      <c r="N182" s="594"/>
      <c r="O182" s="25"/>
      <c r="P182" s="33"/>
    </row>
    <row r="183" customHeight="1" spans="1:16">
      <c r="A183" s="591"/>
      <c r="B183" s="23"/>
      <c r="C183" s="23"/>
      <c r="D183" s="592"/>
      <c r="E183" s="21"/>
      <c r="F183" s="593"/>
      <c r="G183" s="596"/>
      <c r="H183" s="95"/>
      <c r="I183" s="21"/>
      <c r="J183" s="593"/>
      <c r="K183" s="596"/>
      <c r="L183" s="564"/>
      <c r="M183" s="25"/>
      <c r="N183" s="594"/>
      <c r="O183" s="25"/>
      <c r="P183" s="33"/>
    </row>
    <row r="184" customHeight="1" spans="1:16">
      <c r="A184" s="595"/>
      <c r="B184" s="23"/>
      <c r="C184" s="23"/>
      <c r="D184" s="592"/>
      <c r="E184" s="21"/>
      <c r="F184" s="593"/>
      <c r="G184" s="596"/>
      <c r="H184" s="95"/>
      <c r="I184" s="21"/>
      <c r="J184" s="593"/>
      <c r="K184" s="596"/>
      <c r="L184" s="564"/>
      <c r="M184" s="25"/>
      <c r="N184" s="594"/>
      <c r="O184" s="25"/>
      <c r="P184" s="33"/>
    </row>
    <row r="185" customHeight="1" spans="1:16">
      <c r="A185" s="591"/>
      <c r="B185" s="23"/>
      <c r="C185" s="23"/>
      <c r="D185" s="592"/>
      <c r="E185" s="21"/>
      <c r="F185" s="593"/>
      <c r="G185" s="596"/>
      <c r="H185" s="95"/>
      <c r="I185" s="21"/>
      <c r="J185" s="593"/>
      <c r="K185" s="596"/>
      <c r="L185" s="564"/>
      <c r="M185" s="25"/>
      <c r="N185" s="594"/>
      <c r="O185" s="25"/>
      <c r="P185" s="33"/>
    </row>
    <row r="186" customHeight="1" spans="1:16">
      <c r="A186" s="595"/>
      <c r="B186" s="23"/>
      <c r="C186" s="23"/>
      <c r="D186" s="592"/>
      <c r="E186" s="21"/>
      <c r="F186" s="593"/>
      <c r="G186" s="596"/>
      <c r="H186" s="95"/>
      <c r="I186" s="21"/>
      <c r="J186" s="593"/>
      <c r="K186" s="596"/>
      <c r="L186" s="564"/>
      <c r="M186" s="25"/>
      <c r="N186" s="594"/>
      <c r="O186" s="25"/>
      <c r="P186" s="33"/>
    </row>
    <row r="187" customHeight="1" spans="1:16">
      <c r="A187" s="591"/>
      <c r="B187" s="23"/>
      <c r="C187" s="23"/>
      <c r="D187" s="592"/>
      <c r="E187" s="21"/>
      <c r="F187" s="593"/>
      <c r="G187" s="596"/>
      <c r="H187" s="95"/>
      <c r="I187" s="21"/>
      <c r="J187" s="593"/>
      <c r="K187" s="596"/>
      <c r="L187" s="564"/>
      <c r="M187" s="25"/>
      <c r="N187" s="594"/>
      <c r="O187" s="25"/>
      <c r="P187" s="33"/>
    </row>
    <row r="188" customHeight="1" spans="1:16">
      <c r="A188" s="595"/>
      <c r="B188" s="23"/>
      <c r="C188" s="23"/>
      <c r="D188" s="592"/>
      <c r="E188" s="21"/>
      <c r="F188" s="593"/>
      <c r="G188" s="596"/>
      <c r="H188" s="95"/>
      <c r="I188" s="21"/>
      <c r="J188" s="593"/>
      <c r="K188" s="596"/>
      <c r="L188" s="564"/>
      <c r="M188" s="25"/>
      <c r="N188" s="594"/>
      <c r="O188" s="25"/>
      <c r="P188" s="33"/>
    </row>
    <row r="189" customHeight="1" spans="1:16">
      <c r="A189" s="591"/>
      <c r="B189" s="23"/>
      <c r="C189" s="23"/>
      <c r="D189" s="592"/>
      <c r="E189" s="21"/>
      <c r="F189" s="593"/>
      <c r="G189" s="596"/>
      <c r="H189" s="95"/>
      <c r="I189" s="21"/>
      <c r="J189" s="593"/>
      <c r="K189" s="596"/>
      <c r="L189" s="564"/>
      <c r="M189" s="25"/>
      <c r="N189" s="594"/>
      <c r="O189" s="25"/>
      <c r="P189" s="33"/>
    </row>
    <row r="190" customHeight="1" spans="1:16">
      <c r="A190" s="595"/>
      <c r="B190" s="23"/>
      <c r="C190" s="23"/>
      <c r="D190" s="592"/>
      <c r="E190" s="21"/>
      <c r="F190" s="593"/>
      <c r="G190" s="596"/>
      <c r="H190" s="95"/>
      <c r="I190" s="21"/>
      <c r="J190" s="593"/>
      <c r="K190" s="596"/>
      <c r="L190" s="564"/>
      <c r="M190" s="25"/>
      <c r="N190" s="594"/>
      <c r="O190" s="25"/>
      <c r="P190" s="33"/>
    </row>
    <row r="191" customHeight="1" spans="1:16">
      <c r="A191" s="591"/>
      <c r="B191" s="23"/>
      <c r="C191" s="23"/>
      <c r="D191" s="592"/>
      <c r="E191" s="21"/>
      <c r="F191" s="593"/>
      <c r="G191" s="596"/>
      <c r="H191" s="95"/>
      <c r="I191" s="21"/>
      <c r="J191" s="593"/>
      <c r="K191" s="596"/>
      <c r="L191" s="564"/>
      <c r="M191" s="25"/>
      <c r="N191" s="594"/>
      <c r="O191" s="25"/>
      <c r="P191" s="33"/>
    </row>
    <row r="192" customHeight="1" spans="1:16">
      <c r="A192" s="595"/>
      <c r="B192" s="23"/>
      <c r="C192" s="23"/>
      <c r="D192" s="592"/>
      <c r="E192" s="21"/>
      <c r="F192" s="593"/>
      <c r="G192" s="596"/>
      <c r="H192" s="95"/>
      <c r="I192" s="21"/>
      <c r="J192" s="593"/>
      <c r="K192" s="596"/>
      <c r="L192" s="564"/>
      <c r="M192" s="25"/>
      <c r="N192" s="594"/>
      <c r="O192" s="25"/>
      <c r="P192" s="33"/>
    </row>
    <row r="193" customHeight="1" spans="1:16">
      <c r="A193" s="591"/>
      <c r="B193" s="23"/>
      <c r="C193" s="23"/>
      <c r="D193" s="592"/>
      <c r="E193" s="21"/>
      <c r="F193" s="593"/>
      <c r="G193" s="596"/>
      <c r="H193" s="95"/>
      <c r="I193" s="21"/>
      <c r="J193" s="593"/>
      <c r="K193" s="596"/>
      <c r="L193" s="564"/>
      <c r="M193" s="25"/>
      <c r="N193" s="594"/>
      <c r="O193" s="25"/>
      <c r="P193" s="33"/>
    </row>
    <row r="194" customHeight="1" spans="1:16">
      <c r="A194" s="595"/>
      <c r="B194" s="23"/>
      <c r="C194" s="23"/>
      <c r="D194" s="592"/>
      <c r="E194" s="21"/>
      <c r="F194" s="593"/>
      <c r="G194" s="596"/>
      <c r="H194" s="95"/>
      <c r="I194" s="21"/>
      <c r="J194" s="593"/>
      <c r="K194" s="596"/>
      <c r="L194" s="564"/>
      <c r="M194" s="25"/>
      <c r="N194" s="594"/>
      <c r="O194" s="25"/>
      <c r="P194" s="33"/>
    </row>
    <row r="195" customHeight="1" spans="1:16">
      <c r="A195" s="591"/>
      <c r="B195" s="23"/>
      <c r="C195" s="23"/>
      <c r="D195" s="592"/>
      <c r="E195" s="21"/>
      <c r="F195" s="593"/>
      <c r="G195" s="596"/>
      <c r="H195" s="95"/>
      <c r="I195" s="21"/>
      <c r="J195" s="593"/>
      <c r="K195" s="596"/>
      <c r="L195" s="564"/>
      <c r="M195" s="25"/>
      <c r="N195" s="594"/>
      <c r="O195" s="25"/>
      <c r="P195" s="33"/>
    </row>
    <row r="196" customHeight="1" spans="1:16">
      <c r="A196" s="595"/>
      <c r="B196" s="23"/>
      <c r="C196" s="23"/>
      <c r="D196" s="592"/>
      <c r="E196" s="21"/>
      <c r="F196" s="593"/>
      <c r="G196" s="596"/>
      <c r="H196" s="95"/>
      <c r="I196" s="21"/>
      <c r="J196" s="593"/>
      <c r="K196" s="596"/>
      <c r="L196" s="564"/>
      <c r="M196" s="25"/>
      <c r="N196" s="594"/>
      <c r="O196" s="25"/>
      <c r="P196" s="33"/>
    </row>
    <row r="197" customHeight="1" spans="1:16">
      <c r="A197" s="591"/>
      <c r="B197" s="23"/>
      <c r="C197" s="23"/>
      <c r="D197" s="592"/>
      <c r="E197" s="21"/>
      <c r="F197" s="593"/>
      <c r="G197" s="596"/>
      <c r="H197" s="95"/>
      <c r="I197" s="21"/>
      <c r="J197" s="593"/>
      <c r="K197" s="596"/>
      <c r="L197" s="564"/>
      <c r="M197" s="25"/>
      <c r="N197" s="594"/>
      <c r="O197" s="25"/>
      <c r="P197" s="33"/>
    </row>
    <row r="198" customHeight="1" spans="1:16">
      <c r="A198" s="595"/>
      <c r="B198" s="23"/>
      <c r="C198" s="23"/>
      <c r="D198" s="592"/>
      <c r="E198" s="21"/>
      <c r="F198" s="593"/>
      <c r="G198" s="596"/>
      <c r="H198" s="95"/>
      <c r="I198" s="21"/>
      <c r="J198" s="593"/>
      <c r="K198" s="596"/>
      <c r="L198" s="564"/>
      <c r="M198" s="25"/>
      <c r="N198" s="594"/>
      <c r="O198" s="25"/>
      <c r="P198" s="33"/>
    </row>
    <row r="199" customHeight="1" spans="1:16">
      <c r="A199" s="591"/>
      <c r="B199" s="23"/>
      <c r="C199" s="23"/>
      <c r="D199" s="592"/>
      <c r="E199" s="21"/>
      <c r="F199" s="593"/>
      <c r="G199" s="596"/>
      <c r="H199" s="95"/>
      <c r="I199" s="21"/>
      <c r="J199" s="593"/>
      <c r="K199" s="596"/>
      <c r="L199" s="564"/>
      <c r="M199" s="25"/>
      <c r="N199" s="594"/>
      <c r="O199" s="25"/>
      <c r="P199" s="33"/>
    </row>
    <row r="200" customHeight="1" spans="1:16">
      <c r="A200" s="595"/>
      <c r="B200" s="23"/>
      <c r="C200" s="23"/>
      <c r="D200" s="592"/>
      <c r="E200" s="21"/>
      <c r="F200" s="593"/>
      <c r="G200" s="596"/>
      <c r="H200" s="95"/>
      <c r="I200" s="21"/>
      <c r="J200" s="593"/>
      <c r="K200" s="596"/>
      <c r="L200" s="564"/>
      <c r="M200" s="25"/>
      <c r="N200" s="594"/>
      <c r="O200" s="25"/>
      <c r="P200" s="33"/>
    </row>
    <row r="201" customHeight="1" spans="1:16">
      <c r="A201" s="591"/>
      <c r="B201" s="23"/>
      <c r="C201" s="23"/>
      <c r="D201" s="592"/>
      <c r="E201" s="21"/>
      <c r="F201" s="593"/>
      <c r="G201" s="596"/>
      <c r="H201" s="95"/>
      <c r="I201" s="21"/>
      <c r="J201" s="593"/>
      <c r="K201" s="596"/>
      <c r="L201" s="564"/>
      <c r="M201" s="25"/>
      <c r="N201" s="594"/>
      <c r="O201" s="25"/>
      <c r="P201" s="33"/>
    </row>
    <row r="202" customHeight="1" spans="1:16">
      <c r="A202" s="595"/>
      <c r="B202" s="23"/>
      <c r="C202" s="23"/>
      <c r="D202" s="592"/>
      <c r="E202" s="21"/>
      <c r="F202" s="593"/>
      <c r="G202" s="596"/>
      <c r="H202" s="95"/>
      <c r="I202" s="21"/>
      <c r="J202" s="593"/>
      <c r="K202" s="596"/>
      <c r="L202" s="564"/>
      <c r="M202" s="25"/>
      <c r="N202" s="594"/>
      <c r="O202" s="25"/>
      <c r="P202" s="33"/>
    </row>
    <row r="203" customHeight="1" spans="1:16">
      <c r="A203" s="591"/>
      <c r="B203" s="23"/>
      <c r="C203" s="23"/>
      <c r="D203" s="592"/>
      <c r="E203" s="21"/>
      <c r="F203" s="593"/>
      <c r="G203" s="596"/>
      <c r="H203" s="95"/>
      <c r="I203" s="21"/>
      <c r="J203" s="593"/>
      <c r="K203" s="596"/>
      <c r="L203" s="564"/>
      <c r="M203" s="25"/>
      <c r="N203" s="594"/>
      <c r="O203" s="25"/>
      <c r="P203" s="33"/>
    </row>
    <row r="204" customHeight="1" spans="1:16">
      <c r="A204" s="595"/>
      <c r="B204" s="23"/>
      <c r="C204" s="23"/>
      <c r="D204" s="592"/>
      <c r="E204" s="21"/>
      <c r="F204" s="593"/>
      <c r="G204" s="596"/>
      <c r="H204" s="95"/>
      <c r="I204" s="21"/>
      <c r="J204" s="593"/>
      <c r="K204" s="596"/>
      <c r="L204" s="564"/>
      <c r="M204" s="25"/>
      <c r="N204" s="594"/>
      <c r="O204" s="25"/>
      <c r="P204" s="33"/>
    </row>
    <row r="205" customHeight="1" spans="1:16">
      <c r="A205" s="591"/>
      <c r="B205" s="23"/>
      <c r="C205" s="23"/>
      <c r="D205" s="592"/>
      <c r="E205" s="21"/>
      <c r="F205" s="593"/>
      <c r="G205" s="596"/>
      <c r="H205" s="95"/>
      <c r="I205" s="21"/>
      <c r="J205" s="593"/>
      <c r="K205" s="596"/>
      <c r="L205" s="564"/>
      <c r="M205" s="25"/>
      <c r="N205" s="594"/>
      <c r="O205" s="25"/>
      <c r="P205" s="33"/>
    </row>
    <row r="206" customHeight="1" spans="1:16">
      <c r="A206" s="595"/>
      <c r="B206" s="23"/>
      <c r="C206" s="23"/>
      <c r="D206" s="592"/>
      <c r="E206" s="21"/>
      <c r="F206" s="593"/>
      <c r="G206" s="596"/>
      <c r="H206" s="95"/>
      <c r="I206" s="21"/>
      <c r="J206" s="593"/>
      <c r="K206" s="596"/>
      <c r="L206" s="564"/>
      <c r="M206" s="25"/>
      <c r="N206" s="594"/>
      <c r="O206" s="25"/>
      <c r="P206" s="33"/>
    </row>
    <row r="207" customHeight="1" spans="1:16">
      <c r="A207" s="591"/>
      <c r="B207" s="23"/>
      <c r="C207" s="23"/>
      <c r="D207" s="592"/>
      <c r="E207" s="21"/>
      <c r="F207" s="593"/>
      <c r="G207" s="596"/>
      <c r="H207" s="95"/>
      <c r="I207" s="21"/>
      <c r="J207" s="593"/>
      <c r="K207" s="596"/>
      <c r="L207" s="564"/>
      <c r="M207" s="25"/>
      <c r="N207" s="594"/>
      <c r="O207" s="25"/>
      <c r="P207" s="33"/>
    </row>
    <row r="208" customHeight="1" spans="1:16">
      <c r="A208" s="595"/>
      <c r="B208" s="23"/>
      <c r="C208" s="23"/>
      <c r="D208" s="592"/>
      <c r="E208" s="21"/>
      <c r="F208" s="593"/>
      <c r="G208" s="596"/>
      <c r="H208" s="95"/>
      <c r="I208" s="21"/>
      <c r="J208" s="593"/>
      <c r="K208" s="596"/>
      <c r="L208" s="564"/>
      <c r="M208" s="25"/>
      <c r="N208" s="594"/>
      <c r="O208" s="25"/>
      <c r="P208" s="33"/>
    </row>
    <row r="209" customHeight="1" spans="1:16">
      <c r="A209" s="591"/>
      <c r="B209" s="23"/>
      <c r="C209" s="23"/>
      <c r="D209" s="592"/>
      <c r="E209" s="21"/>
      <c r="F209" s="593"/>
      <c r="G209" s="596"/>
      <c r="H209" s="95"/>
      <c r="I209" s="21"/>
      <c r="J209" s="593"/>
      <c r="K209" s="596"/>
      <c r="L209" s="564"/>
      <c r="M209" s="25"/>
      <c r="N209" s="594"/>
      <c r="O209" s="25"/>
      <c r="P209" s="33"/>
    </row>
    <row r="210" customHeight="1" spans="1:16">
      <c r="A210" s="595"/>
      <c r="B210" s="23"/>
      <c r="C210" s="23"/>
      <c r="D210" s="592"/>
      <c r="E210" s="21"/>
      <c r="F210" s="593"/>
      <c r="G210" s="596"/>
      <c r="H210" s="95"/>
      <c r="I210" s="21"/>
      <c r="J210" s="593"/>
      <c r="K210" s="596"/>
      <c r="L210" s="564"/>
      <c r="M210" s="25"/>
      <c r="N210" s="594"/>
      <c r="O210" s="25"/>
      <c r="P210" s="33"/>
    </row>
    <row r="211" customHeight="1" spans="1:16">
      <c r="A211" s="591"/>
      <c r="B211" s="23"/>
      <c r="C211" s="23"/>
      <c r="D211" s="592"/>
      <c r="E211" s="21"/>
      <c r="F211" s="593"/>
      <c r="G211" s="596"/>
      <c r="H211" s="95"/>
      <c r="I211" s="21"/>
      <c r="J211" s="593"/>
      <c r="K211" s="596"/>
      <c r="L211" s="564"/>
      <c r="M211" s="25"/>
      <c r="N211" s="594"/>
      <c r="O211" s="25"/>
      <c r="P211" s="33"/>
    </row>
    <row r="212" customHeight="1" spans="1:16">
      <c r="A212" s="595"/>
      <c r="B212" s="23"/>
      <c r="C212" s="23"/>
      <c r="D212" s="592"/>
      <c r="E212" s="21"/>
      <c r="F212" s="593"/>
      <c r="G212" s="596"/>
      <c r="H212" s="95"/>
      <c r="I212" s="21"/>
      <c r="J212" s="593"/>
      <c r="K212" s="596"/>
      <c r="L212" s="564"/>
      <c r="M212" s="25"/>
      <c r="N212" s="594"/>
      <c r="O212" s="25"/>
      <c r="P212" s="33"/>
    </row>
    <row r="213" customHeight="1" spans="1:16">
      <c r="A213" s="591"/>
      <c r="B213" s="23"/>
      <c r="C213" s="23"/>
      <c r="D213" s="592"/>
      <c r="E213" s="21"/>
      <c r="F213" s="593"/>
      <c r="G213" s="596"/>
      <c r="H213" s="95"/>
      <c r="I213" s="21"/>
      <c r="J213" s="593"/>
      <c r="K213" s="596"/>
      <c r="L213" s="564"/>
      <c r="M213" s="25"/>
      <c r="N213" s="594"/>
      <c r="O213" s="25"/>
      <c r="P213" s="33"/>
    </row>
    <row r="214" customHeight="1" spans="1:16">
      <c r="A214" s="595"/>
      <c r="B214" s="23"/>
      <c r="C214" s="23"/>
      <c r="D214" s="592"/>
      <c r="E214" s="21"/>
      <c r="F214" s="593"/>
      <c r="G214" s="596"/>
      <c r="H214" s="95"/>
      <c r="I214" s="21"/>
      <c r="J214" s="593"/>
      <c r="K214" s="596"/>
      <c r="L214" s="564"/>
      <c r="M214" s="25"/>
      <c r="N214" s="594"/>
      <c r="O214" s="25"/>
      <c r="P214" s="33"/>
    </row>
    <row r="215" customHeight="1" spans="1:16">
      <c r="A215" s="591"/>
      <c r="B215" s="23"/>
      <c r="C215" s="23"/>
      <c r="D215" s="592"/>
      <c r="E215" s="21"/>
      <c r="F215" s="593"/>
      <c r="G215" s="596"/>
      <c r="H215" s="95"/>
      <c r="I215" s="21"/>
      <c r="J215" s="593"/>
      <c r="K215" s="596"/>
      <c r="L215" s="564"/>
      <c r="M215" s="25"/>
      <c r="N215" s="594"/>
      <c r="O215" s="25"/>
      <c r="P215" s="33"/>
    </row>
    <row r="216" customHeight="1" spans="1:16">
      <c r="A216" s="595"/>
      <c r="B216" s="23"/>
      <c r="C216" s="23"/>
      <c r="D216" s="592"/>
      <c r="E216" s="21"/>
      <c r="F216" s="593"/>
      <c r="G216" s="596"/>
      <c r="H216" s="95"/>
      <c r="I216" s="21"/>
      <c r="J216" s="593"/>
      <c r="K216" s="596"/>
      <c r="L216" s="564"/>
      <c r="M216" s="25"/>
      <c r="N216" s="594"/>
      <c r="O216" s="25"/>
      <c r="P216" s="33"/>
    </row>
    <row r="217" customHeight="1" spans="1:16">
      <c r="A217" s="591"/>
      <c r="B217" s="23"/>
      <c r="C217" s="23"/>
      <c r="D217" s="592"/>
      <c r="E217" s="21"/>
      <c r="F217" s="593"/>
      <c r="G217" s="596"/>
      <c r="H217" s="95"/>
      <c r="I217" s="21"/>
      <c r="J217" s="593"/>
      <c r="K217" s="596"/>
      <c r="L217" s="564"/>
      <c r="M217" s="25"/>
      <c r="N217" s="594"/>
      <c r="O217" s="25"/>
      <c r="P217" s="33"/>
    </row>
    <row r="218" customHeight="1" spans="1:16">
      <c r="A218" s="595"/>
      <c r="B218" s="23"/>
      <c r="C218" s="23"/>
      <c r="D218" s="592"/>
      <c r="E218" s="21"/>
      <c r="F218" s="593"/>
      <c r="G218" s="596"/>
      <c r="H218" s="95"/>
      <c r="I218" s="21"/>
      <c r="J218" s="593"/>
      <c r="K218" s="596"/>
      <c r="L218" s="564"/>
      <c r="M218" s="25"/>
      <c r="N218" s="594"/>
      <c r="O218" s="25"/>
      <c r="P218" s="33"/>
    </row>
    <row r="219" customHeight="1" spans="1:16">
      <c r="A219" s="591"/>
      <c r="B219" s="23"/>
      <c r="C219" s="23"/>
      <c r="D219" s="592"/>
      <c r="E219" s="21"/>
      <c r="F219" s="593"/>
      <c r="G219" s="596"/>
      <c r="H219" s="95"/>
      <c r="I219" s="21"/>
      <c r="J219" s="593"/>
      <c r="K219" s="596"/>
      <c r="L219" s="564"/>
      <c r="M219" s="25"/>
      <c r="N219" s="594"/>
      <c r="O219" s="25"/>
      <c r="P219" s="33"/>
    </row>
    <row r="220" customHeight="1" spans="1:16">
      <c r="A220" s="595"/>
      <c r="B220" s="23"/>
      <c r="C220" s="23"/>
      <c r="D220" s="592"/>
      <c r="E220" s="21"/>
      <c r="F220" s="593"/>
      <c r="G220" s="596"/>
      <c r="H220" s="95"/>
      <c r="I220" s="21"/>
      <c r="J220" s="593"/>
      <c r="K220" s="596"/>
      <c r="L220" s="564"/>
      <c r="M220" s="25"/>
      <c r="N220" s="594"/>
      <c r="O220" s="25"/>
      <c r="P220" s="33"/>
    </row>
    <row r="221" customHeight="1" spans="1:16">
      <c r="A221" s="591"/>
      <c r="B221" s="23"/>
      <c r="C221" s="23"/>
      <c r="D221" s="592"/>
      <c r="E221" s="21"/>
      <c r="F221" s="593"/>
      <c r="G221" s="596"/>
      <c r="H221" s="95"/>
      <c r="I221" s="21"/>
      <c r="J221" s="593"/>
      <c r="K221" s="596"/>
      <c r="L221" s="564"/>
      <c r="M221" s="25"/>
      <c r="N221" s="594"/>
      <c r="O221" s="25"/>
      <c r="P221" s="33"/>
    </row>
    <row r="222" customHeight="1" spans="1:16">
      <c r="A222" s="595"/>
      <c r="B222" s="23"/>
      <c r="C222" s="23"/>
      <c r="D222" s="592"/>
      <c r="E222" s="21"/>
      <c r="F222" s="593"/>
      <c r="G222" s="596"/>
      <c r="H222" s="95"/>
      <c r="I222" s="21"/>
      <c r="J222" s="593"/>
      <c r="K222" s="596"/>
      <c r="L222" s="564"/>
      <c r="M222" s="25"/>
      <c r="N222" s="594"/>
      <c r="O222" s="25"/>
      <c r="P222" s="33"/>
    </row>
    <row r="223" customHeight="1" spans="1:16">
      <c r="A223" s="591"/>
      <c r="B223" s="23"/>
      <c r="C223" s="23"/>
      <c r="D223" s="592"/>
      <c r="E223" s="21"/>
      <c r="F223" s="593"/>
      <c r="G223" s="596"/>
      <c r="H223" s="95"/>
      <c r="I223" s="21"/>
      <c r="J223" s="593"/>
      <c r="K223" s="596"/>
      <c r="L223" s="564"/>
      <c r="M223" s="25"/>
      <c r="N223" s="594"/>
      <c r="O223" s="25"/>
      <c r="P223" s="33"/>
    </row>
    <row r="224" customHeight="1" spans="1:16">
      <c r="A224" s="595"/>
      <c r="B224" s="23"/>
      <c r="C224" s="23"/>
      <c r="D224" s="592"/>
      <c r="E224" s="21"/>
      <c r="F224" s="593"/>
      <c r="G224" s="596"/>
      <c r="H224" s="95"/>
      <c r="I224" s="21"/>
      <c r="J224" s="593"/>
      <c r="K224" s="596"/>
      <c r="L224" s="564"/>
      <c r="M224" s="25"/>
      <c r="N224" s="594"/>
      <c r="O224" s="25"/>
      <c r="P224" s="33"/>
    </row>
    <row r="225" customHeight="1" spans="1:16">
      <c r="A225" s="591"/>
      <c r="B225" s="23"/>
      <c r="C225" s="23"/>
      <c r="D225" s="592"/>
      <c r="E225" s="21"/>
      <c r="F225" s="593"/>
      <c r="G225" s="596"/>
      <c r="H225" s="95"/>
      <c r="I225" s="21"/>
      <c r="J225" s="593"/>
      <c r="K225" s="596"/>
      <c r="L225" s="564"/>
      <c r="M225" s="25"/>
      <c r="N225" s="594"/>
      <c r="O225" s="25"/>
      <c r="P225" s="33"/>
    </row>
    <row r="226" customHeight="1" spans="1:16">
      <c r="A226" s="595"/>
      <c r="B226" s="23"/>
      <c r="C226" s="23"/>
      <c r="D226" s="592"/>
      <c r="E226" s="21"/>
      <c r="F226" s="593"/>
      <c r="G226" s="596"/>
      <c r="H226" s="95"/>
      <c r="I226" s="21"/>
      <c r="J226" s="593"/>
      <c r="K226" s="596"/>
      <c r="L226" s="564"/>
      <c r="M226" s="25"/>
      <c r="N226" s="594"/>
      <c r="O226" s="25"/>
      <c r="P226" s="33"/>
    </row>
    <row r="227" customHeight="1" spans="1:16">
      <c r="A227" s="591"/>
      <c r="B227" s="23"/>
      <c r="C227" s="23"/>
      <c r="D227" s="592"/>
      <c r="E227" s="21"/>
      <c r="F227" s="593"/>
      <c r="G227" s="596"/>
      <c r="H227" s="95"/>
      <c r="I227" s="21"/>
      <c r="J227" s="593"/>
      <c r="K227" s="596"/>
      <c r="L227" s="564"/>
      <c r="M227" s="25"/>
      <c r="N227" s="594"/>
      <c r="O227" s="25"/>
      <c r="P227" s="33"/>
    </row>
    <row r="228" customHeight="1" spans="1:16">
      <c r="A228" s="595"/>
      <c r="B228" s="23"/>
      <c r="C228" s="23"/>
      <c r="D228" s="592"/>
      <c r="E228" s="21"/>
      <c r="F228" s="593"/>
      <c r="G228" s="596"/>
      <c r="H228" s="95"/>
      <c r="I228" s="21"/>
      <c r="J228" s="593"/>
      <c r="K228" s="596"/>
      <c r="L228" s="564"/>
      <c r="M228" s="25"/>
      <c r="N228" s="594"/>
      <c r="O228" s="25"/>
      <c r="P228" s="33"/>
    </row>
    <row r="229" customHeight="1" spans="1:16">
      <c r="A229" s="591"/>
      <c r="B229" s="23"/>
      <c r="C229" s="23"/>
      <c r="D229" s="592"/>
      <c r="E229" s="21"/>
      <c r="F229" s="593"/>
      <c r="G229" s="596"/>
      <c r="H229" s="95"/>
      <c r="I229" s="21"/>
      <c r="J229" s="593"/>
      <c r="K229" s="596"/>
      <c r="L229" s="564"/>
      <c r="M229" s="25"/>
      <c r="N229" s="594"/>
      <c r="O229" s="25"/>
      <c r="P229" s="33"/>
    </row>
    <row r="230" customHeight="1" spans="1:16">
      <c r="A230" s="595"/>
      <c r="B230" s="23"/>
      <c r="C230" s="23"/>
      <c r="D230" s="592"/>
      <c r="E230" s="21"/>
      <c r="F230" s="593"/>
      <c r="G230" s="596"/>
      <c r="H230" s="95"/>
      <c r="I230" s="21"/>
      <c r="J230" s="593"/>
      <c r="K230" s="596"/>
      <c r="L230" s="564"/>
      <c r="M230" s="25"/>
      <c r="N230" s="594"/>
      <c r="O230" s="25"/>
      <c r="P230" s="33"/>
    </row>
    <row r="231" customHeight="1" spans="1:16">
      <c r="A231" s="591"/>
      <c r="B231" s="23"/>
      <c r="C231" s="23"/>
      <c r="D231" s="592"/>
      <c r="E231" s="21"/>
      <c r="F231" s="593"/>
      <c r="G231" s="596"/>
      <c r="H231" s="95"/>
      <c r="I231" s="21"/>
      <c r="J231" s="593"/>
      <c r="K231" s="596"/>
      <c r="L231" s="564"/>
      <c r="M231" s="25"/>
      <c r="N231" s="594"/>
      <c r="O231" s="25"/>
      <c r="P231" s="33"/>
    </row>
    <row r="232" customHeight="1" spans="1:16">
      <c r="A232" s="595"/>
      <c r="B232" s="23"/>
      <c r="C232" s="23"/>
      <c r="D232" s="592"/>
      <c r="E232" s="21"/>
      <c r="F232" s="593"/>
      <c r="G232" s="596"/>
      <c r="H232" s="95"/>
      <c r="I232" s="21"/>
      <c r="J232" s="593"/>
      <c r="K232" s="596"/>
      <c r="L232" s="564"/>
      <c r="M232" s="25"/>
      <c r="N232" s="594"/>
      <c r="O232" s="25"/>
      <c r="P232" s="33"/>
    </row>
    <row r="233" customHeight="1" spans="1:16">
      <c r="A233" s="591"/>
      <c r="B233" s="23"/>
      <c r="C233" s="23"/>
      <c r="D233" s="592"/>
      <c r="E233" s="21"/>
      <c r="F233" s="593"/>
      <c r="G233" s="596"/>
      <c r="H233" s="95"/>
      <c r="I233" s="21"/>
      <c r="J233" s="593"/>
      <c r="K233" s="596"/>
      <c r="L233" s="564"/>
      <c r="M233" s="25"/>
      <c r="N233" s="594"/>
      <c r="O233" s="25"/>
      <c r="P233" s="33"/>
    </row>
    <row r="234" customHeight="1" spans="1:16">
      <c r="A234" s="595"/>
      <c r="B234" s="23"/>
      <c r="C234" s="23"/>
      <c r="D234" s="592"/>
      <c r="E234" s="21"/>
      <c r="F234" s="593"/>
      <c r="G234" s="596"/>
      <c r="H234" s="95"/>
      <c r="I234" s="21"/>
      <c r="J234" s="593"/>
      <c r="K234" s="596"/>
      <c r="L234" s="564"/>
      <c r="M234" s="25"/>
      <c r="N234" s="594"/>
      <c r="O234" s="25"/>
      <c r="P234" s="33"/>
    </row>
    <row r="235" customHeight="1" spans="1:16">
      <c r="A235" s="591"/>
      <c r="B235" s="23"/>
      <c r="C235" s="23"/>
      <c r="D235" s="592"/>
      <c r="E235" s="21"/>
      <c r="F235" s="593"/>
      <c r="G235" s="596"/>
      <c r="H235" s="95"/>
      <c r="I235" s="21"/>
      <c r="J235" s="593"/>
      <c r="K235" s="596"/>
      <c r="L235" s="564"/>
      <c r="M235" s="25"/>
      <c r="N235" s="594"/>
      <c r="O235" s="25"/>
      <c r="P235" s="33"/>
    </row>
    <row r="236" customHeight="1" spans="1:16">
      <c r="A236" s="595"/>
      <c r="B236" s="23"/>
      <c r="C236" s="23"/>
      <c r="D236" s="592"/>
      <c r="E236" s="21"/>
      <c r="F236" s="593"/>
      <c r="G236" s="596"/>
      <c r="H236" s="95"/>
      <c r="I236" s="21"/>
      <c r="J236" s="593"/>
      <c r="K236" s="596"/>
      <c r="L236" s="564"/>
      <c r="M236" s="25"/>
      <c r="N236" s="594"/>
      <c r="O236" s="25"/>
      <c r="P236" s="33"/>
    </row>
    <row r="237" customHeight="1" spans="1:16">
      <c r="A237" s="591"/>
      <c r="B237" s="23"/>
      <c r="C237" s="23"/>
      <c r="D237" s="592"/>
      <c r="E237" s="21"/>
      <c r="F237" s="593"/>
      <c r="G237" s="596"/>
      <c r="H237" s="95"/>
      <c r="I237" s="21"/>
      <c r="J237" s="593"/>
      <c r="K237" s="596"/>
      <c r="L237" s="564"/>
      <c r="M237" s="25"/>
      <c r="N237" s="594"/>
      <c r="O237" s="25"/>
      <c r="P237" s="33"/>
    </row>
    <row r="238" customHeight="1" spans="1:16">
      <c r="A238" s="595"/>
      <c r="B238" s="23"/>
      <c r="C238" s="23"/>
      <c r="D238" s="592"/>
      <c r="E238" s="21"/>
      <c r="F238" s="593"/>
      <c r="G238" s="596"/>
      <c r="H238" s="95"/>
      <c r="I238" s="21"/>
      <c r="J238" s="593"/>
      <c r="K238" s="596"/>
      <c r="L238" s="564"/>
      <c r="M238" s="25"/>
      <c r="N238" s="594"/>
      <c r="O238" s="25"/>
      <c r="P238" s="33"/>
    </row>
    <row r="239" customHeight="1" spans="1:16">
      <c r="A239" s="591"/>
      <c r="B239" s="23"/>
      <c r="C239" s="23"/>
      <c r="D239" s="592"/>
      <c r="E239" s="21"/>
      <c r="F239" s="593"/>
      <c r="G239" s="596"/>
      <c r="H239" s="95"/>
      <c r="I239" s="21"/>
      <c r="J239" s="593"/>
      <c r="K239" s="596"/>
      <c r="L239" s="564"/>
      <c r="M239" s="25"/>
      <c r="N239" s="594"/>
      <c r="O239" s="25"/>
      <c r="P239" s="33"/>
    </row>
    <row r="240" customHeight="1" spans="1:16">
      <c r="A240" s="595"/>
      <c r="B240" s="23"/>
      <c r="C240" s="23"/>
      <c r="D240" s="592"/>
      <c r="E240" s="21"/>
      <c r="F240" s="593"/>
      <c r="G240" s="596"/>
      <c r="H240" s="95"/>
      <c r="I240" s="21"/>
      <c r="J240" s="593"/>
      <c r="K240" s="596"/>
      <c r="L240" s="564"/>
      <c r="M240" s="25"/>
      <c r="N240" s="594"/>
      <c r="O240" s="25"/>
      <c r="P240" s="33"/>
    </row>
    <row r="241" customHeight="1" spans="1:16">
      <c r="A241" s="591"/>
      <c r="B241" s="23"/>
      <c r="C241" s="23"/>
      <c r="D241" s="592"/>
      <c r="E241" s="21"/>
      <c r="F241" s="593"/>
      <c r="G241" s="596"/>
      <c r="H241" s="95"/>
      <c r="I241" s="21"/>
      <c r="J241" s="593"/>
      <c r="K241" s="596"/>
      <c r="L241" s="564"/>
      <c r="M241" s="25"/>
      <c r="N241" s="594"/>
      <c r="O241" s="25"/>
      <c r="P241" s="33"/>
    </row>
    <row r="242" customHeight="1" spans="1:16">
      <c r="A242" s="595"/>
      <c r="B242" s="23"/>
      <c r="C242" s="23"/>
      <c r="D242" s="592"/>
      <c r="E242" s="21"/>
      <c r="F242" s="593"/>
      <c r="G242" s="596"/>
      <c r="H242" s="95"/>
      <c r="I242" s="21"/>
      <c r="J242" s="593"/>
      <c r="K242" s="596"/>
      <c r="L242" s="564"/>
      <c r="M242" s="25"/>
      <c r="N242" s="594"/>
      <c r="O242" s="25"/>
      <c r="P242" s="33"/>
    </row>
    <row r="243" customHeight="1" spans="1:16">
      <c r="A243" s="591"/>
      <c r="B243" s="23"/>
      <c r="C243" s="23"/>
      <c r="D243" s="592"/>
      <c r="E243" s="21"/>
      <c r="F243" s="593"/>
      <c r="G243" s="596"/>
      <c r="H243" s="95"/>
      <c r="I243" s="21"/>
      <c r="J243" s="593"/>
      <c r="K243" s="596"/>
      <c r="L243" s="564"/>
      <c r="M243" s="25"/>
      <c r="N243" s="594"/>
      <c r="O243" s="25"/>
      <c r="P243" s="33"/>
    </row>
    <row r="244" customHeight="1" spans="1:16">
      <c r="A244" s="595"/>
      <c r="B244" s="23"/>
      <c r="C244" s="23"/>
      <c r="D244" s="592"/>
      <c r="E244" s="21"/>
      <c r="F244" s="593"/>
      <c r="G244" s="596"/>
      <c r="H244" s="95"/>
      <c r="I244" s="21"/>
      <c r="J244" s="593"/>
      <c r="K244" s="596"/>
      <c r="L244" s="564"/>
      <c r="M244" s="25"/>
      <c r="N244" s="594"/>
      <c r="O244" s="25"/>
      <c r="P244" s="33"/>
    </row>
    <row r="245" customHeight="1" spans="1:16">
      <c r="A245" s="591"/>
      <c r="B245" s="23"/>
      <c r="C245" s="23"/>
      <c r="D245" s="592"/>
      <c r="E245" s="21"/>
      <c r="F245" s="593"/>
      <c r="G245" s="596"/>
      <c r="H245" s="95"/>
      <c r="I245" s="21"/>
      <c r="J245" s="593"/>
      <c r="K245" s="596"/>
      <c r="L245" s="564"/>
      <c r="M245" s="25"/>
      <c r="N245" s="594"/>
      <c r="O245" s="25"/>
      <c r="P245" s="33"/>
    </row>
    <row r="246" customHeight="1" spans="1:16">
      <c r="A246" s="595"/>
      <c r="B246" s="23"/>
      <c r="C246" s="23"/>
      <c r="D246" s="592"/>
      <c r="E246" s="21"/>
      <c r="F246" s="593"/>
      <c r="G246" s="596"/>
      <c r="H246" s="95"/>
      <c r="I246" s="21"/>
      <c r="J246" s="593"/>
      <c r="K246" s="596"/>
      <c r="L246" s="564"/>
      <c r="M246" s="25"/>
      <c r="N246" s="594"/>
      <c r="O246" s="25"/>
      <c r="P246" s="33"/>
    </row>
    <row r="247" customHeight="1" spans="1:16">
      <c r="A247" s="591"/>
      <c r="B247" s="23"/>
      <c r="C247" s="23"/>
      <c r="D247" s="592"/>
      <c r="E247" s="21"/>
      <c r="F247" s="593"/>
      <c r="G247" s="596"/>
      <c r="H247" s="95"/>
      <c r="I247" s="21"/>
      <c r="J247" s="593"/>
      <c r="K247" s="596"/>
      <c r="L247" s="564"/>
      <c r="M247" s="25"/>
      <c r="N247" s="594"/>
      <c r="O247" s="25"/>
      <c r="P247" s="33"/>
    </row>
    <row r="248" customHeight="1" spans="1:16">
      <c r="A248" s="595"/>
      <c r="B248" s="23"/>
      <c r="C248" s="23"/>
      <c r="D248" s="592"/>
      <c r="E248" s="21"/>
      <c r="F248" s="593"/>
      <c r="G248" s="596"/>
      <c r="H248" s="95"/>
      <c r="I248" s="21"/>
      <c r="J248" s="593"/>
      <c r="K248" s="596"/>
      <c r="L248" s="564"/>
      <c r="M248" s="25"/>
      <c r="N248" s="594"/>
      <c r="O248" s="25"/>
      <c r="P248" s="33"/>
    </row>
    <row r="249" customHeight="1" spans="1:16">
      <c r="A249" s="591"/>
      <c r="B249" s="23"/>
      <c r="C249" s="23"/>
      <c r="D249" s="592"/>
      <c r="E249" s="21"/>
      <c r="F249" s="593"/>
      <c r="G249" s="596"/>
      <c r="H249" s="95"/>
      <c r="I249" s="21"/>
      <c r="J249" s="593"/>
      <c r="K249" s="596"/>
      <c r="L249" s="564"/>
      <c r="M249" s="25"/>
      <c r="N249" s="594"/>
      <c r="O249" s="25"/>
      <c r="P249" s="33"/>
    </row>
    <row r="250" customHeight="1" spans="1:16">
      <c r="A250" s="595"/>
      <c r="B250" s="23"/>
      <c r="C250" s="23"/>
      <c r="D250" s="592"/>
      <c r="E250" s="21"/>
      <c r="F250" s="593"/>
      <c r="G250" s="596"/>
      <c r="H250" s="95"/>
      <c r="I250" s="21"/>
      <c r="J250" s="593"/>
      <c r="K250" s="596"/>
      <c r="L250" s="564"/>
      <c r="M250" s="25"/>
      <c r="N250" s="594"/>
      <c r="O250" s="25"/>
      <c r="P250" s="33"/>
    </row>
    <row r="251" customHeight="1" spans="1:16">
      <c r="A251" s="591"/>
      <c r="B251" s="23"/>
      <c r="C251" s="23"/>
      <c r="D251" s="592"/>
      <c r="E251" s="21"/>
      <c r="F251" s="593"/>
      <c r="G251" s="596"/>
      <c r="H251" s="95"/>
      <c r="I251" s="21"/>
      <c r="J251" s="593"/>
      <c r="K251" s="596"/>
      <c r="L251" s="564"/>
      <c r="M251" s="25"/>
      <c r="N251" s="594"/>
      <c r="O251" s="25"/>
      <c r="P251" s="33"/>
    </row>
    <row r="252" customHeight="1" spans="1:16">
      <c r="A252" s="595"/>
      <c r="B252" s="23"/>
      <c r="C252" s="23"/>
      <c r="D252" s="592"/>
      <c r="E252" s="21"/>
      <c r="F252" s="593"/>
      <c r="G252" s="596"/>
      <c r="H252" s="95"/>
      <c r="I252" s="21"/>
      <c r="J252" s="593"/>
      <c r="K252" s="596"/>
      <c r="L252" s="564"/>
      <c r="M252" s="25"/>
      <c r="N252" s="594"/>
      <c r="O252" s="25"/>
      <c r="P252" s="33"/>
    </row>
    <row r="253" customHeight="1" spans="1:16">
      <c r="A253" s="591"/>
      <c r="B253" s="23"/>
      <c r="C253" s="23"/>
      <c r="D253" s="592"/>
      <c r="E253" s="21"/>
      <c r="F253" s="593"/>
      <c r="G253" s="596"/>
      <c r="H253" s="95"/>
      <c r="I253" s="21"/>
      <c r="J253" s="593"/>
      <c r="K253" s="596"/>
      <c r="L253" s="564"/>
      <c r="M253" s="25"/>
      <c r="N253" s="594"/>
      <c r="O253" s="25"/>
      <c r="P253" s="33"/>
    </row>
    <row r="254" customHeight="1" spans="1:16">
      <c r="A254" s="595"/>
      <c r="B254" s="23"/>
      <c r="C254" s="23"/>
      <c r="D254" s="592"/>
      <c r="E254" s="21"/>
      <c r="F254" s="593"/>
      <c r="G254" s="596"/>
      <c r="H254" s="95"/>
      <c r="I254" s="21"/>
      <c r="J254" s="593"/>
      <c r="K254" s="596"/>
      <c r="L254" s="564"/>
      <c r="M254" s="25"/>
      <c r="N254" s="594"/>
      <c r="O254" s="25"/>
      <c r="P254" s="33"/>
    </row>
    <row r="255" customHeight="1" spans="1:16">
      <c r="A255" s="591"/>
      <c r="B255" s="23"/>
      <c r="C255" s="23"/>
      <c r="D255" s="592"/>
      <c r="E255" s="21"/>
      <c r="F255" s="593"/>
      <c r="G255" s="596"/>
      <c r="H255" s="95"/>
      <c r="I255" s="21"/>
      <c r="J255" s="593"/>
      <c r="K255" s="596"/>
      <c r="L255" s="564"/>
      <c r="M255" s="25"/>
      <c r="N255" s="594"/>
      <c r="O255" s="25"/>
      <c r="P255" s="33"/>
    </row>
    <row r="256" customHeight="1" spans="1:16">
      <c r="A256" s="595"/>
      <c r="B256" s="23"/>
      <c r="C256" s="23"/>
      <c r="D256" s="592"/>
      <c r="E256" s="21"/>
      <c r="F256" s="593"/>
      <c r="G256" s="596"/>
      <c r="H256" s="95"/>
      <c r="I256" s="21"/>
      <c r="J256" s="593"/>
      <c r="K256" s="596"/>
      <c r="L256" s="564"/>
      <c r="M256" s="25"/>
      <c r="N256" s="594"/>
      <c r="O256" s="25"/>
      <c r="P256" s="33"/>
    </row>
    <row r="257" customHeight="1" spans="1:16">
      <c r="A257" s="591"/>
      <c r="B257" s="23"/>
      <c r="C257" s="23"/>
      <c r="D257" s="592"/>
      <c r="E257" s="21"/>
      <c r="F257" s="593"/>
      <c r="G257" s="596"/>
      <c r="H257" s="95"/>
      <c r="I257" s="21"/>
      <c r="J257" s="593"/>
      <c r="K257" s="596"/>
      <c r="L257" s="564"/>
      <c r="M257" s="25"/>
      <c r="N257" s="594"/>
      <c r="O257" s="25"/>
      <c r="P257" s="33"/>
    </row>
    <row r="258" customHeight="1" spans="1:16">
      <c r="A258" s="595"/>
      <c r="B258" s="23"/>
      <c r="C258" s="23"/>
      <c r="D258" s="592"/>
      <c r="E258" s="21"/>
      <c r="F258" s="593"/>
      <c r="G258" s="596"/>
      <c r="H258" s="95"/>
      <c r="I258" s="21"/>
      <c r="J258" s="593"/>
      <c r="K258" s="596"/>
      <c r="L258" s="564"/>
      <c r="M258" s="25"/>
      <c r="N258" s="594"/>
      <c r="O258" s="25"/>
      <c r="P258" s="33"/>
    </row>
    <row r="259" customHeight="1" spans="1:16">
      <c r="A259" s="591"/>
      <c r="B259" s="23"/>
      <c r="C259" s="23"/>
      <c r="D259" s="592"/>
      <c r="E259" s="21"/>
      <c r="F259" s="593"/>
      <c r="G259" s="596"/>
      <c r="H259" s="95"/>
      <c r="I259" s="21"/>
      <c r="J259" s="593"/>
      <c r="K259" s="596"/>
      <c r="L259" s="564"/>
      <c r="M259" s="25"/>
      <c r="N259" s="594"/>
      <c r="O259" s="25"/>
      <c r="P259" s="33"/>
    </row>
    <row r="260" customHeight="1" spans="1:16">
      <c r="A260" s="595"/>
      <c r="B260" s="23"/>
      <c r="C260" s="23"/>
      <c r="D260" s="592"/>
      <c r="E260" s="21"/>
      <c r="F260" s="593"/>
      <c r="G260" s="596"/>
      <c r="H260" s="95"/>
      <c r="I260" s="21"/>
      <c r="J260" s="593"/>
      <c r="K260" s="596"/>
      <c r="L260" s="564"/>
      <c r="M260" s="25"/>
      <c r="N260" s="594"/>
      <c r="O260" s="25"/>
      <c r="P260" s="33"/>
    </row>
    <row r="261" customHeight="1" spans="1:16">
      <c r="A261" s="591"/>
      <c r="B261" s="23"/>
      <c r="C261" s="23"/>
      <c r="D261" s="592"/>
      <c r="E261" s="21"/>
      <c r="F261" s="593"/>
      <c r="G261" s="596"/>
      <c r="H261" s="95"/>
      <c r="I261" s="21"/>
      <c r="J261" s="593"/>
      <c r="K261" s="596"/>
      <c r="L261" s="564"/>
      <c r="M261" s="25"/>
      <c r="N261" s="594"/>
      <c r="O261" s="25"/>
      <c r="P261" s="33"/>
    </row>
    <row r="262" customHeight="1" spans="1:16">
      <c r="A262" s="595"/>
      <c r="B262" s="23"/>
      <c r="C262" s="23"/>
      <c r="D262" s="592"/>
      <c r="E262" s="21"/>
      <c r="F262" s="593"/>
      <c r="G262" s="596"/>
      <c r="H262" s="95"/>
      <c r="I262" s="21"/>
      <c r="J262" s="593"/>
      <c r="K262" s="596"/>
      <c r="L262" s="564"/>
      <c r="M262" s="25"/>
      <c r="N262" s="594"/>
      <c r="O262" s="25"/>
      <c r="P262" s="33"/>
    </row>
    <row r="263" customHeight="1" spans="1:16">
      <c r="A263" s="591"/>
      <c r="B263" s="23"/>
      <c r="C263" s="23"/>
      <c r="D263" s="592"/>
      <c r="E263" s="21"/>
      <c r="F263" s="593"/>
      <c r="G263" s="596"/>
      <c r="H263" s="95"/>
      <c r="I263" s="21"/>
      <c r="J263" s="593"/>
      <c r="K263" s="596"/>
      <c r="L263" s="564"/>
      <c r="M263" s="25"/>
      <c r="N263" s="594"/>
      <c r="O263" s="25"/>
      <c r="P263" s="33"/>
    </row>
    <row r="264" customHeight="1" spans="1:16">
      <c r="A264" s="595"/>
      <c r="B264" s="23"/>
      <c r="C264" s="23"/>
      <c r="D264" s="592"/>
      <c r="E264" s="21"/>
      <c r="F264" s="593"/>
      <c r="G264" s="596"/>
      <c r="H264" s="95"/>
      <c r="I264" s="21"/>
      <c r="J264" s="593"/>
      <c r="K264" s="596"/>
      <c r="L264" s="564"/>
      <c r="M264" s="25"/>
      <c r="N264" s="594"/>
      <c r="O264" s="25"/>
      <c r="P264" s="33"/>
    </row>
    <row r="265" customHeight="1" spans="1:16">
      <c r="A265" s="591"/>
      <c r="B265" s="23"/>
      <c r="C265" s="23"/>
      <c r="D265" s="592"/>
      <c r="E265" s="21"/>
      <c r="F265" s="593"/>
      <c r="G265" s="596"/>
      <c r="H265" s="95"/>
      <c r="I265" s="21"/>
      <c r="J265" s="593"/>
      <c r="K265" s="596"/>
      <c r="L265" s="564"/>
      <c r="M265" s="25"/>
      <c r="N265" s="594"/>
      <c r="O265" s="25"/>
      <c r="P265" s="33"/>
    </row>
    <row r="266" customHeight="1" spans="1:16">
      <c r="A266" s="595"/>
      <c r="B266" s="23"/>
      <c r="C266" s="23"/>
      <c r="D266" s="592"/>
      <c r="E266" s="21"/>
      <c r="F266" s="593"/>
      <c r="G266" s="596"/>
      <c r="H266" s="95"/>
      <c r="I266" s="21"/>
      <c r="J266" s="593"/>
      <c r="K266" s="596"/>
      <c r="L266" s="564"/>
      <c r="M266" s="25"/>
      <c r="N266" s="594"/>
      <c r="O266" s="25"/>
      <c r="P266" s="33"/>
    </row>
    <row r="267" customHeight="1" spans="1:16">
      <c r="A267" s="591"/>
      <c r="B267" s="23"/>
      <c r="C267" s="23"/>
      <c r="D267" s="592"/>
      <c r="E267" s="21"/>
      <c r="F267" s="593"/>
      <c r="G267" s="596"/>
      <c r="H267" s="95"/>
      <c r="I267" s="21"/>
      <c r="J267" s="593"/>
      <c r="K267" s="596"/>
      <c r="L267" s="564"/>
      <c r="M267" s="25"/>
      <c r="N267" s="594"/>
      <c r="O267" s="25"/>
      <c r="P267" s="33"/>
    </row>
    <row r="268" customHeight="1" spans="1:16">
      <c r="A268" s="595"/>
      <c r="B268" s="23"/>
      <c r="C268" s="23"/>
      <c r="D268" s="592"/>
      <c r="E268" s="21"/>
      <c r="F268" s="593"/>
      <c r="G268" s="596"/>
      <c r="H268" s="95"/>
      <c r="I268" s="21"/>
      <c r="J268" s="593"/>
      <c r="K268" s="596"/>
      <c r="L268" s="564"/>
      <c r="M268" s="25"/>
      <c r="N268" s="594"/>
      <c r="O268" s="25"/>
      <c r="P268" s="33"/>
    </row>
    <row r="269" customHeight="1" spans="1:16">
      <c r="A269" s="591"/>
      <c r="B269" s="23"/>
      <c r="C269" s="23"/>
      <c r="D269" s="592"/>
      <c r="E269" s="21"/>
      <c r="F269" s="593"/>
      <c r="G269" s="596"/>
      <c r="H269" s="95"/>
      <c r="I269" s="21"/>
      <c r="J269" s="593"/>
      <c r="K269" s="596"/>
      <c r="L269" s="564"/>
      <c r="M269" s="25"/>
      <c r="N269" s="594"/>
      <c r="O269" s="25"/>
      <c r="P269" s="33"/>
    </row>
    <row r="270" customHeight="1" spans="1:16">
      <c r="A270" s="595"/>
      <c r="B270" s="23"/>
      <c r="C270" s="23"/>
      <c r="D270" s="592"/>
      <c r="E270" s="21"/>
      <c r="F270" s="593"/>
      <c r="G270" s="596"/>
      <c r="H270" s="95"/>
      <c r="I270" s="21"/>
      <c r="J270" s="593"/>
      <c r="K270" s="596"/>
      <c r="L270" s="564"/>
      <c r="M270" s="25"/>
      <c r="N270" s="594"/>
      <c r="O270" s="25"/>
      <c r="P270" s="33"/>
    </row>
    <row r="271" customHeight="1" spans="1:16">
      <c r="A271" s="591"/>
      <c r="B271" s="23"/>
      <c r="C271" s="23"/>
      <c r="D271" s="592"/>
      <c r="E271" s="21"/>
      <c r="F271" s="593"/>
      <c r="G271" s="596"/>
      <c r="H271" s="95"/>
      <c r="I271" s="21"/>
      <c r="J271" s="593"/>
      <c r="K271" s="596"/>
      <c r="L271" s="564"/>
      <c r="M271" s="25"/>
      <c r="N271" s="594"/>
      <c r="O271" s="25"/>
      <c r="P271" s="33"/>
    </row>
    <row r="272" customHeight="1" spans="1:16">
      <c r="A272" s="595"/>
      <c r="B272" s="23"/>
      <c r="C272" s="23"/>
      <c r="D272" s="592"/>
      <c r="E272" s="21"/>
      <c r="F272" s="593"/>
      <c r="G272" s="596"/>
      <c r="H272" s="95"/>
      <c r="I272" s="21"/>
      <c r="J272" s="593"/>
      <c r="K272" s="596"/>
      <c r="L272" s="564"/>
      <c r="M272" s="25"/>
      <c r="N272" s="594"/>
      <c r="O272" s="25"/>
      <c r="P272" s="33"/>
    </row>
    <row r="273" customHeight="1" spans="1:16">
      <c r="A273" s="591"/>
      <c r="B273" s="23"/>
      <c r="C273" s="23"/>
      <c r="D273" s="592"/>
      <c r="E273" s="21"/>
      <c r="F273" s="593"/>
      <c r="G273" s="596"/>
      <c r="H273" s="95"/>
      <c r="I273" s="21"/>
      <c r="J273" s="593"/>
      <c r="K273" s="596"/>
      <c r="L273" s="564"/>
      <c r="M273" s="25"/>
      <c r="N273" s="594"/>
      <c r="O273" s="25"/>
      <c r="P273" s="33"/>
    </row>
    <row r="274" customHeight="1" spans="1:16">
      <c r="A274" s="595"/>
      <c r="B274" s="23"/>
      <c r="C274" s="23"/>
      <c r="D274" s="592"/>
      <c r="E274" s="21"/>
      <c r="F274" s="593"/>
      <c r="G274" s="596"/>
      <c r="H274" s="95"/>
      <c r="I274" s="21"/>
      <c r="J274" s="593"/>
      <c r="K274" s="596"/>
      <c r="L274" s="564"/>
      <c r="M274" s="25"/>
      <c r="N274" s="594"/>
      <c r="O274" s="25"/>
      <c r="P274" s="33"/>
    </row>
    <row r="275" customHeight="1" spans="1:16">
      <c r="A275" s="591"/>
      <c r="B275" s="23"/>
      <c r="C275" s="23"/>
      <c r="D275" s="592"/>
      <c r="E275" s="21"/>
      <c r="F275" s="593"/>
      <c r="G275" s="596"/>
      <c r="H275" s="95"/>
      <c r="I275" s="21"/>
      <c r="J275" s="593"/>
      <c r="K275" s="596"/>
      <c r="L275" s="564"/>
      <c r="M275" s="25"/>
      <c r="N275" s="594"/>
      <c r="O275" s="25"/>
      <c r="P275" s="33"/>
    </row>
    <row r="276" customHeight="1" spans="1:16">
      <c r="A276" s="595"/>
      <c r="B276" s="23"/>
      <c r="C276" s="23"/>
      <c r="D276" s="592"/>
      <c r="E276" s="21"/>
      <c r="F276" s="593"/>
      <c r="G276" s="596"/>
      <c r="H276" s="95"/>
      <c r="I276" s="21"/>
      <c r="J276" s="593"/>
      <c r="K276" s="596"/>
      <c r="L276" s="564"/>
      <c r="M276" s="25"/>
      <c r="N276" s="594"/>
      <c r="O276" s="25"/>
      <c r="P276" s="33"/>
    </row>
    <row r="277" customHeight="1" spans="1:16">
      <c r="A277" s="591"/>
      <c r="B277" s="23"/>
      <c r="C277" s="23"/>
      <c r="D277" s="592"/>
      <c r="E277" s="21"/>
      <c r="F277" s="593"/>
      <c r="G277" s="596"/>
      <c r="H277" s="95"/>
      <c r="I277" s="21"/>
      <c r="J277" s="593"/>
      <c r="K277" s="596"/>
      <c r="L277" s="564"/>
      <c r="M277" s="25"/>
      <c r="N277" s="594"/>
      <c r="O277" s="25"/>
      <c r="P277" s="33"/>
    </row>
    <row r="278" customHeight="1" spans="1:16">
      <c r="A278" s="595"/>
      <c r="B278" s="23"/>
      <c r="C278" s="23"/>
      <c r="D278" s="592"/>
      <c r="E278" s="21"/>
      <c r="F278" s="593"/>
      <c r="G278" s="596"/>
      <c r="H278" s="95"/>
      <c r="I278" s="21"/>
      <c r="J278" s="593"/>
      <c r="K278" s="596"/>
      <c r="L278" s="564"/>
      <c r="M278" s="25"/>
      <c r="N278" s="594"/>
      <c r="O278" s="25"/>
      <c r="P278" s="33"/>
    </row>
    <row r="279" customHeight="1" spans="1:16">
      <c r="A279" s="591"/>
      <c r="B279" s="23"/>
      <c r="C279" s="23"/>
      <c r="D279" s="592"/>
      <c r="E279" s="21"/>
      <c r="F279" s="593"/>
      <c r="G279" s="596"/>
      <c r="H279" s="95"/>
      <c r="I279" s="21"/>
      <c r="J279" s="593"/>
      <c r="K279" s="596"/>
      <c r="L279" s="564"/>
      <c r="M279" s="25"/>
      <c r="N279" s="594"/>
      <c r="O279" s="25"/>
      <c r="P279" s="33"/>
    </row>
    <row r="280" customHeight="1" spans="1:16">
      <c r="A280" s="595"/>
      <c r="B280" s="23"/>
      <c r="C280" s="23"/>
      <c r="D280" s="592"/>
      <c r="E280" s="21"/>
      <c r="F280" s="593"/>
      <c r="G280" s="596"/>
      <c r="H280" s="95"/>
      <c r="I280" s="21"/>
      <c r="J280" s="593"/>
      <c r="K280" s="596"/>
      <c r="L280" s="564"/>
      <c r="M280" s="25"/>
      <c r="N280" s="594"/>
      <c r="O280" s="25"/>
      <c r="P280" s="33"/>
    </row>
    <row r="281" customHeight="1" spans="1:16">
      <c r="A281" s="591"/>
      <c r="B281" s="23"/>
      <c r="C281" s="23"/>
      <c r="D281" s="592"/>
      <c r="E281" s="21"/>
      <c r="F281" s="593"/>
      <c r="G281" s="596"/>
      <c r="H281" s="95"/>
      <c r="I281" s="21"/>
      <c r="J281" s="593"/>
      <c r="K281" s="596"/>
      <c r="L281" s="564"/>
      <c r="M281" s="25"/>
      <c r="N281" s="594"/>
      <c r="O281" s="25"/>
      <c r="P281" s="33"/>
    </row>
    <row r="282" customHeight="1" spans="1:16">
      <c r="A282" s="595"/>
      <c r="B282" s="23"/>
      <c r="C282" s="23"/>
      <c r="D282" s="592"/>
      <c r="E282" s="21"/>
      <c r="F282" s="593"/>
      <c r="G282" s="596"/>
      <c r="H282" s="95"/>
      <c r="I282" s="21"/>
      <c r="J282" s="593"/>
      <c r="K282" s="596"/>
      <c r="L282" s="564"/>
      <c r="M282" s="25"/>
      <c r="N282" s="594"/>
      <c r="O282" s="25"/>
      <c r="P282" s="33"/>
    </row>
    <row r="283" customHeight="1" spans="1:16">
      <c r="A283" s="591"/>
      <c r="B283" s="23"/>
      <c r="C283" s="23"/>
      <c r="D283" s="592"/>
      <c r="E283" s="21"/>
      <c r="F283" s="593"/>
      <c r="G283" s="596"/>
      <c r="H283" s="95"/>
      <c r="I283" s="21"/>
      <c r="J283" s="593"/>
      <c r="K283" s="596"/>
      <c r="L283" s="564"/>
      <c r="M283" s="25"/>
      <c r="N283" s="594"/>
      <c r="O283" s="25"/>
      <c r="P283" s="33"/>
    </row>
    <row r="284" customHeight="1" spans="1:16">
      <c r="A284" s="595"/>
      <c r="B284" s="23"/>
      <c r="C284" s="23"/>
      <c r="D284" s="592"/>
      <c r="E284" s="21"/>
      <c r="F284" s="593"/>
      <c r="G284" s="596"/>
      <c r="H284" s="95"/>
      <c r="I284" s="21"/>
      <c r="J284" s="593"/>
      <c r="K284" s="596"/>
      <c r="L284" s="564"/>
      <c r="M284" s="25"/>
      <c r="N284" s="594"/>
      <c r="O284" s="25"/>
      <c r="P284" s="33"/>
    </row>
    <row r="285" customHeight="1" spans="1:16">
      <c r="A285" s="591"/>
      <c r="B285" s="23"/>
      <c r="C285" s="23"/>
      <c r="D285" s="592"/>
      <c r="E285" s="21"/>
      <c r="F285" s="593"/>
      <c r="G285" s="596"/>
      <c r="H285" s="95"/>
      <c r="I285" s="21"/>
      <c r="J285" s="593"/>
      <c r="K285" s="596"/>
      <c r="L285" s="564"/>
      <c r="M285" s="25"/>
      <c r="N285" s="594"/>
      <c r="O285" s="25"/>
      <c r="P285" s="33"/>
    </row>
    <row r="286" customHeight="1" spans="1:16">
      <c r="A286" s="595"/>
      <c r="B286" s="23"/>
      <c r="C286" s="23"/>
      <c r="D286" s="592"/>
      <c r="E286" s="21"/>
      <c r="F286" s="593"/>
      <c r="G286" s="596"/>
      <c r="H286" s="95"/>
      <c r="I286" s="21"/>
      <c r="J286" s="593"/>
      <c r="K286" s="596"/>
      <c r="L286" s="564"/>
      <c r="M286" s="25"/>
      <c r="N286" s="594"/>
      <c r="O286" s="25"/>
      <c r="P286" s="33"/>
    </row>
    <row r="287" customHeight="1" spans="1:16">
      <c r="A287" s="591"/>
      <c r="B287" s="23"/>
      <c r="C287" s="23"/>
      <c r="D287" s="592"/>
      <c r="E287" s="21"/>
      <c r="F287" s="593"/>
      <c r="G287" s="596"/>
      <c r="H287" s="95"/>
      <c r="I287" s="21"/>
      <c r="J287" s="593"/>
      <c r="K287" s="596"/>
      <c r="L287" s="564"/>
      <c r="M287" s="25"/>
      <c r="N287" s="594"/>
      <c r="O287" s="25"/>
      <c r="P287" s="33"/>
    </row>
    <row r="288" customHeight="1" spans="1:16">
      <c r="A288" s="595"/>
      <c r="B288" s="23"/>
      <c r="C288" s="23"/>
      <c r="D288" s="592"/>
      <c r="E288" s="21"/>
      <c r="F288" s="593"/>
      <c r="G288" s="596"/>
      <c r="H288" s="95"/>
      <c r="I288" s="21"/>
      <c r="J288" s="593"/>
      <c r="K288" s="596"/>
      <c r="L288" s="564"/>
      <c r="M288" s="25"/>
      <c r="N288" s="594"/>
      <c r="O288" s="25"/>
      <c r="P288" s="33"/>
    </row>
    <row r="289" customHeight="1" spans="1:16">
      <c r="A289" s="591"/>
      <c r="B289" s="23"/>
      <c r="C289" s="23"/>
      <c r="D289" s="592"/>
      <c r="E289" s="21"/>
      <c r="F289" s="593"/>
      <c r="G289" s="596"/>
      <c r="H289" s="95"/>
      <c r="I289" s="21"/>
      <c r="J289" s="593"/>
      <c r="K289" s="596"/>
      <c r="L289" s="564"/>
      <c r="M289" s="25"/>
      <c r="N289" s="594"/>
      <c r="O289" s="25"/>
      <c r="P289" s="33"/>
    </row>
    <row r="290" customHeight="1" spans="1:16">
      <c r="A290" s="595"/>
      <c r="B290" s="23"/>
      <c r="C290" s="23"/>
      <c r="D290" s="592"/>
      <c r="E290" s="21"/>
      <c r="F290" s="593"/>
      <c r="G290" s="596"/>
      <c r="H290" s="95"/>
      <c r="I290" s="21"/>
      <c r="J290" s="593"/>
      <c r="K290" s="596"/>
      <c r="L290" s="564"/>
      <c r="M290" s="25"/>
      <c r="N290" s="594"/>
      <c r="O290" s="25"/>
      <c r="P290" s="33"/>
    </row>
    <row r="291" customHeight="1" spans="1:16">
      <c r="A291" s="591"/>
      <c r="B291" s="23"/>
      <c r="C291" s="23"/>
      <c r="D291" s="592"/>
      <c r="E291" s="21"/>
      <c r="F291" s="593"/>
      <c r="G291" s="596"/>
      <c r="H291" s="95"/>
      <c r="I291" s="21"/>
      <c r="J291" s="593"/>
      <c r="K291" s="596"/>
      <c r="L291" s="564"/>
      <c r="M291" s="25"/>
      <c r="N291" s="594"/>
      <c r="O291" s="25"/>
      <c r="P291" s="33"/>
    </row>
    <row r="292" customHeight="1" spans="1:16">
      <c r="A292" s="595"/>
      <c r="B292" s="23"/>
      <c r="C292" s="23"/>
      <c r="D292" s="592"/>
      <c r="E292" s="21"/>
      <c r="F292" s="593"/>
      <c r="G292" s="596"/>
      <c r="H292" s="95"/>
      <c r="I292" s="21"/>
      <c r="J292" s="593"/>
      <c r="K292" s="596"/>
      <c r="L292" s="564"/>
      <c r="M292" s="25"/>
      <c r="N292" s="594"/>
      <c r="O292" s="25"/>
      <c r="P292" s="33"/>
    </row>
    <row r="293" customHeight="1" spans="1:16">
      <c r="A293" s="591"/>
      <c r="B293" s="23"/>
      <c r="C293" s="23"/>
      <c r="D293" s="592"/>
      <c r="E293" s="21"/>
      <c r="F293" s="593"/>
      <c r="G293" s="596"/>
      <c r="H293" s="95"/>
      <c r="I293" s="21"/>
      <c r="J293" s="593"/>
      <c r="K293" s="596"/>
      <c r="L293" s="564"/>
      <c r="M293" s="25"/>
      <c r="N293" s="594"/>
      <c r="O293" s="25"/>
      <c r="P293" s="33"/>
    </row>
    <row r="294" customHeight="1" spans="1:16">
      <c r="A294" s="595"/>
      <c r="B294" s="23"/>
      <c r="C294" s="23"/>
      <c r="D294" s="592"/>
      <c r="E294" s="21"/>
      <c r="F294" s="593"/>
      <c r="G294" s="596"/>
      <c r="H294" s="95"/>
      <c r="I294" s="21"/>
      <c r="J294" s="593"/>
      <c r="K294" s="596"/>
      <c r="L294" s="564"/>
      <c r="M294" s="25"/>
      <c r="N294" s="594"/>
      <c r="O294" s="25"/>
      <c r="P294" s="33"/>
    </row>
    <row r="295" customHeight="1" spans="1:16">
      <c r="A295" s="591"/>
      <c r="B295" s="23"/>
      <c r="C295" s="23"/>
      <c r="D295" s="592"/>
      <c r="E295" s="21"/>
      <c r="F295" s="593"/>
      <c r="G295" s="596"/>
      <c r="H295" s="95"/>
      <c r="I295" s="21"/>
      <c r="J295" s="593"/>
      <c r="K295" s="596"/>
      <c r="L295" s="564"/>
      <c r="M295" s="25"/>
      <c r="N295" s="594"/>
      <c r="O295" s="25"/>
      <c r="P295" s="33"/>
    </row>
    <row r="296" customHeight="1" spans="1:16">
      <c r="A296" s="595"/>
      <c r="B296" s="23"/>
      <c r="C296" s="23"/>
      <c r="D296" s="592"/>
      <c r="E296" s="21"/>
      <c r="F296" s="593"/>
      <c r="G296" s="596"/>
      <c r="H296" s="95"/>
      <c r="I296" s="21"/>
      <c r="J296" s="593"/>
      <c r="K296" s="596"/>
      <c r="L296" s="564"/>
      <c r="M296" s="25"/>
      <c r="N296" s="594"/>
      <c r="O296" s="25"/>
      <c r="P296" s="33"/>
    </row>
    <row r="297" customHeight="1" spans="1:16">
      <c r="A297" s="591"/>
      <c r="B297" s="23"/>
      <c r="C297" s="23"/>
      <c r="D297" s="592"/>
      <c r="E297" s="21"/>
      <c r="F297" s="593"/>
      <c r="G297" s="596"/>
      <c r="H297" s="95"/>
      <c r="I297" s="21"/>
      <c r="J297" s="593"/>
      <c r="K297" s="596"/>
      <c r="L297" s="564"/>
      <c r="M297" s="25"/>
      <c r="N297" s="594"/>
      <c r="O297" s="25"/>
      <c r="P297" s="33"/>
    </row>
    <row r="298" customHeight="1" spans="1:16">
      <c r="A298" s="595"/>
      <c r="B298" s="23"/>
      <c r="C298" s="23"/>
      <c r="D298" s="592"/>
      <c r="E298" s="21"/>
      <c r="F298" s="593"/>
      <c r="G298" s="596"/>
      <c r="H298" s="95"/>
      <c r="I298" s="21"/>
      <c r="J298" s="593"/>
      <c r="K298" s="596"/>
      <c r="L298" s="564"/>
      <c r="M298" s="25"/>
      <c r="N298" s="594"/>
      <c r="O298" s="25"/>
      <c r="P298" s="33"/>
    </row>
    <row r="299" customHeight="1" spans="1:16">
      <c r="A299" s="591"/>
      <c r="B299" s="23"/>
      <c r="C299" s="23"/>
      <c r="D299" s="592"/>
      <c r="E299" s="21"/>
      <c r="F299" s="593"/>
      <c r="G299" s="596"/>
      <c r="H299" s="95"/>
      <c r="I299" s="21"/>
      <c r="J299" s="593"/>
      <c r="K299" s="596"/>
      <c r="L299" s="564"/>
      <c r="M299" s="25"/>
      <c r="N299" s="594"/>
      <c r="O299" s="25"/>
      <c r="P299" s="33"/>
    </row>
    <row r="300" customHeight="1" spans="1:16">
      <c r="A300" s="595"/>
      <c r="B300" s="23"/>
      <c r="C300" s="23"/>
      <c r="D300" s="592"/>
      <c r="E300" s="21"/>
      <c r="F300" s="593"/>
      <c r="G300" s="596"/>
      <c r="H300" s="95"/>
      <c r="I300" s="21"/>
      <c r="J300" s="593"/>
      <c r="K300" s="596"/>
      <c r="L300" s="564"/>
      <c r="M300" s="25"/>
      <c r="N300" s="594"/>
      <c r="O300" s="25"/>
      <c r="P300" s="33"/>
    </row>
    <row r="301" customHeight="1" spans="1:16">
      <c r="A301" s="591"/>
      <c r="B301" s="23"/>
      <c r="C301" s="23"/>
      <c r="D301" s="592"/>
      <c r="E301" s="21"/>
      <c r="F301" s="593"/>
      <c r="G301" s="596"/>
      <c r="H301" s="95"/>
      <c r="I301" s="21"/>
      <c r="J301" s="593"/>
      <c r="K301" s="596"/>
      <c r="L301" s="564"/>
      <c r="M301" s="25"/>
      <c r="N301" s="594"/>
      <c r="O301" s="25"/>
      <c r="P301" s="33"/>
    </row>
    <row r="302" customHeight="1" spans="1:16">
      <c r="A302" s="595"/>
      <c r="B302" s="23"/>
      <c r="C302" s="23"/>
      <c r="D302" s="592"/>
      <c r="E302" s="21"/>
      <c r="F302" s="593"/>
      <c r="G302" s="596"/>
      <c r="H302" s="95"/>
      <c r="I302" s="21"/>
      <c r="J302" s="593"/>
      <c r="K302" s="596"/>
      <c r="L302" s="564"/>
      <c r="M302" s="25"/>
      <c r="N302" s="594"/>
      <c r="O302" s="25"/>
      <c r="P302" s="33"/>
    </row>
    <row r="303" customHeight="1" spans="1:16">
      <c r="A303" s="591"/>
      <c r="B303" s="23"/>
      <c r="C303" s="23"/>
      <c r="D303" s="592"/>
      <c r="E303" s="21"/>
      <c r="F303" s="593"/>
      <c r="G303" s="596"/>
      <c r="H303" s="95"/>
      <c r="I303" s="21"/>
      <c r="J303" s="593"/>
      <c r="K303" s="596"/>
      <c r="L303" s="564"/>
      <c r="M303" s="25"/>
      <c r="N303" s="594"/>
      <c r="O303" s="25"/>
      <c r="P303" s="33"/>
    </row>
    <row r="304" customHeight="1" spans="1:16">
      <c r="A304" s="595"/>
      <c r="B304" s="23"/>
      <c r="C304" s="23"/>
      <c r="D304" s="592"/>
      <c r="E304" s="21"/>
      <c r="F304" s="593"/>
      <c r="G304" s="596"/>
      <c r="H304" s="95"/>
      <c r="I304" s="21"/>
      <c r="J304" s="593"/>
      <c r="K304" s="596"/>
      <c r="L304" s="564"/>
      <c r="M304" s="25"/>
      <c r="N304" s="594"/>
      <c r="O304" s="25"/>
      <c r="P304" s="33"/>
    </row>
    <row r="305" customHeight="1" spans="1:16">
      <c r="A305" s="591"/>
      <c r="B305" s="23"/>
      <c r="C305" s="23"/>
      <c r="D305" s="592"/>
      <c r="E305" s="21"/>
      <c r="F305" s="593"/>
      <c r="G305" s="596"/>
      <c r="H305" s="95"/>
      <c r="I305" s="21"/>
      <c r="J305" s="593"/>
      <c r="K305" s="596"/>
      <c r="L305" s="564"/>
      <c r="M305" s="25"/>
      <c r="N305" s="594"/>
      <c r="O305" s="25"/>
      <c r="P305" s="33"/>
    </row>
    <row r="306" customHeight="1" spans="1:16">
      <c r="A306" s="595"/>
      <c r="B306" s="23"/>
      <c r="C306" s="23"/>
      <c r="D306" s="592"/>
      <c r="E306" s="21"/>
      <c r="F306" s="593"/>
      <c r="G306" s="596"/>
      <c r="H306" s="95"/>
      <c r="I306" s="21"/>
      <c r="J306" s="593"/>
      <c r="K306" s="596"/>
      <c r="L306" s="564"/>
      <c r="M306" s="25"/>
      <c r="N306" s="594"/>
      <c r="O306" s="25"/>
      <c r="P306" s="33"/>
    </row>
    <row r="307" customHeight="1" spans="1:16">
      <c r="A307" s="591"/>
      <c r="B307" s="23"/>
      <c r="C307" s="23"/>
      <c r="D307" s="592"/>
      <c r="E307" s="21"/>
      <c r="F307" s="593"/>
      <c r="G307" s="596"/>
      <c r="H307" s="95"/>
      <c r="I307" s="21"/>
      <c r="J307" s="593"/>
      <c r="K307" s="596"/>
      <c r="L307" s="564"/>
      <c r="M307" s="25"/>
      <c r="N307" s="594"/>
      <c r="O307" s="25"/>
      <c r="P307" s="33"/>
    </row>
    <row r="308" customHeight="1" spans="1:16">
      <c r="A308" s="595"/>
      <c r="B308" s="23"/>
      <c r="C308" s="23"/>
      <c r="D308" s="592"/>
      <c r="E308" s="21"/>
      <c r="F308" s="593"/>
      <c r="G308" s="596"/>
      <c r="H308" s="95"/>
      <c r="I308" s="21"/>
      <c r="J308" s="593"/>
      <c r="K308" s="596"/>
      <c r="L308" s="564"/>
      <c r="M308" s="25"/>
      <c r="N308" s="594"/>
      <c r="O308" s="25"/>
      <c r="P308" s="33"/>
    </row>
    <row r="309" customHeight="1" spans="1:16">
      <c r="A309" s="591"/>
      <c r="B309" s="23"/>
      <c r="C309" s="23"/>
      <c r="D309" s="592"/>
      <c r="E309" s="21"/>
      <c r="F309" s="593"/>
      <c r="G309" s="596"/>
      <c r="H309" s="95"/>
      <c r="I309" s="21"/>
      <c r="J309" s="593"/>
      <c r="K309" s="596"/>
      <c r="L309" s="564"/>
      <c r="M309" s="25"/>
      <c r="N309" s="594"/>
      <c r="O309" s="25"/>
      <c r="P309" s="33"/>
    </row>
    <row r="310" customHeight="1" spans="1:16">
      <c r="A310" s="595"/>
      <c r="B310" s="23"/>
      <c r="C310" s="23"/>
      <c r="D310" s="592"/>
      <c r="E310" s="21"/>
      <c r="F310" s="593"/>
      <c r="G310" s="596"/>
      <c r="H310" s="95"/>
      <c r="I310" s="21"/>
      <c r="J310" s="593"/>
      <c r="K310" s="596"/>
      <c r="L310" s="564"/>
      <c r="M310" s="25"/>
      <c r="N310" s="594"/>
      <c r="O310" s="25"/>
      <c r="P310" s="33"/>
    </row>
    <row r="311" customHeight="1" spans="1:16">
      <c r="A311" s="591"/>
      <c r="B311" s="23"/>
      <c r="C311" s="23"/>
      <c r="D311" s="592"/>
      <c r="E311" s="21"/>
      <c r="F311" s="593"/>
      <c r="G311" s="596"/>
      <c r="H311" s="95"/>
      <c r="I311" s="21"/>
      <c r="J311" s="593"/>
      <c r="K311" s="596"/>
      <c r="L311" s="564"/>
      <c r="M311" s="25"/>
      <c r="N311" s="594"/>
      <c r="O311" s="25"/>
      <c r="P311" s="33"/>
    </row>
    <row r="312" customHeight="1" spans="1:16">
      <c r="A312" s="595"/>
      <c r="B312" s="23"/>
      <c r="C312" s="23"/>
      <c r="D312" s="592"/>
      <c r="E312" s="21"/>
      <c r="F312" s="593"/>
      <c r="G312" s="596"/>
      <c r="H312" s="95"/>
      <c r="I312" s="21"/>
      <c r="J312" s="593"/>
      <c r="K312" s="596"/>
      <c r="L312" s="564"/>
      <c r="M312" s="25"/>
      <c r="N312" s="594"/>
      <c r="O312" s="25"/>
      <c r="P312" s="33"/>
    </row>
    <row r="313" customHeight="1" spans="1:16">
      <c r="A313" s="591"/>
      <c r="B313" s="23"/>
      <c r="C313" s="23"/>
      <c r="D313" s="592"/>
      <c r="E313" s="21"/>
      <c r="F313" s="593"/>
      <c r="G313" s="596"/>
      <c r="H313" s="95"/>
      <c r="I313" s="21"/>
      <c r="J313" s="593"/>
      <c r="K313" s="596"/>
      <c r="L313" s="564"/>
      <c r="M313" s="25"/>
      <c r="N313" s="594"/>
      <c r="O313" s="25"/>
      <c r="P313" s="33"/>
    </row>
    <row r="314" customHeight="1" spans="1:16">
      <c r="A314" s="595"/>
      <c r="B314" s="23"/>
      <c r="C314" s="23"/>
      <c r="D314" s="592"/>
      <c r="E314" s="21"/>
      <c r="F314" s="593"/>
      <c r="G314" s="596"/>
      <c r="H314" s="95"/>
      <c r="I314" s="21"/>
      <c r="J314" s="593"/>
      <c r="K314" s="596"/>
      <c r="L314" s="564"/>
      <c r="M314" s="25"/>
      <c r="N314" s="594"/>
      <c r="O314" s="25"/>
      <c r="P314" s="33"/>
    </row>
    <row r="315" customHeight="1" spans="1:16">
      <c r="A315" s="591"/>
      <c r="B315" s="23"/>
      <c r="C315" s="23"/>
      <c r="D315" s="592"/>
      <c r="E315" s="21"/>
      <c r="F315" s="593"/>
      <c r="G315" s="596"/>
      <c r="H315" s="95"/>
      <c r="I315" s="21"/>
      <c r="J315" s="593"/>
      <c r="K315" s="596"/>
      <c r="L315" s="564"/>
      <c r="M315" s="25"/>
      <c r="N315" s="594"/>
      <c r="O315" s="25"/>
      <c r="P315" s="33"/>
    </row>
    <row r="316" customHeight="1" spans="1:16">
      <c r="A316" s="595"/>
      <c r="B316" s="23"/>
      <c r="C316" s="23"/>
      <c r="D316" s="592"/>
      <c r="E316" s="21"/>
      <c r="F316" s="593"/>
      <c r="G316" s="596"/>
      <c r="H316" s="95"/>
      <c r="I316" s="21"/>
      <c r="J316" s="593"/>
      <c r="K316" s="596"/>
      <c r="L316" s="564"/>
      <c r="M316" s="25"/>
      <c r="N316" s="594"/>
      <c r="O316" s="25"/>
      <c r="P316" s="33"/>
    </row>
    <row r="317" customHeight="1" spans="1:16">
      <c r="A317" s="591"/>
      <c r="B317" s="23"/>
      <c r="C317" s="23"/>
      <c r="D317" s="592"/>
      <c r="E317" s="21"/>
      <c r="F317" s="593"/>
      <c r="G317" s="596"/>
      <c r="H317" s="95"/>
      <c r="I317" s="21"/>
      <c r="J317" s="593"/>
      <c r="K317" s="596"/>
      <c r="L317" s="564"/>
      <c r="M317" s="25"/>
      <c r="N317" s="594"/>
      <c r="O317" s="25"/>
      <c r="P317" s="33"/>
    </row>
    <row r="318" customHeight="1" spans="1:16">
      <c r="A318" s="595"/>
      <c r="B318" s="23"/>
      <c r="C318" s="23"/>
      <c r="D318" s="592"/>
      <c r="E318" s="21"/>
      <c r="F318" s="593"/>
      <c r="G318" s="596"/>
      <c r="H318" s="95"/>
      <c r="I318" s="21"/>
      <c r="J318" s="593"/>
      <c r="K318" s="596"/>
      <c r="L318" s="564"/>
      <c r="M318" s="25"/>
      <c r="N318" s="594"/>
      <c r="O318" s="25"/>
      <c r="P318" s="33"/>
    </row>
    <row r="319" customHeight="1" spans="1:16">
      <c r="A319" s="591"/>
      <c r="B319" s="23"/>
      <c r="C319" s="23"/>
      <c r="D319" s="592"/>
      <c r="E319" s="21"/>
      <c r="F319" s="593"/>
      <c r="G319" s="596"/>
      <c r="H319" s="95"/>
      <c r="I319" s="21"/>
      <c r="J319" s="593"/>
      <c r="K319" s="596"/>
      <c r="L319" s="564"/>
      <c r="M319" s="25"/>
      <c r="N319" s="594"/>
      <c r="O319" s="25"/>
      <c r="P319" s="33"/>
    </row>
    <row r="320" customHeight="1" spans="1:16">
      <c r="A320" s="595"/>
      <c r="B320" s="23"/>
      <c r="C320" s="23"/>
      <c r="D320" s="592"/>
      <c r="E320" s="21"/>
      <c r="F320" s="593"/>
      <c r="G320" s="596"/>
      <c r="H320" s="95"/>
      <c r="I320" s="21"/>
      <c r="J320" s="593"/>
      <c r="K320" s="596"/>
      <c r="L320" s="564"/>
      <c r="M320" s="25"/>
      <c r="N320" s="594"/>
      <c r="O320" s="25"/>
      <c r="P320" s="33"/>
    </row>
    <row r="321" customHeight="1" spans="1:16">
      <c r="A321" s="591"/>
      <c r="B321" s="23"/>
      <c r="C321" s="23"/>
      <c r="D321" s="592"/>
      <c r="E321" s="21"/>
      <c r="F321" s="593"/>
      <c r="G321" s="596"/>
      <c r="H321" s="95"/>
      <c r="I321" s="21"/>
      <c r="J321" s="593"/>
      <c r="K321" s="596"/>
      <c r="L321" s="564"/>
      <c r="M321" s="25"/>
      <c r="N321" s="594"/>
      <c r="O321" s="25"/>
      <c r="P321" s="33"/>
    </row>
    <row r="322" customHeight="1" spans="1:16">
      <c r="A322" s="595"/>
      <c r="B322" s="23"/>
      <c r="C322" s="23"/>
      <c r="D322" s="592"/>
      <c r="E322" s="21"/>
      <c r="F322" s="593"/>
      <c r="G322" s="596"/>
      <c r="H322" s="95"/>
      <c r="I322" s="21"/>
      <c r="J322" s="593"/>
      <c r="K322" s="596"/>
      <c r="L322" s="564"/>
      <c r="M322" s="25"/>
      <c r="N322" s="594"/>
      <c r="O322" s="25"/>
      <c r="P322" s="33"/>
    </row>
    <row r="323" customHeight="1" spans="1:16">
      <c r="A323" s="591"/>
      <c r="B323" s="23"/>
      <c r="C323" s="23"/>
      <c r="D323" s="592"/>
      <c r="E323" s="21"/>
      <c r="F323" s="593"/>
      <c r="G323" s="596"/>
      <c r="H323" s="95"/>
      <c r="I323" s="21"/>
      <c r="J323" s="593"/>
      <c r="K323" s="596"/>
      <c r="L323" s="564"/>
      <c r="M323" s="25"/>
      <c r="N323" s="594"/>
      <c r="O323" s="25"/>
      <c r="P323" s="33"/>
    </row>
    <row r="324" customHeight="1" spans="1:16">
      <c r="A324" s="595"/>
      <c r="B324" s="23"/>
      <c r="C324" s="23"/>
      <c r="D324" s="592"/>
      <c r="E324" s="21"/>
      <c r="F324" s="593"/>
      <c r="G324" s="596"/>
      <c r="H324" s="95"/>
      <c r="I324" s="21"/>
      <c r="J324" s="593"/>
      <c r="K324" s="596"/>
      <c r="L324" s="564"/>
      <c r="M324" s="25"/>
      <c r="N324" s="594"/>
      <c r="O324" s="25"/>
      <c r="P324" s="33"/>
    </row>
    <row r="325" customHeight="1" spans="1:16">
      <c r="A325" s="591"/>
      <c r="B325" s="23"/>
      <c r="C325" s="23"/>
      <c r="D325" s="592"/>
      <c r="E325" s="21"/>
      <c r="F325" s="593"/>
      <c r="G325" s="596"/>
      <c r="H325" s="95"/>
      <c r="I325" s="21"/>
      <c r="J325" s="593"/>
      <c r="K325" s="596"/>
      <c r="L325" s="564"/>
      <c r="M325" s="25"/>
      <c r="N325" s="594"/>
      <c r="O325" s="25"/>
      <c r="P325" s="33"/>
    </row>
    <row r="326" customHeight="1" spans="1:16">
      <c r="A326" s="595"/>
      <c r="B326" s="23"/>
      <c r="C326" s="23"/>
      <c r="D326" s="592"/>
      <c r="E326" s="21"/>
      <c r="F326" s="593"/>
      <c r="G326" s="596"/>
      <c r="H326" s="95"/>
      <c r="I326" s="21"/>
      <c r="J326" s="593"/>
      <c r="K326" s="596"/>
      <c r="L326" s="564"/>
      <c r="M326" s="25"/>
      <c r="N326" s="594"/>
      <c r="O326" s="25"/>
      <c r="P326" s="33"/>
    </row>
    <row r="327" customHeight="1" spans="1:16">
      <c r="A327" s="591"/>
      <c r="B327" s="23"/>
      <c r="C327" s="23"/>
      <c r="D327" s="592"/>
      <c r="E327" s="21"/>
      <c r="F327" s="593"/>
      <c r="G327" s="596"/>
      <c r="H327" s="95"/>
      <c r="I327" s="21"/>
      <c r="J327" s="593"/>
      <c r="K327" s="596"/>
      <c r="L327" s="564"/>
      <c r="M327" s="25"/>
      <c r="N327" s="594"/>
      <c r="O327" s="25"/>
      <c r="P327" s="33"/>
    </row>
    <row r="328" customHeight="1" spans="1:16">
      <c r="A328" s="595"/>
      <c r="B328" s="23"/>
      <c r="C328" s="23"/>
      <c r="D328" s="592"/>
      <c r="E328" s="21"/>
      <c r="F328" s="593"/>
      <c r="G328" s="596"/>
      <c r="H328" s="95"/>
      <c r="I328" s="21"/>
      <c r="J328" s="593"/>
      <c r="K328" s="596"/>
      <c r="L328" s="564"/>
      <c r="M328" s="25"/>
      <c r="N328" s="594"/>
      <c r="O328" s="25"/>
      <c r="P328" s="33"/>
    </row>
    <row r="329" customHeight="1" spans="1:16">
      <c r="A329" s="591"/>
      <c r="B329" s="23"/>
      <c r="C329" s="23"/>
      <c r="D329" s="592"/>
      <c r="E329" s="21"/>
      <c r="F329" s="593"/>
      <c r="G329" s="596"/>
      <c r="H329" s="95"/>
      <c r="I329" s="21"/>
      <c r="J329" s="593"/>
      <c r="K329" s="596"/>
      <c r="L329" s="564"/>
      <c r="M329" s="25"/>
      <c r="N329" s="594"/>
      <c r="O329" s="25"/>
      <c r="P329" s="33"/>
    </row>
    <row r="330" customHeight="1" spans="1:16">
      <c r="A330" s="595"/>
      <c r="B330" s="23"/>
      <c r="C330" s="23"/>
      <c r="D330" s="592"/>
      <c r="E330" s="21"/>
      <c r="F330" s="593"/>
      <c r="G330" s="596"/>
      <c r="H330" s="95"/>
      <c r="I330" s="21"/>
      <c r="J330" s="593"/>
      <c r="K330" s="596"/>
      <c r="L330" s="564"/>
      <c r="M330" s="25"/>
      <c r="N330" s="594"/>
      <c r="O330" s="25"/>
      <c r="P330" s="33"/>
    </row>
    <row r="331" customHeight="1" spans="1:16">
      <c r="A331" s="591"/>
      <c r="B331" s="23"/>
      <c r="C331" s="23"/>
      <c r="D331" s="592"/>
      <c r="E331" s="21"/>
      <c r="F331" s="593"/>
      <c r="G331" s="596"/>
      <c r="H331" s="95"/>
      <c r="I331" s="21"/>
      <c r="J331" s="593"/>
      <c r="K331" s="596"/>
      <c r="L331" s="564"/>
      <c r="M331" s="25"/>
      <c r="N331" s="594"/>
      <c r="O331" s="25"/>
      <c r="P331" s="33"/>
    </row>
    <row r="332" customHeight="1" spans="1:16">
      <c r="A332" s="595"/>
      <c r="B332" s="23"/>
      <c r="C332" s="23"/>
      <c r="D332" s="592"/>
      <c r="E332" s="21"/>
      <c r="F332" s="593"/>
      <c r="G332" s="596"/>
      <c r="H332" s="95"/>
      <c r="I332" s="21"/>
      <c r="J332" s="593"/>
      <c r="K332" s="596"/>
      <c r="L332" s="564"/>
      <c r="M332" s="25"/>
      <c r="N332" s="594"/>
      <c r="O332" s="25"/>
      <c r="P332" s="33"/>
    </row>
    <row r="333" customHeight="1" spans="1:16">
      <c r="A333" s="591"/>
      <c r="B333" s="23"/>
      <c r="C333" s="23"/>
      <c r="D333" s="592"/>
      <c r="E333" s="21"/>
      <c r="F333" s="593"/>
      <c r="G333" s="596"/>
      <c r="H333" s="95"/>
      <c r="I333" s="21"/>
      <c r="J333" s="593"/>
      <c r="K333" s="596"/>
      <c r="L333" s="564"/>
      <c r="M333" s="25"/>
      <c r="N333" s="594"/>
      <c r="O333" s="25"/>
      <c r="P333" s="33"/>
    </row>
    <row r="334" customHeight="1" spans="1:16">
      <c r="A334" s="595"/>
      <c r="B334" s="23"/>
      <c r="C334" s="23"/>
      <c r="D334" s="592"/>
      <c r="E334" s="21"/>
      <c r="F334" s="593"/>
      <c r="G334" s="596"/>
      <c r="H334" s="95"/>
      <c r="I334" s="21"/>
      <c r="J334" s="593"/>
      <c r="K334" s="596"/>
      <c r="L334" s="564"/>
      <c r="M334" s="25"/>
      <c r="N334" s="594"/>
      <c r="O334" s="25"/>
      <c r="P334" s="33"/>
    </row>
    <row r="335" customHeight="1" spans="1:16">
      <c r="A335" s="591"/>
      <c r="B335" s="23"/>
      <c r="C335" s="23"/>
      <c r="D335" s="592"/>
      <c r="E335" s="21"/>
      <c r="F335" s="593"/>
      <c r="G335" s="596"/>
      <c r="H335" s="95"/>
      <c r="I335" s="21"/>
      <c r="J335" s="593"/>
      <c r="K335" s="596"/>
      <c r="L335" s="564"/>
      <c r="M335" s="25"/>
      <c r="N335" s="594"/>
      <c r="O335" s="25"/>
      <c r="P335" s="33"/>
    </row>
    <row r="336" customHeight="1" spans="1:16">
      <c r="A336" s="595"/>
      <c r="B336" s="23"/>
      <c r="C336" s="23"/>
      <c r="D336" s="592"/>
      <c r="E336" s="21"/>
      <c r="F336" s="593"/>
      <c r="G336" s="596"/>
      <c r="H336" s="95"/>
      <c r="I336" s="21"/>
      <c r="J336" s="593"/>
      <c r="K336" s="596"/>
      <c r="L336" s="564"/>
      <c r="M336" s="25"/>
      <c r="N336" s="594"/>
      <c r="O336" s="25"/>
      <c r="P336" s="33"/>
    </row>
    <row r="337" customHeight="1" spans="1:16">
      <c r="A337" s="591"/>
      <c r="B337" s="23"/>
      <c r="C337" s="23"/>
      <c r="D337" s="592"/>
      <c r="E337" s="21"/>
      <c r="F337" s="593"/>
      <c r="G337" s="596"/>
      <c r="H337" s="95"/>
      <c r="I337" s="21"/>
      <c r="J337" s="593"/>
      <c r="K337" s="596"/>
      <c r="L337" s="564"/>
      <c r="M337" s="25"/>
      <c r="N337" s="594"/>
      <c r="O337" s="25"/>
      <c r="P337" s="33"/>
    </row>
    <row r="338" customHeight="1" spans="1:16">
      <c r="A338" s="595"/>
      <c r="B338" s="23"/>
      <c r="C338" s="23"/>
      <c r="D338" s="592"/>
      <c r="E338" s="21"/>
      <c r="F338" s="593"/>
      <c r="G338" s="596"/>
      <c r="H338" s="95"/>
      <c r="I338" s="21"/>
      <c r="J338" s="593"/>
      <c r="K338" s="596"/>
      <c r="L338" s="564"/>
      <c r="M338" s="25"/>
      <c r="N338" s="594"/>
      <c r="O338" s="25"/>
      <c r="P338" s="33"/>
    </row>
    <row r="339" customHeight="1" spans="1:16">
      <c r="A339" s="591"/>
      <c r="B339" s="23"/>
      <c r="C339" s="23"/>
      <c r="D339" s="592"/>
      <c r="E339" s="21"/>
      <c r="F339" s="593"/>
      <c r="G339" s="596"/>
      <c r="H339" s="95"/>
      <c r="I339" s="21"/>
      <c r="J339" s="593"/>
      <c r="K339" s="596"/>
      <c r="L339" s="564"/>
      <c r="M339" s="25"/>
      <c r="N339" s="594"/>
      <c r="O339" s="25"/>
      <c r="P339" s="33"/>
    </row>
    <row r="340" customHeight="1" spans="1:16">
      <c r="A340" s="595"/>
      <c r="B340" s="23"/>
      <c r="C340" s="23"/>
      <c r="D340" s="592"/>
      <c r="E340" s="21"/>
      <c r="F340" s="593"/>
      <c r="G340" s="596"/>
      <c r="H340" s="95"/>
      <c r="I340" s="21"/>
      <c r="J340" s="593"/>
      <c r="K340" s="596"/>
      <c r="L340" s="564"/>
      <c r="M340" s="25"/>
      <c r="N340" s="594"/>
      <c r="O340" s="25"/>
      <c r="P340" s="33"/>
    </row>
    <row r="341" customHeight="1" spans="1:16">
      <c r="A341" s="591"/>
      <c r="B341" s="23"/>
      <c r="C341" s="23"/>
      <c r="D341" s="592"/>
      <c r="E341" s="21"/>
      <c r="F341" s="593"/>
      <c r="G341" s="596"/>
      <c r="H341" s="95"/>
      <c r="I341" s="21"/>
      <c r="J341" s="593"/>
      <c r="K341" s="596"/>
      <c r="L341" s="564"/>
      <c r="M341" s="25"/>
      <c r="N341" s="594"/>
      <c r="O341" s="25"/>
      <c r="P341" s="33"/>
    </row>
    <row r="342" customHeight="1" spans="1:16">
      <c r="A342" s="595"/>
      <c r="B342" s="23"/>
      <c r="C342" s="23"/>
      <c r="D342" s="592"/>
      <c r="E342" s="21"/>
      <c r="F342" s="593"/>
      <c r="G342" s="596"/>
      <c r="H342" s="95"/>
      <c r="I342" s="21"/>
      <c r="J342" s="593"/>
      <c r="K342" s="596"/>
      <c r="L342" s="564"/>
      <c r="M342" s="25"/>
      <c r="N342" s="594"/>
      <c r="O342" s="25"/>
      <c r="P342" s="33"/>
    </row>
    <row r="343" customHeight="1" spans="1:16">
      <c r="A343" s="591"/>
      <c r="B343" s="23"/>
      <c r="C343" s="23"/>
      <c r="D343" s="592"/>
      <c r="E343" s="21"/>
      <c r="F343" s="593"/>
      <c r="G343" s="596"/>
      <c r="H343" s="95"/>
      <c r="I343" s="21"/>
      <c r="J343" s="593"/>
      <c r="K343" s="596"/>
      <c r="L343" s="564"/>
      <c r="M343" s="25"/>
      <c r="N343" s="594"/>
      <c r="O343" s="25"/>
      <c r="P343" s="33"/>
    </row>
    <row r="344" customHeight="1" spans="1:16">
      <c r="A344" s="595"/>
      <c r="B344" s="23"/>
      <c r="C344" s="23"/>
      <c r="D344" s="592"/>
      <c r="E344" s="21"/>
      <c r="F344" s="593"/>
      <c r="G344" s="596"/>
      <c r="H344" s="95"/>
      <c r="I344" s="21"/>
      <c r="J344" s="593"/>
      <c r="K344" s="596"/>
      <c r="L344" s="564"/>
      <c r="M344" s="25"/>
      <c r="N344" s="594"/>
      <c r="O344" s="25"/>
      <c r="P344" s="33"/>
    </row>
    <row r="345" customHeight="1" spans="1:16">
      <c r="A345" s="591"/>
      <c r="B345" s="23"/>
      <c r="C345" s="23"/>
      <c r="D345" s="592"/>
      <c r="E345" s="21"/>
      <c r="F345" s="593"/>
      <c r="G345" s="596"/>
      <c r="H345" s="95"/>
      <c r="I345" s="21"/>
      <c r="J345" s="593"/>
      <c r="K345" s="596"/>
      <c r="L345" s="564"/>
      <c r="M345" s="25"/>
      <c r="N345" s="594"/>
      <c r="O345" s="25"/>
      <c r="P345" s="33"/>
    </row>
    <row r="346" customHeight="1" spans="1:16">
      <c r="A346" s="595"/>
      <c r="B346" s="23"/>
      <c r="C346" s="23"/>
      <c r="D346" s="592"/>
      <c r="E346" s="21"/>
      <c r="F346" s="593"/>
      <c r="G346" s="596"/>
      <c r="H346" s="95"/>
      <c r="I346" s="21"/>
      <c r="J346" s="593"/>
      <c r="K346" s="596"/>
      <c r="L346" s="564"/>
      <c r="M346" s="25"/>
      <c r="N346" s="594"/>
      <c r="O346" s="25"/>
      <c r="P346" s="33"/>
    </row>
    <row r="347" customHeight="1" spans="1:16">
      <c r="A347" s="591"/>
      <c r="B347" s="23"/>
      <c r="C347" s="23"/>
      <c r="D347" s="592"/>
      <c r="E347" s="21"/>
      <c r="F347" s="593"/>
      <c r="G347" s="596"/>
      <c r="H347" s="95"/>
      <c r="I347" s="21"/>
      <c r="J347" s="593"/>
      <c r="K347" s="596"/>
      <c r="L347" s="564"/>
      <c r="M347" s="25"/>
      <c r="N347" s="594"/>
      <c r="O347" s="25"/>
      <c r="P347" s="33"/>
    </row>
    <row r="348" customHeight="1" spans="1:16">
      <c r="A348" s="595"/>
      <c r="B348" s="23"/>
      <c r="C348" s="23"/>
      <c r="D348" s="592"/>
      <c r="E348" s="21"/>
      <c r="F348" s="593"/>
      <c r="G348" s="596"/>
      <c r="H348" s="95"/>
      <c r="I348" s="21"/>
      <c r="J348" s="593"/>
      <c r="K348" s="596"/>
      <c r="L348" s="564"/>
      <c r="M348" s="25"/>
      <c r="N348" s="594"/>
      <c r="O348" s="25"/>
      <c r="P348" s="33"/>
    </row>
    <row r="349" customHeight="1" spans="1:16">
      <c r="A349" s="591"/>
      <c r="B349" s="23"/>
      <c r="C349" s="23"/>
      <c r="D349" s="592"/>
      <c r="E349" s="21"/>
      <c r="F349" s="593"/>
      <c r="G349" s="596"/>
      <c r="H349" s="95"/>
      <c r="I349" s="21"/>
      <c r="J349" s="593"/>
      <c r="K349" s="596"/>
      <c r="L349" s="564"/>
      <c r="M349" s="25"/>
      <c r="N349" s="594"/>
      <c r="O349" s="25"/>
      <c r="P349" s="33"/>
    </row>
    <row r="350" customHeight="1" spans="1:16">
      <c r="A350" s="595"/>
      <c r="B350" s="23"/>
      <c r="C350" s="23"/>
      <c r="D350" s="592"/>
      <c r="E350" s="21"/>
      <c r="F350" s="593"/>
      <c r="G350" s="596"/>
      <c r="H350" s="95"/>
      <c r="I350" s="21"/>
      <c r="J350" s="593"/>
      <c r="K350" s="596"/>
      <c r="L350" s="564"/>
      <c r="M350" s="25"/>
      <c r="N350" s="594"/>
      <c r="O350" s="25"/>
      <c r="P350" s="33"/>
    </row>
    <row r="351" customHeight="1" spans="1:16">
      <c r="A351" s="591"/>
      <c r="B351" s="23"/>
      <c r="C351" s="23"/>
      <c r="D351" s="592"/>
      <c r="E351" s="21"/>
      <c r="F351" s="593"/>
      <c r="G351" s="596"/>
      <c r="H351" s="95"/>
      <c r="I351" s="21"/>
      <c r="J351" s="593"/>
      <c r="K351" s="596"/>
      <c r="L351" s="564"/>
      <c r="M351" s="25"/>
      <c r="N351" s="594"/>
      <c r="O351" s="25"/>
      <c r="P351" s="33"/>
    </row>
    <row r="352" customHeight="1" spans="1:16">
      <c r="A352" s="595"/>
      <c r="B352" s="23"/>
      <c r="C352" s="23"/>
      <c r="D352" s="592"/>
      <c r="E352" s="21"/>
      <c r="F352" s="593"/>
      <c r="G352" s="596"/>
      <c r="H352" s="95"/>
      <c r="I352" s="21"/>
      <c r="J352" s="593"/>
      <c r="K352" s="596"/>
      <c r="L352" s="564"/>
      <c r="M352" s="25"/>
      <c r="N352" s="594"/>
      <c r="O352" s="25"/>
      <c r="P352" s="33"/>
    </row>
    <row r="353" customHeight="1" spans="1:16">
      <c r="A353" s="591"/>
      <c r="B353" s="23"/>
      <c r="C353" s="23"/>
      <c r="D353" s="592"/>
      <c r="E353" s="21"/>
      <c r="F353" s="593"/>
      <c r="G353" s="596"/>
      <c r="H353" s="95"/>
      <c r="I353" s="21"/>
      <c r="J353" s="593"/>
      <c r="K353" s="596"/>
      <c r="L353" s="564"/>
      <c r="M353" s="25"/>
      <c r="N353" s="594"/>
      <c r="O353" s="25"/>
      <c r="P353" s="33"/>
    </row>
    <row r="354" customHeight="1" spans="1:16">
      <c r="A354" s="595"/>
      <c r="B354" s="23"/>
      <c r="C354" s="23"/>
      <c r="D354" s="592"/>
      <c r="E354" s="21"/>
      <c r="F354" s="593"/>
      <c r="G354" s="596"/>
      <c r="H354" s="95"/>
      <c r="I354" s="21"/>
      <c r="J354" s="593"/>
      <c r="K354" s="596"/>
      <c r="L354" s="564"/>
      <c r="M354" s="25"/>
      <c r="N354" s="594"/>
      <c r="O354" s="25"/>
      <c r="P354" s="33"/>
    </row>
    <row r="355" customHeight="1" spans="1:16">
      <c r="A355" s="591"/>
      <c r="B355" s="23"/>
      <c r="C355" s="23"/>
      <c r="D355" s="592"/>
      <c r="E355" s="21"/>
      <c r="F355" s="593"/>
      <c r="G355" s="596"/>
      <c r="H355" s="95"/>
      <c r="I355" s="21"/>
      <c r="J355" s="593"/>
      <c r="K355" s="596"/>
      <c r="L355" s="564"/>
      <c r="M355" s="25"/>
      <c r="N355" s="594"/>
      <c r="O355" s="25"/>
      <c r="P355" s="33"/>
    </row>
    <row r="356" customHeight="1" spans="1:16">
      <c r="A356" s="595"/>
      <c r="B356" s="23"/>
      <c r="C356" s="23"/>
      <c r="D356" s="592"/>
      <c r="E356" s="21"/>
      <c r="F356" s="593"/>
      <c r="G356" s="596"/>
      <c r="H356" s="95"/>
      <c r="I356" s="21"/>
      <c r="J356" s="593"/>
      <c r="K356" s="596"/>
      <c r="L356" s="564"/>
      <c r="M356" s="25"/>
      <c r="N356" s="594"/>
      <c r="O356" s="25"/>
      <c r="P356" s="33"/>
    </row>
    <row r="357" customHeight="1" spans="1:16">
      <c r="A357" s="591"/>
      <c r="B357" s="23"/>
      <c r="C357" s="23"/>
      <c r="D357" s="592"/>
      <c r="E357" s="21"/>
      <c r="F357" s="593"/>
      <c r="G357" s="596"/>
      <c r="H357" s="95"/>
      <c r="I357" s="21"/>
      <c r="J357" s="593"/>
      <c r="K357" s="596"/>
      <c r="L357" s="564"/>
      <c r="M357" s="25"/>
      <c r="N357" s="594"/>
      <c r="O357" s="25"/>
      <c r="P357" s="33"/>
    </row>
    <row r="358" customHeight="1" spans="1:16">
      <c r="A358" s="595"/>
      <c r="B358" s="23"/>
      <c r="C358" s="23"/>
      <c r="D358" s="592"/>
      <c r="E358" s="21"/>
      <c r="F358" s="593"/>
      <c r="G358" s="596"/>
      <c r="H358" s="95"/>
      <c r="I358" s="21"/>
      <c r="J358" s="593"/>
      <c r="K358" s="596"/>
      <c r="L358" s="564"/>
      <c r="M358" s="25"/>
      <c r="N358" s="594"/>
      <c r="O358" s="25"/>
      <c r="P358" s="33"/>
    </row>
    <row r="359" customHeight="1" spans="1:16">
      <c r="A359" s="591"/>
      <c r="B359" s="23"/>
      <c r="C359" s="23"/>
      <c r="D359" s="592"/>
      <c r="E359" s="21"/>
      <c r="F359" s="593"/>
      <c r="G359" s="596"/>
      <c r="H359" s="95"/>
      <c r="I359" s="21"/>
      <c r="J359" s="593"/>
      <c r="K359" s="596"/>
      <c r="L359" s="564"/>
      <c r="M359" s="25"/>
      <c r="N359" s="594"/>
      <c r="O359" s="25"/>
      <c r="P359" s="33"/>
    </row>
    <row r="360" customHeight="1" spans="1:16">
      <c r="A360" s="595"/>
      <c r="B360" s="23"/>
      <c r="C360" s="23"/>
      <c r="D360" s="592"/>
      <c r="E360" s="21"/>
      <c r="F360" s="593"/>
      <c r="G360" s="596"/>
      <c r="H360" s="95"/>
      <c r="I360" s="21"/>
      <c r="J360" s="593"/>
      <c r="K360" s="596"/>
      <c r="L360" s="564"/>
      <c r="M360" s="25"/>
      <c r="N360" s="594"/>
      <c r="O360" s="25"/>
      <c r="P360" s="33"/>
    </row>
    <row r="361" customHeight="1" spans="1:16">
      <c r="A361" s="591"/>
      <c r="B361" s="23"/>
      <c r="C361" s="23"/>
      <c r="D361" s="592"/>
      <c r="E361" s="21"/>
      <c r="F361" s="593"/>
      <c r="G361" s="596"/>
      <c r="H361" s="95"/>
      <c r="I361" s="21"/>
      <c r="J361" s="593"/>
      <c r="K361" s="596"/>
      <c r="L361" s="564"/>
      <c r="M361" s="25"/>
      <c r="N361" s="594"/>
      <c r="O361" s="25"/>
      <c r="P361" s="33"/>
    </row>
    <row r="362" customHeight="1" spans="1:16">
      <c r="A362" s="595"/>
      <c r="B362" s="23"/>
      <c r="C362" s="23"/>
      <c r="D362" s="592"/>
      <c r="E362" s="21"/>
      <c r="F362" s="593"/>
      <c r="G362" s="596"/>
      <c r="H362" s="95"/>
      <c r="I362" s="21"/>
      <c r="J362" s="593"/>
      <c r="K362" s="596"/>
      <c r="L362" s="564"/>
      <c r="M362" s="25"/>
      <c r="N362" s="594"/>
      <c r="O362" s="25"/>
      <c r="P362" s="33"/>
    </row>
    <row r="363" customHeight="1" spans="1:16">
      <c r="A363" s="591"/>
      <c r="B363" s="23"/>
      <c r="C363" s="23"/>
      <c r="D363" s="592"/>
      <c r="E363" s="21"/>
      <c r="F363" s="593"/>
      <c r="G363" s="596"/>
      <c r="H363" s="95"/>
      <c r="I363" s="21"/>
      <c r="J363" s="593"/>
      <c r="K363" s="596"/>
      <c r="L363" s="564"/>
      <c r="M363" s="25"/>
      <c r="N363" s="594"/>
      <c r="O363" s="25"/>
      <c r="P363" s="33"/>
    </row>
    <row r="364" customHeight="1" spans="1:16">
      <c r="A364" s="595"/>
      <c r="B364" s="23"/>
      <c r="C364" s="23"/>
      <c r="D364" s="592"/>
      <c r="E364" s="21"/>
      <c r="F364" s="593"/>
      <c r="G364" s="596"/>
      <c r="H364" s="95"/>
      <c r="I364" s="21"/>
      <c r="J364" s="593"/>
      <c r="K364" s="596"/>
      <c r="L364" s="564"/>
      <c r="M364" s="25"/>
      <c r="N364" s="594"/>
      <c r="O364" s="25"/>
      <c r="P364" s="33"/>
    </row>
    <row r="365" customHeight="1" spans="1:16">
      <c r="A365" s="591"/>
      <c r="B365" s="23"/>
      <c r="C365" s="23"/>
      <c r="D365" s="592"/>
      <c r="E365" s="21"/>
      <c r="F365" s="593"/>
      <c r="G365" s="596"/>
      <c r="H365" s="95"/>
      <c r="I365" s="21"/>
      <c r="J365" s="593"/>
      <c r="K365" s="596"/>
      <c r="L365" s="564"/>
      <c r="M365" s="25"/>
      <c r="N365" s="594"/>
      <c r="O365" s="25"/>
      <c r="P365" s="33"/>
    </row>
    <row r="366" customHeight="1" spans="1:16">
      <c r="A366" s="595"/>
      <c r="B366" s="23"/>
      <c r="C366" s="23"/>
      <c r="D366" s="592"/>
      <c r="E366" s="21"/>
      <c r="F366" s="593"/>
      <c r="G366" s="596"/>
      <c r="H366" s="95"/>
      <c r="I366" s="21"/>
      <c r="J366" s="593"/>
      <c r="K366" s="596"/>
      <c r="L366" s="564"/>
      <c r="M366" s="25"/>
      <c r="N366" s="594"/>
      <c r="O366" s="25"/>
      <c r="P366" s="33"/>
    </row>
    <row r="367" customHeight="1" spans="1:16">
      <c r="A367" s="591"/>
      <c r="B367" s="23"/>
      <c r="C367" s="23"/>
      <c r="D367" s="592"/>
      <c r="E367" s="21"/>
      <c r="F367" s="593"/>
      <c r="G367" s="596"/>
      <c r="H367" s="95"/>
      <c r="I367" s="21"/>
      <c r="J367" s="593"/>
      <c r="K367" s="596"/>
      <c r="L367" s="564"/>
      <c r="M367" s="25"/>
      <c r="N367" s="594"/>
      <c r="O367" s="25"/>
      <c r="P367" s="33"/>
    </row>
    <row r="368" customHeight="1" spans="1:16">
      <c r="A368" s="595"/>
      <c r="B368" s="23"/>
      <c r="C368" s="23"/>
      <c r="D368" s="592"/>
      <c r="E368" s="21"/>
      <c r="F368" s="593"/>
      <c r="G368" s="596"/>
      <c r="H368" s="95"/>
      <c r="I368" s="21"/>
      <c r="J368" s="593"/>
      <c r="K368" s="596"/>
      <c r="L368" s="564"/>
      <c r="M368" s="25"/>
      <c r="N368" s="594"/>
      <c r="O368" s="25"/>
      <c r="P368" s="33"/>
    </row>
    <row r="369" customHeight="1" spans="1:16">
      <c r="A369" s="591"/>
      <c r="B369" s="23"/>
      <c r="C369" s="23"/>
      <c r="D369" s="592"/>
      <c r="E369" s="21"/>
      <c r="F369" s="593"/>
      <c r="G369" s="596"/>
      <c r="H369" s="95"/>
      <c r="I369" s="21"/>
      <c r="J369" s="593"/>
      <c r="K369" s="596"/>
      <c r="L369" s="564"/>
      <c r="M369" s="25"/>
      <c r="N369" s="594"/>
      <c r="O369" s="25"/>
      <c r="P369" s="33"/>
    </row>
    <row r="370" customHeight="1" spans="1:16">
      <c r="A370" s="595"/>
      <c r="B370" s="23"/>
      <c r="C370" s="23"/>
      <c r="D370" s="592"/>
      <c r="E370" s="21"/>
      <c r="F370" s="593"/>
      <c r="G370" s="596"/>
      <c r="H370" s="95"/>
      <c r="I370" s="21"/>
      <c r="J370" s="593"/>
      <c r="K370" s="596"/>
      <c r="L370" s="564"/>
      <c r="M370" s="25"/>
      <c r="N370" s="594"/>
      <c r="O370" s="25"/>
      <c r="P370" s="33"/>
    </row>
    <row r="371" customHeight="1" spans="1:16">
      <c r="A371" s="591"/>
      <c r="B371" s="23"/>
      <c r="C371" s="23"/>
      <c r="D371" s="592"/>
      <c r="E371" s="21"/>
      <c r="F371" s="593"/>
      <c r="G371" s="596"/>
      <c r="H371" s="95"/>
      <c r="I371" s="21"/>
      <c r="J371" s="593"/>
      <c r="K371" s="596"/>
      <c r="L371" s="564"/>
      <c r="M371" s="25"/>
      <c r="N371" s="594"/>
      <c r="O371" s="25"/>
      <c r="P371" s="33"/>
    </row>
    <row r="372" customHeight="1" spans="1:16">
      <c r="A372" s="595"/>
      <c r="B372" s="23"/>
      <c r="C372" s="23"/>
      <c r="D372" s="592"/>
      <c r="E372" s="21"/>
      <c r="F372" s="593"/>
      <c r="G372" s="596"/>
      <c r="H372" s="95"/>
      <c r="I372" s="21"/>
      <c r="J372" s="593"/>
      <c r="K372" s="596"/>
      <c r="L372" s="564"/>
      <c r="M372" s="25"/>
      <c r="N372" s="594"/>
      <c r="O372" s="25"/>
      <c r="P372" s="33"/>
    </row>
    <row r="373" customHeight="1" spans="1:16">
      <c r="A373" s="591"/>
      <c r="B373" s="23"/>
      <c r="C373" s="23"/>
      <c r="D373" s="592"/>
      <c r="E373" s="21"/>
      <c r="F373" s="593"/>
      <c r="G373" s="596"/>
      <c r="H373" s="95"/>
      <c r="I373" s="21"/>
      <c r="J373" s="593"/>
      <c r="K373" s="596"/>
      <c r="L373" s="564"/>
      <c r="M373" s="25"/>
      <c r="N373" s="594"/>
      <c r="O373" s="25"/>
      <c r="P373" s="33"/>
    </row>
    <row r="374" customHeight="1" spans="1:16">
      <c r="A374" s="595"/>
      <c r="B374" s="23"/>
      <c r="C374" s="23"/>
      <c r="D374" s="592"/>
      <c r="E374" s="21"/>
      <c r="F374" s="593"/>
      <c r="G374" s="596"/>
      <c r="H374" s="95"/>
      <c r="I374" s="21"/>
      <c r="J374" s="593"/>
      <c r="K374" s="596"/>
      <c r="L374" s="564"/>
      <c r="M374" s="25"/>
      <c r="N374" s="594"/>
      <c r="O374" s="25"/>
      <c r="P374" s="33"/>
    </row>
    <row r="375" customHeight="1" spans="1:16">
      <c r="A375" s="591"/>
      <c r="B375" s="23"/>
      <c r="C375" s="23"/>
      <c r="D375" s="592"/>
      <c r="E375" s="21"/>
      <c r="F375" s="593"/>
      <c r="G375" s="596"/>
      <c r="H375" s="95"/>
      <c r="I375" s="21"/>
      <c r="J375" s="593"/>
      <c r="K375" s="596"/>
      <c r="L375" s="564"/>
      <c r="M375" s="25"/>
      <c r="N375" s="594"/>
      <c r="O375" s="25"/>
      <c r="P375" s="33"/>
    </row>
    <row r="376" customHeight="1" spans="1:16">
      <c r="A376" s="595"/>
      <c r="B376" s="23"/>
      <c r="C376" s="23"/>
      <c r="D376" s="592"/>
      <c r="E376" s="21"/>
      <c r="F376" s="593"/>
      <c r="G376" s="596"/>
      <c r="H376" s="95"/>
      <c r="I376" s="21"/>
      <c r="J376" s="593"/>
      <c r="K376" s="596"/>
      <c r="L376" s="564"/>
      <c r="M376" s="25"/>
      <c r="N376" s="594"/>
      <c r="O376" s="25"/>
      <c r="P376" s="33"/>
    </row>
    <row r="377" customHeight="1" spans="1:16">
      <c r="A377" s="591"/>
      <c r="B377" s="23"/>
      <c r="C377" s="23"/>
      <c r="D377" s="592"/>
      <c r="E377" s="21"/>
      <c r="F377" s="593"/>
      <c r="G377" s="596"/>
      <c r="H377" s="95"/>
      <c r="I377" s="21"/>
      <c r="J377" s="593"/>
      <c r="K377" s="596"/>
      <c r="L377" s="564"/>
      <c r="M377" s="25"/>
      <c r="N377" s="594"/>
      <c r="O377" s="25"/>
      <c r="P377" s="33"/>
    </row>
    <row r="378" customHeight="1" spans="1:16">
      <c r="A378" s="595"/>
      <c r="B378" s="23"/>
      <c r="C378" s="23"/>
      <c r="D378" s="592"/>
      <c r="E378" s="21"/>
      <c r="F378" s="593"/>
      <c r="G378" s="596"/>
      <c r="H378" s="95"/>
      <c r="I378" s="21"/>
      <c r="J378" s="593"/>
      <c r="K378" s="596"/>
      <c r="L378" s="564"/>
      <c r="M378" s="25"/>
      <c r="N378" s="594"/>
      <c r="O378" s="25"/>
      <c r="P378" s="33"/>
    </row>
    <row r="379" customHeight="1" spans="1:16">
      <c r="A379" s="591"/>
      <c r="B379" s="23"/>
      <c r="C379" s="23"/>
      <c r="D379" s="592"/>
      <c r="E379" s="21"/>
      <c r="F379" s="593"/>
      <c r="G379" s="596"/>
      <c r="H379" s="95"/>
      <c r="I379" s="21"/>
      <c r="J379" s="593"/>
      <c r="K379" s="596"/>
      <c r="L379" s="564"/>
      <c r="M379" s="25"/>
      <c r="N379" s="594"/>
      <c r="O379" s="25"/>
      <c r="P379" s="33"/>
    </row>
    <row r="380" customHeight="1" spans="1:16">
      <c r="A380" s="595"/>
      <c r="B380" s="23"/>
      <c r="C380" s="23"/>
      <c r="D380" s="592"/>
      <c r="E380" s="21"/>
      <c r="F380" s="593"/>
      <c r="G380" s="596"/>
      <c r="H380" s="95"/>
      <c r="I380" s="21"/>
      <c r="J380" s="593"/>
      <c r="K380" s="596"/>
      <c r="L380" s="564"/>
      <c r="M380" s="25"/>
      <c r="N380" s="594"/>
      <c r="O380" s="25"/>
      <c r="P380" s="33"/>
    </row>
    <row r="381" customHeight="1" spans="1:16">
      <c r="A381" s="591"/>
      <c r="B381" s="23"/>
      <c r="C381" s="23"/>
      <c r="D381" s="592"/>
      <c r="E381" s="21"/>
      <c r="F381" s="593"/>
      <c r="G381" s="596"/>
      <c r="H381" s="95"/>
      <c r="I381" s="21"/>
      <c r="J381" s="593"/>
      <c r="K381" s="596"/>
      <c r="L381" s="564"/>
      <c r="M381" s="25"/>
      <c r="N381" s="594"/>
      <c r="O381" s="25"/>
      <c r="P381" s="33"/>
    </row>
    <row r="382" customHeight="1" spans="1:16">
      <c r="A382" s="595"/>
      <c r="B382" s="23"/>
      <c r="C382" s="23"/>
      <c r="D382" s="592"/>
      <c r="E382" s="21"/>
      <c r="F382" s="593"/>
      <c r="G382" s="596"/>
      <c r="H382" s="95"/>
      <c r="I382" s="21"/>
      <c r="J382" s="593"/>
      <c r="K382" s="596"/>
      <c r="L382" s="564"/>
      <c r="M382" s="25"/>
      <c r="N382" s="594"/>
      <c r="O382" s="25"/>
      <c r="P382" s="33"/>
    </row>
    <row r="383" customHeight="1" spans="1:16">
      <c r="A383" s="591"/>
      <c r="B383" s="23"/>
      <c r="C383" s="23"/>
      <c r="D383" s="592"/>
      <c r="E383" s="21"/>
      <c r="F383" s="593"/>
      <c r="G383" s="596"/>
      <c r="H383" s="95"/>
      <c r="I383" s="21"/>
      <c r="J383" s="593"/>
      <c r="K383" s="596"/>
      <c r="L383" s="564"/>
      <c r="M383" s="25"/>
      <c r="N383" s="594"/>
      <c r="O383" s="25"/>
      <c r="P383" s="33"/>
    </row>
    <row r="384" customHeight="1" spans="1:16">
      <c r="A384" s="595"/>
      <c r="B384" s="23"/>
      <c r="C384" s="23"/>
      <c r="D384" s="592"/>
      <c r="E384" s="21"/>
      <c r="F384" s="593"/>
      <c r="G384" s="596"/>
      <c r="H384" s="95"/>
      <c r="I384" s="21"/>
      <c r="J384" s="593"/>
      <c r="K384" s="596"/>
      <c r="L384" s="564"/>
      <c r="M384" s="25"/>
      <c r="N384" s="594"/>
      <c r="O384" s="25"/>
      <c r="P384" s="33"/>
    </row>
    <row r="385" customHeight="1" spans="1:16">
      <c r="A385" s="591"/>
      <c r="B385" s="23"/>
      <c r="C385" s="23"/>
      <c r="D385" s="592"/>
      <c r="E385" s="21"/>
      <c r="F385" s="593"/>
      <c r="G385" s="596"/>
      <c r="H385" s="95"/>
      <c r="I385" s="21"/>
      <c r="J385" s="593"/>
      <c r="K385" s="596"/>
      <c r="L385" s="564"/>
      <c r="M385" s="25"/>
      <c r="N385" s="594"/>
      <c r="O385" s="25"/>
      <c r="P385" s="33"/>
    </row>
    <row r="386" customHeight="1" spans="1:16">
      <c r="A386" s="595"/>
      <c r="B386" s="23"/>
      <c r="C386" s="23"/>
      <c r="D386" s="592"/>
      <c r="E386" s="21"/>
      <c r="F386" s="593"/>
      <c r="G386" s="596"/>
      <c r="H386" s="95"/>
      <c r="I386" s="21"/>
      <c r="J386" s="593"/>
      <c r="K386" s="596"/>
      <c r="L386" s="564"/>
      <c r="M386" s="25"/>
      <c r="N386" s="594"/>
      <c r="O386" s="25"/>
      <c r="P386" s="33"/>
    </row>
    <row r="387" customHeight="1" spans="1:16">
      <c r="A387" s="591"/>
      <c r="B387" s="23"/>
      <c r="C387" s="23"/>
      <c r="D387" s="592"/>
      <c r="E387" s="21"/>
      <c r="F387" s="593"/>
      <c r="G387" s="596"/>
      <c r="H387" s="95"/>
      <c r="I387" s="21"/>
      <c r="J387" s="593"/>
      <c r="K387" s="596"/>
      <c r="L387" s="564"/>
      <c r="M387" s="25"/>
      <c r="N387" s="594"/>
      <c r="O387" s="25"/>
      <c r="P387" s="33"/>
    </row>
    <row r="388" customHeight="1" spans="1:16">
      <c r="A388" s="595"/>
      <c r="B388" s="23"/>
      <c r="C388" s="23"/>
      <c r="D388" s="592"/>
      <c r="E388" s="21"/>
      <c r="F388" s="593"/>
      <c r="G388" s="596"/>
      <c r="H388" s="95"/>
      <c r="I388" s="21"/>
      <c r="J388" s="593"/>
      <c r="K388" s="596"/>
      <c r="L388" s="564"/>
      <c r="M388" s="25"/>
      <c r="N388" s="594"/>
      <c r="O388" s="25"/>
      <c r="P388" s="33"/>
    </row>
    <row r="389" customHeight="1" spans="1:16">
      <c r="A389" s="591"/>
      <c r="B389" s="23"/>
      <c r="C389" s="23"/>
      <c r="D389" s="592"/>
      <c r="E389" s="21"/>
      <c r="F389" s="593"/>
      <c r="G389" s="596"/>
      <c r="H389" s="95"/>
      <c r="I389" s="21"/>
      <c r="J389" s="593"/>
      <c r="K389" s="596"/>
      <c r="L389" s="564"/>
      <c r="M389" s="25"/>
      <c r="N389" s="594"/>
      <c r="O389" s="25"/>
      <c r="P389" s="33"/>
    </row>
    <row r="390" customHeight="1" spans="1:16">
      <c r="A390" s="595"/>
      <c r="B390" s="23"/>
      <c r="C390" s="23"/>
      <c r="D390" s="592"/>
      <c r="E390" s="21"/>
      <c r="F390" s="593"/>
      <c r="G390" s="596"/>
      <c r="H390" s="95"/>
      <c r="I390" s="21"/>
      <c r="J390" s="593"/>
      <c r="K390" s="596"/>
      <c r="L390" s="564"/>
      <c r="M390" s="25"/>
      <c r="N390" s="594"/>
      <c r="O390" s="25"/>
      <c r="P390" s="33"/>
    </row>
    <row r="391" customHeight="1" spans="1:16">
      <c r="A391" s="591"/>
      <c r="B391" s="23"/>
      <c r="C391" s="23"/>
      <c r="D391" s="592"/>
      <c r="E391" s="21"/>
      <c r="F391" s="593"/>
      <c r="G391" s="596"/>
      <c r="H391" s="95"/>
      <c r="I391" s="21"/>
      <c r="J391" s="593"/>
      <c r="K391" s="596"/>
      <c r="L391" s="564"/>
      <c r="M391" s="25"/>
      <c r="N391" s="594"/>
      <c r="O391" s="25"/>
      <c r="P391" s="33"/>
    </row>
    <row r="392" customHeight="1" spans="1:16">
      <c r="A392" s="595"/>
      <c r="B392" s="23"/>
      <c r="C392" s="23"/>
      <c r="D392" s="592"/>
      <c r="E392" s="21"/>
      <c r="F392" s="593"/>
      <c r="G392" s="596"/>
      <c r="H392" s="95"/>
      <c r="I392" s="21"/>
      <c r="J392" s="593"/>
      <c r="K392" s="596"/>
      <c r="L392" s="564"/>
      <c r="M392" s="25"/>
      <c r="N392" s="594"/>
      <c r="O392" s="25"/>
      <c r="P392" s="33"/>
    </row>
    <row r="393" customHeight="1" spans="1:16">
      <c r="A393" s="591"/>
      <c r="B393" s="23"/>
      <c r="C393" s="23"/>
      <c r="D393" s="592"/>
      <c r="E393" s="21"/>
      <c r="F393" s="593"/>
      <c r="G393" s="596"/>
      <c r="H393" s="95"/>
      <c r="I393" s="21"/>
      <c r="J393" s="593"/>
      <c r="K393" s="596"/>
      <c r="L393" s="564"/>
      <c r="M393" s="25"/>
      <c r="N393" s="594"/>
      <c r="O393" s="25"/>
      <c r="P393" s="33"/>
    </row>
    <row r="394" customHeight="1" spans="1:16">
      <c r="A394" s="595"/>
      <c r="B394" s="23"/>
      <c r="C394" s="23"/>
      <c r="D394" s="592"/>
      <c r="E394" s="21"/>
      <c r="F394" s="593"/>
      <c r="G394" s="596"/>
      <c r="H394" s="95"/>
      <c r="I394" s="21"/>
      <c r="J394" s="593"/>
      <c r="K394" s="596"/>
      <c r="L394" s="564"/>
      <c r="M394" s="25"/>
      <c r="N394" s="594"/>
      <c r="O394" s="25"/>
      <c r="P394" s="33"/>
    </row>
    <row r="395" customHeight="1" spans="1:16">
      <c r="A395" s="591"/>
      <c r="B395" s="23"/>
      <c r="C395" s="23"/>
      <c r="D395" s="592"/>
      <c r="E395" s="21"/>
      <c r="F395" s="593"/>
      <c r="G395" s="596"/>
      <c r="H395" s="95"/>
      <c r="I395" s="21"/>
      <c r="J395" s="593"/>
      <c r="K395" s="596"/>
      <c r="L395" s="564"/>
      <c r="M395" s="25"/>
      <c r="N395" s="594"/>
      <c r="O395" s="25"/>
      <c r="P395" s="33"/>
    </row>
    <row r="396" customHeight="1" spans="1:16">
      <c r="A396" s="595"/>
      <c r="B396" s="23"/>
      <c r="C396" s="23"/>
      <c r="D396" s="592"/>
      <c r="E396" s="21"/>
      <c r="F396" s="593"/>
      <c r="G396" s="596"/>
      <c r="H396" s="95"/>
      <c r="I396" s="21"/>
      <c r="J396" s="593"/>
      <c r="K396" s="596"/>
      <c r="L396" s="564"/>
      <c r="M396" s="25"/>
      <c r="N396" s="594"/>
      <c r="O396" s="25"/>
      <c r="P396" s="33"/>
    </row>
    <row r="397" customHeight="1" spans="1:16">
      <c r="A397" s="591"/>
      <c r="B397" s="23"/>
      <c r="C397" s="23"/>
      <c r="D397" s="592"/>
      <c r="E397" s="21"/>
      <c r="F397" s="593"/>
      <c r="G397" s="596"/>
      <c r="H397" s="95"/>
      <c r="I397" s="21"/>
      <c r="J397" s="593"/>
      <c r="K397" s="596"/>
      <c r="L397" s="564"/>
      <c r="M397" s="25"/>
      <c r="N397" s="594"/>
      <c r="O397" s="25"/>
      <c r="P397" s="33"/>
    </row>
    <row r="398" customHeight="1" spans="1:16">
      <c r="A398" s="595"/>
      <c r="B398" s="23"/>
      <c r="C398" s="23"/>
      <c r="D398" s="592"/>
      <c r="E398" s="21"/>
      <c r="F398" s="593"/>
      <c r="G398" s="596"/>
      <c r="H398" s="95"/>
      <c r="I398" s="21"/>
      <c r="J398" s="593"/>
      <c r="K398" s="596"/>
      <c r="L398" s="564"/>
      <c r="M398" s="25"/>
      <c r="N398" s="594"/>
      <c r="O398" s="25"/>
      <c r="P398" s="33"/>
    </row>
    <row r="399" customHeight="1" spans="1:16">
      <c r="A399" s="591"/>
      <c r="B399" s="23"/>
      <c r="C399" s="23"/>
      <c r="D399" s="592"/>
      <c r="E399" s="21"/>
      <c r="F399" s="593"/>
      <c r="G399" s="596"/>
      <c r="H399" s="95"/>
      <c r="I399" s="21"/>
      <c r="J399" s="593"/>
      <c r="K399" s="596"/>
      <c r="L399" s="564"/>
      <c r="M399" s="25"/>
      <c r="N399" s="594"/>
      <c r="O399" s="25"/>
      <c r="P399" s="33"/>
    </row>
    <row r="400" customHeight="1" spans="1:16">
      <c r="A400" s="595"/>
      <c r="B400" s="23"/>
      <c r="C400" s="23"/>
      <c r="D400" s="592"/>
      <c r="E400" s="21"/>
      <c r="F400" s="593"/>
      <c r="G400" s="596"/>
      <c r="H400" s="95"/>
      <c r="I400" s="21"/>
      <c r="J400" s="593"/>
      <c r="K400" s="596"/>
      <c r="L400" s="564"/>
      <c r="M400" s="25"/>
      <c r="N400" s="594"/>
      <c r="O400" s="25"/>
      <c r="P400" s="33"/>
    </row>
    <row r="401" customHeight="1" spans="1:16">
      <c r="A401" s="591"/>
      <c r="B401" s="23"/>
      <c r="C401" s="23"/>
      <c r="D401" s="592"/>
      <c r="E401" s="21"/>
      <c r="F401" s="593"/>
      <c r="G401" s="596"/>
      <c r="H401" s="95"/>
      <c r="I401" s="21"/>
      <c r="J401" s="593"/>
      <c r="K401" s="596"/>
      <c r="L401" s="564"/>
      <c r="M401" s="25"/>
      <c r="N401" s="594"/>
      <c r="O401" s="25"/>
      <c r="P401" s="33"/>
    </row>
    <row r="402" customHeight="1" spans="1:16">
      <c r="A402" s="595"/>
      <c r="B402" s="23"/>
      <c r="C402" s="23"/>
      <c r="D402" s="592"/>
      <c r="E402" s="21"/>
      <c r="F402" s="593"/>
      <c r="G402" s="596"/>
      <c r="H402" s="95"/>
      <c r="I402" s="21"/>
      <c r="J402" s="593"/>
      <c r="K402" s="596"/>
      <c r="L402" s="564"/>
      <c r="M402" s="25"/>
      <c r="N402" s="594"/>
      <c r="O402" s="25"/>
      <c r="P402" s="33"/>
    </row>
    <row r="403" customHeight="1" spans="1:16">
      <c r="A403" s="591"/>
      <c r="B403" s="23"/>
      <c r="C403" s="23"/>
      <c r="D403" s="592"/>
      <c r="E403" s="21"/>
      <c r="F403" s="593"/>
      <c r="G403" s="596"/>
      <c r="H403" s="95"/>
      <c r="I403" s="21"/>
      <c r="J403" s="593"/>
      <c r="K403" s="596"/>
      <c r="L403" s="564"/>
      <c r="M403" s="25"/>
      <c r="N403" s="594"/>
      <c r="O403" s="25"/>
      <c r="P403" s="33"/>
    </row>
    <row r="404" customHeight="1" spans="1:16">
      <c r="A404" s="595"/>
      <c r="B404" s="23"/>
      <c r="C404" s="23"/>
      <c r="D404" s="592"/>
      <c r="E404" s="21"/>
      <c r="F404" s="593"/>
      <c r="G404" s="596"/>
      <c r="H404" s="95"/>
      <c r="I404" s="21"/>
      <c r="J404" s="593"/>
      <c r="K404" s="596"/>
      <c r="L404" s="564"/>
      <c r="M404" s="25"/>
      <c r="N404" s="594"/>
      <c r="O404" s="25"/>
      <c r="P404" s="33"/>
    </row>
    <row r="405" customHeight="1" spans="1:16">
      <c r="A405" s="591"/>
      <c r="B405" s="23"/>
      <c r="C405" s="23"/>
      <c r="D405" s="592"/>
      <c r="E405" s="21"/>
      <c r="F405" s="593"/>
      <c r="G405" s="596"/>
      <c r="H405" s="95"/>
      <c r="I405" s="21"/>
      <c r="J405" s="593"/>
      <c r="K405" s="596"/>
      <c r="L405" s="564"/>
      <c r="M405" s="25"/>
      <c r="N405" s="594"/>
      <c r="O405" s="25"/>
      <c r="P405" s="33"/>
    </row>
    <row r="406" customHeight="1" spans="1:16">
      <c r="A406" s="595"/>
      <c r="B406" s="23"/>
      <c r="C406" s="23"/>
      <c r="D406" s="592"/>
      <c r="E406" s="21"/>
      <c r="F406" s="593"/>
      <c r="G406" s="596"/>
      <c r="H406" s="95"/>
      <c r="I406" s="21"/>
      <c r="J406" s="593"/>
      <c r="K406" s="596"/>
      <c r="L406" s="564"/>
      <c r="M406" s="25"/>
      <c r="N406" s="594"/>
      <c r="O406" s="25"/>
      <c r="P406" s="33"/>
    </row>
    <row r="407" customHeight="1" spans="1:16">
      <c r="A407" s="591"/>
      <c r="B407" s="23"/>
      <c r="C407" s="23"/>
      <c r="D407" s="592"/>
      <c r="E407" s="21"/>
      <c r="F407" s="593"/>
      <c r="G407" s="596"/>
      <c r="H407" s="95"/>
      <c r="I407" s="21"/>
      <c r="J407" s="593"/>
      <c r="K407" s="596"/>
      <c r="L407" s="564"/>
      <c r="M407" s="25"/>
      <c r="N407" s="594"/>
      <c r="O407" s="25"/>
      <c r="P407" s="33"/>
    </row>
    <row r="408" customHeight="1" spans="1:16">
      <c r="A408" s="595"/>
      <c r="B408" s="23"/>
      <c r="C408" s="23"/>
      <c r="D408" s="592"/>
      <c r="E408" s="21"/>
      <c r="F408" s="593"/>
      <c r="G408" s="596"/>
      <c r="H408" s="95"/>
      <c r="I408" s="21"/>
      <c r="J408" s="593"/>
      <c r="K408" s="596"/>
      <c r="L408" s="564"/>
      <c r="M408" s="25"/>
      <c r="N408" s="594"/>
      <c r="O408" s="25"/>
      <c r="P408" s="33"/>
    </row>
    <row r="409" customHeight="1" spans="1:16">
      <c r="A409" s="591"/>
      <c r="B409" s="23"/>
      <c r="C409" s="23"/>
      <c r="D409" s="592"/>
      <c r="E409" s="21"/>
      <c r="F409" s="593"/>
      <c r="G409" s="596"/>
      <c r="H409" s="95"/>
      <c r="I409" s="21"/>
      <c r="J409" s="593"/>
      <c r="K409" s="596"/>
      <c r="L409" s="564"/>
      <c r="M409" s="25"/>
      <c r="N409" s="594"/>
      <c r="O409" s="25"/>
      <c r="P409" s="33"/>
    </row>
    <row r="410" customHeight="1" spans="1:16">
      <c r="A410" s="595"/>
      <c r="B410" s="23"/>
      <c r="C410" s="23"/>
      <c r="D410" s="592"/>
      <c r="E410" s="21"/>
      <c r="F410" s="593"/>
      <c r="G410" s="596"/>
      <c r="H410" s="95"/>
      <c r="I410" s="21"/>
      <c r="J410" s="593"/>
      <c r="K410" s="596"/>
      <c r="L410" s="564"/>
      <c r="M410" s="25"/>
      <c r="N410" s="594"/>
      <c r="O410" s="25"/>
      <c r="P410" s="33"/>
    </row>
    <row r="411" customHeight="1" spans="1:16">
      <c r="A411" s="591"/>
      <c r="B411" s="23"/>
      <c r="C411" s="23"/>
      <c r="D411" s="592"/>
      <c r="E411" s="21"/>
      <c r="F411" s="593"/>
      <c r="G411" s="596"/>
      <c r="H411" s="95"/>
      <c r="I411" s="21"/>
      <c r="J411" s="593"/>
      <c r="K411" s="596"/>
      <c r="L411" s="564"/>
      <c r="M411" s="25"/>
      <c r="N411" s="594"/>
      <c r="O411" s="25"/>
      <c r="P411" s="33"/>
    </row>
    <row r="412" customHeight="1" spans="1:16">
      <c r="A412" s="595"/>
      <c r="B412" s="23"/>
      <c r="C412" s="23"/>
      <c r="D412" s="592"/>
      <c r="E412" s="21"/>
      <c r="F412" s="593"/>
      <c r="G412" s="596"/>
      <c r="H412" s="95"/>
      <c r="I412" s="21"/>
      <c r="J412" s="593"/>
      <c r="K412" s="596"/>
      <c r="L412" s="564"/>
      <c r="M412" s="25"/>
      <c r="N412" s="594"/>
      <c r="O412" s="25"/>
      <c r="P412" s="33"/>
    </row>
    <row r="413" customHeight="1" spans="1:16">
      <c r="A413" s="591"/>
      <c r="B413" s="23"/>
      <c r="C413" s="23"/>
      <c r="D413" s="592"/>
      <c r="E413" s="21"/>
      <c r="F413" s="593"/>
      <c r="G413" s="596"/>
      <c r="H413" s="95"/>
      <c r="I413" s="21"/>
      <c r="J413" s="593"/>
      <c r="K413" s="596"/>
      <c r="L413" s="564"/>
      <c r="M413" s="25"/>
      <c r="N413" s="594"/>
      <c r="O413" s="25"/>
      <c r="P413" s="33"/>
    </row>
    <row r="414" customHeight="1" spans="1:16">
      <c r="A414" s="595"/>
      <c r="B414" s="23"/>
      <c r="C414" s="23"/>
      <c r="D414" s="592"/>
      <c r="E414" s="21"/>
      <c r="F414" s="593"/>
      <c r="G414" s="596"/>
      <c r="H414" s="95"/>
      <c r="I414" s="21"/>
      <c r="J414" s="593"/>
      <c r="K414" s="596"/>
      <c r="L414" s="564"/>
      <c r="M414" s="25"/>
      <c r="N414" s="594"/>
      <c r="O414" s="25"/>
      <c r="P414" s="33"/>
    </row>
    <row r="415" customHeight="1" spans="1:16">
      <c r="A415" s="591"/>
      <c r="B415" s="23"/>
      <c r="C415" s="23"/>
      <c r="D415" s="592"/>
      <c r="E415" s="21"/>
      <c r="F415" s="593"/>
      <c r="G415" s="596"/>
      <c r="H415" s="95"/>
      <c r="I415" s="21"/>
      <c r="J415" s="593"/>
      <c r="K415" s="596"/>
      <c r="L415" s="564"/>
      <c r="M415" s="25"/>
      <c r="N415" s="594"/>
      <c r="O415" s="25"/>
      <c r="P415" s="33"/>
    </row>
    <row r="416" customHeight="1" spans="1:16">
      <c r="A416" s="595"/>
      <c r="B416" s="23"/>
      <c r="C416" s="23"/>
      <c r="D416" s="592"/>
      <c r="E416" s="21"/>
      <c r="F416" s="593"/>
      <c r="G416" s="596"/>
      <c r="H416" s="95"/>
      <c r="I416" s="21"/>
      <c r="J416" s="593"/>
      <c r="K416" s="596"/>
      <c r="L416" s="564"/>
      <c r="M416" s="25"/>
      <c r="N416" s="594"/>
      <c r="O416" s="25"/>
      <c r="P416" s="33"/>
    </row>
    <row r="417" customHeight="1" spans="1:16">
      <c r="A417" s="591"/>
      <c r="B417" s="23"/>
      <c r="C417" s="23"/>
      <c r="D417" s="592"/>
      <c r="E417" s="21"/>
      <c r="F417" s="593"/>
      <c r="G417" s="596"/>
      <c r="H417" s="95"/>
      <c r="I417" s="21"/>
      <c r="J417" s="593"/>
      <c r="K417" s="596"/>
      <c r="L417" s="564"/>
      <c r="M417" s="25"/>
      <c r="N417" s="594"/>
      <c r="O417" s="25"/>
      <c r="P417" s="33"/>
    </row>
    <row r="418" customHeight="1" spans="1:16">
      <c r="A418" s="595"/>
      <c r="B418" s="23"/>
      <c r="C418" s="23"/>
      <c r="D418" s="592"/>
      <c r="E418" s="21"/>
      <c r="F418" s="593"/>
      <c r="G418" s="596"/>
      <c r="H418" s="95"/>
      <c r="I418" s="21"/>
      <c r="J418" s="593"/>
      <c r="K418" s="596"/>
      <c r="L418" s="564"/>
      <c r="M418" s="25"/>
      <c r="N418" s="594"/>
      <c r="O418" s="25"/>
      <c r="P418" s="33"/>
    </row>
    <row r="419" customHeight="1" spans="1:16">
      <c r="A419" s="591"/>
      <c r="B419" s="23"/>
      <c r="C419" s="23"/>
      <c r="D419" s="592"/>
      <c r="E419" s="21"/>
      <c r="F419" s="593"/>
      <c r="G419" s="596"/>
      <c r="H419" s="95"/>
      <c r="I419" s="21"/>
      <c r="J419" s="593"/>
      <c r="K419" s="596"/>
      <c r="L419" s="564"/>
      <c r="M419" s="25"/>
      <c r="N419" s="594"/>
      <c r="O419" s="25"/>
      <c r="P419" s="33"/>
    </row>
    <row r="420" customHeight="1" spans="1:16">
      <c r="A420" s="595"/>
      <c r="B420" s="23"/>
      <c r="C420" s="23"/>
      <c r="D420" s="592"/>
      <c r="E420" s="21"/>
      <c r="F420" s="593"/>
      <c r="G420" s="596"/>
      <c r="H420" s="95"/>
      <c r="I420" s="21"/>
      <c r="J420" s="593"/>
      <c r="K420" s="596"/>
      <c r="L420" s="564"/>
      <c r="M420" s="25"/>
      <c r="N420" s="594"/>
      <c r="O420" s="25"/>
      <c r="P420" s="33"/>
    </row>
    <row r="421" customHeight="1" spans="1:16">
      <c r="A421" s="591"/>
      <c r="B421" s="23"/>
      <c r="C421" s="23"/>
      <c r="D421" s="592"/>
      <c r="E421" s="21"/>
      <c r="F421" s="593"/>
      <c r="G421" s="596"/>
      <c r="H421" s="95"/>
      <c r="I421" s="21"/>
      <c r="J421" s="593"/>
      <c r="K421" s="596"/>
      <c r="L421" s="564"/>
      <c r="M421" s="25"/>
      <c r="N421" s="594"/>
      <c r="O421" s="25"/>
      <c r="P421" s="33"/>
    </row>
    <row r="422" customHeight="1" spans="1:16">
      <c r="A422" s="595"/>
      <c r="B422" s="23"/>
      <c r="C422" s="23"/>
      <c r="D422" s="592"/>
      <c r="E422" s="21"/>
      <c r="F422" s="593"/>
      <c r="G422" s="596"/>
      <c r="H422" s="95"/>
      <c r="I422" s="21"/>
      <c r="J422" s="593"/>
      <c r="K422" s="596"/>
      <c r="L422" s="564"/>
      <c r="M422" s="25"/>
      <c r="N422" s="594"/>
      <c r="O422" s="25"/>
      <c r="P422" s="33"/>
    </row>
    <row r="423" customHeight="1" spans="1:16">
      <c r="A423" s="591"/>
      <c r="B423" s="23"/>
      <c r="C423" s="23"/>
      <c r="D423" s="592"/>
      <c r="E423" s="21"/>
      <c r="F423" s="593"/>
      <c r="G423" s="596"/>
      <c r="H423" s="95"/>
      <c r="I423" s="21"/>
      <c r="J423" s="593"/>
      <c r="K423" s="596"/>
      <c r="L423" s="564"/>
      <c r="M423" s="25"/>
      <c r="N423" s="594"/>
      <c r="O423" s="25"/>
      <c r="P423" s="33"/>
    </row>
    <row r="424" customHeight="1" spans="1:16">
      <c r="A424" s="595"/>
      <c r="B424" s="23"/>
      <c r="C424" s="23"/>
      <c r="D424" s="592"/>
      <c r="E424" s="21"/>
      <c r="F424" s="593"/>
      <c r="G424" s="596"/>
      <c r="H424" s="95"/>
      <c r="I424" s="21"/>
      <c r="J424" s="593"/>
      <c r="K424" s="596"/>
      <c r="L424" s="564"/>
      <c r="M424" s="25"/>
      <c r="N424" s="594"/>
      <c r="O424" s="25"/>
      <c r="P424" s="33"/>
    </row>
    <row r="425" customHeight="1" spans="1:16">
      <c r="A425" s="591"/>
      <c r="B425" s="23"/>
      <c r="C425" s="23"/>
      <c r="D425" s="592"/>
      <c r="E425" s="21"/>
      <c r="F425" s="593"/>
      <c r="G425" s="596"/>
      <c r="H425" s="95"/>
      <c r="I425" s="21"/>
      <c r="J425" s="593"/>
      <c r="K425" s="596"/>
      <c r="L425" s="564"/>
      <c r="M425" s="25"/>
      <c r="N425" s="594"/>
      <c r="O425" s="25"/>
      <c r="P425" s="33"/>
    </row>
    <row r="426" customHeight="1" spans="1:16">
      <c r="A426" s="595"/>
      <c r="B426" s="23"/>
      <c r="C426" s="23"/>
      <c r="D426" s="592"/>
      <c r="E426" s="21"/>
      <c r="F426" s="593"/>
      <c r="G426" s="596"/>
      <c r="H426" s="95"/>
      <c r="I426" s="21"/>
      <c r="J426" s="593"/>
      <c r="K426" s="596"/>
      <c r="L426" s="564"/>
      <c r="M426" s="25"/>
      <c r="N426" s="594"/>
      <c r="O426" s="25"/>
      <c r="P426" s="33"/>
    </row>
    <row r="427" customHeight="1" spans="1:16">
      <c r="A427" s="591"/>
      <c r="B427" s="23"/>
      <c r="C427" s="23"/>
      <c r="D427" s="592"/>
      <c r="E427" s="21"/>
      <c r="F427" s="593"/>
      <c r="G427" s="596"/>
      <c r="H427" s="95"/>
      <c r="I427" s="21"/>
      <c r="J427" s="593"/>
      <c r="K427" s="596"/>
      <c r="L427" s="564"/>
      <c r="M427" s="25"/>
      <c r="N427" s="594"/>
      <c r="O427" s="25"/>
      <c r="P427" s="33"/>
    </row>
    <row r="428" customHeight="1" spans="1:16">
      <c r="A428" s="595"/>
      <c r="B428" s="23"/>
      <c r="C428" s="23"/>
      <c r="D428" s="592"/>
      <c r="E428" s="21"/>
      <c r="F428" s="593"/>
      <c r="G428" s="596"/>
      <c r="H428" s="95"/>
      <c r="I428" s="21"/>
      <c r="J428" s="593"/>
      <c r="K428" s="596"/>
      <c r="L428" s="564"/>
      <c r="M428" s="25"/>
      <c r="N428" s="594"/>
      <c r="O428" s="25"/>
      <c r="P428" s="33"/>
    </row>
    <row r="429" customHeight="1" spans="1:16">
      <c r="A429" s="591"/>
      <c r="B429" s="23"/>
      <c r="C429" s="23"/>
      <c r="D429" s="592"/>
      <c r="E429" s="21"/>
      <c r="F429" s="593"/>
      <c r="G429" s="596"/>
      <c r="H429" s="95"/>
      <c r="I429" s="21"/>
      <c r="J429" s="593"/>
      <c r="K429" s="596"/>
      <c r="L429" s="564"/>
      <c r="M429" s="25"/>
      <c r="N429" s="594"/>
      <c r="O429" s="25"/>
      <c r="P429" s="33"/>
    </row>
    <row r="430" customHeight="1" spans="1:16">
      <c r="A430" s="595"/>
      <c r="B430" s="23"/>
      <c r="C430" s="23"/>
      <c r="D430" s="592"/>
      <c r="E430" s="21"/>
      <c r="F430" s="593"/>
      <c r="G430" s="596"/>
      <c r="H430" s="95"/>
      <c r="I430" s="21"/>
      <c r="J430" s="593"/>
      <c r="K430" s="596"/>
      <c r="L430" s="564"/>
      <c r="M430" s="25"/>
      <c r="N430" s="594"/>
      <c r="O430" s="25"/>
      <c r="P430" s="33"/>
    </row>
    <row r="431" customHeight="1" spans="1:16">
      <c r="A431" s="591"/>
      <c r="B431" s="23"/>
      <c r="C431" s="23"/>
      <c r="D431" s="592"/>
      <c r="E431" s="21"/>
      <c r="F431" s="593"/>
      <c r="G431" s="596"/>
      <c r="H431" s="95"/>
      <c r="I431" s="21"/>
      <c r="J431" s="593"/>
      <c r="K431" s="596"/>
      <c r="L431" s="564"/>
      <c r="M431" s="25"/>
      <c r="N431" s="594"/>
      <c r="O431" s="25"/>
      <c r="P431" s="33"/>
    </row>
    <row r="432" customHeight="1" spans="1:16">
      <c r="A432" s="595"/>
      <c r="B432" s="23"/>
      <c r="C432" s="23"/>
      <c r="D432" s="592"/>
      <c r="E432" s="21"/>
      <c r="F432" s="593"/>
      <c r="G432" s="596"/>
      <c r="H432" s="95"/>
      <c r="I432" s="21"/>
      <c r="J432" s="593"/>
      <c r="K432" s="596"/>
      <c r="L432" s="564"/>
      <c r="M432" s="25"/>
      <c r="N432" s="594"/>
      <c r="O432" s="25"/>
      <c r="P432" s="33"/>
    </row>
    <row r="433" customHeight="1" spans="1:16">
      <c r="A433" s="591"/>
      <c r="B433" s="23"/>
      <c r="C433" s="23"/>
      <c r="D433" s="592"/>
      <c r="E433" s="21"/>
      <c r="F433" s="593"/>
      <c r="G433" s="596"/>
      <c r="H433" s="95"/>
      <c r="I433" s="21"/>
      <c r="J433" s="593"/>
      <c r="K433" s="596"/>
      <c r="L433" s="564"/>
      <c r="M433" s="25"/>
      <c r="N433" s="594"/>
      <c r="O433" s="25"/>
      <c r="P433" s="33"/>
    </row>
    <row r="434" customHeight="1" spans="1:16">
      <c r="A434" s="595"/>
      <c r="B434" s="23"/>
      <c r="C434" s="23"/>
      <c r="D434" s="592"/>
      <c r="E434" s="21"/>
      <c r="F434" s="593"/>
      <c r="G434" s="596"/>
      <c r="H434" s="95"/>
      <c r="I434" s="21"/>
      <c r="J434" s="593"/>
      <c r="K434" s="596"/>
      <c r="L434" s="564"/>
      <c r="M434" s="25"/>
      <c r="N434" s="594"/>
      <c r="O434" s="25"/>
      <c r="P434" s="33"/>
    </row>
    <row r="435" customHeight="1" spans="1:16">
      <c r="A435" s="591"/>
      <c r="B435" s="23"/>
      <c r="C435" s="23"/>
      <c r="D435" s="592"/>
      <c r="E435" s="21"/>
      <c r="F435" s="593"/>
      <c r="G435" s="596"/>
      <c r="H435" s="95"/>
      <c r="I435" s="21"/>
      <c r="J435" s="593"/>
      <c r="K435" s="596"/>
      <c r="L435" s="564"/>
      <c r="M435" s="25"/>
      <c r="N435" s="594"/>
      <c r="O435" s="25"/>
      <c r="P435" s="33"/>
    </row>
    <row r="436" customHeight="1" spans="1:16">
      <c r="A436" s="595"/>
      <c r="B436" s="23"/>
      <c r="C436" s="23"/>
      <c r="D436" s="592"/>
      <c r="E436" s="21"/>
      <c r="F436" s="593"/>
      <c r="G436" s="596"/>
      <c r="H436" s="95"/>
      <c r="I436" s="21"/>
      <c r="J436" s="593"/>
      <c r="K436" s="596"/>
      <c r="L436" s="564"/>
      <c r="M436" s="25"/>
      <c r="N436" s="594"/>
      <c r="O436" s="25"/>
      <c r="P436" s="33"/>
    </row>
    <row r="437" customHeight="1" spans="1:16">
      <c r="A437" s="591"/>
      <c r="B437" s="23"/>
      <c r="C437" s="23"/>
      <c r="D437" s="592"/>
      <c r="E437" s="21"/>
      <c r="F437" s="593"/>
      <c r="G437" s="596"/>
      <c r="H437" s="95"/>
      <c r="I437" s="21"/>
      <c r="J437" s="593"/>
      <c r="K437" s="596"/>
      <c r="L437" s="564"/>
      <c r="M437" s="25"/>
      <c r="N437" s="594"/>
      <c r="O437" s="25"/>
      <c r="P437" s="33"/>
    </row>
    <row r="438" customHeight="1" spans="1:16">
      <c r="A438" s="595"/>
      <c r="B438" s="23"/>
      <c r="C438" s="23"/>
      <c r="D438" s="592"/>
      <c r="E438" s="21"/>
      <c r="F438" s="593"/>
      <c r="G438" s="596"/>
      <c r="H438" s="95"/>
      <c r="I438" s="21"/>
      <c r="J438" s="593"/>
      <c r="K438" s="596"/>
      <c r="L438" s="564"/>
      <c r="M438" s="25"/>
      <c r="N438" s="594"/>
      <c r="O438" s="25"/>
      <c r="P438" s="33"/>
    </row>
    <row r="439" customHeight="1" spans="1:16">
      <c r="A439" s="591"/>
      <c r="B439" s="23"/>
      <c r="C439" s="23"/>
      <c r="D439" s="592"/>
      <c r="E439" s="21"/>
      <c r="F439" s="593"/>
      <c r="G439" s="596"/>
      <c r="H439" s="95"/>
      <c r="I439" s="21"/>
      <c r="J439" s="593"/>
      <c r="K439" s="596"/>
      <c r="L439" s="564"/>
      <c r="M439" s="25"/>
      <c r="N439" s="594"/>
      <c r="O439" s="25"/>
      <c r="P439" s="33"/>
    </row>
    <row r="440" customHeight="1" spans="1:16">
      <c r="A440" s="595"/>
      <c r="B440" s="23"/>
      <c r="C440" s="23"/>
      <c r="D440" s="592"/>
      <c r="E440" s="21"/>
      <c r="F440" s="593"/>
      <c r="G440" s="596"/>
      <c r="H440" s="95"/>
      <c r="I440" s="21"/>
      <c r="J440" s="593"/>
      <c r="K440" s="596"/>
      <c r="L440" s="564"/>
      <c r="M440" s="25"/>
      <c r="N440" s="594"/>
      <c r="O440" s="25"/>
      <c r="P440" s="33"/>
    </row>
    <row r="441" customHeight="1" spans="1:16">
      <c r="A441" s="591"/>
      <c r="B441" s="23"/>
      <c r="C441" s="23"/>
      <c r="D441" s="592"/>
      <c r="E441" s="21"/>
      <c r="F441" s="593"/>
      <c r="G441" s="596"/>
      <c r="H441" s="95"/>
      <c r="I441" s="21"/>
      <c r="J441" s="593"/>
      <c r="K441" s="596"/>
      <c r="L441" s="564"/>
      <c r="M441" s="25"/>
      <c r="N441" s="594"/>
      <c r="O441" s="25"/>
      <c r="P441" s="33"/>
    </row>
    <row r="442" customHeight="1" spans="1:16">
      <c r="A442" s="595"/>
      <c r="B442" s="23"/>
      <c r="C442" s="23"/>
      <c r="D442" s="592"/>
      <c r="E442" s="21"/>
      <c r="F442" s="593"/>
      <c r="G442" s="596"/>
      <c r="H442" s="95"/>
      <c r="I442" s="21"/>
      <c r="J442" s="593"/>
      <c r="K442" s="596"/>
      <c r="L442" s="564"/>
      <c r="M442" s="25"/>
      <c r="N442" s="594"/>
      <c r="O442" s="25"/>
      <c r="P442" s="33"/>
    </row>
    <row r="443" customHeight="1" spans="1:16">
      <c r="A443" s="591"/>
      <c r="B443" s="23"/>
      <c r="C443" s="23"/>
      <c r="D443" s="592"/>
      <c r="E443" s="21"/>
      <c r="F443" s="593"/>
      <c r="G443" s="596"/>
      <c r="H443" s="95"/>
      <c r="I443" s="21"/>
      <c r="J443" s="593"/>
      <c r="K443" s="596"/>
      <c r="L443" s="564"/>
      <c r="M443" s="25"/>
      <c r="N443" s="594"/>
      <c r="O443" s="25"/>
      <c r="P443" s="33"/>
    </row>
    <row r="444" customHeight="1" spans="1:16">
      <c r="A444" s="595"/>
      <c r="B444" s="23"/>
      <c r="C444" s="23"/>
      <c r="D444" s="592"/>
      <c r="E444" s="21"/>
      <c r="F444" s="593"/>
      <c r="G444" s="596"/>
      <c r="H444" s="95"/>
      <c r="I444" s="21"/>
      <c r="J444" s="593"/>
      <c r="K444" s="596"/>
      <c r="L444" s="564"/>
      <c r="M444" s="25"/>
      <c r="N444" s="594"/>
      <c r="O444" s="25"/>
      <c r="P444" s="33"/>
    </row>
    <row r="445" customHeight="1" spans="1:16">
      <c r="A445" s="591"/>
      <c r="B445" s="23"/>
      <c r="C445" s="23"/>
      <c r="D445" s="592"/>
      <c r="E445" s="21"/>
      <c r="F445" s="593"/>
      <c r="G445" s="596"/>
      <c r="H445" s="95"/>
      <c r="I445" s="21"/>
      <c r="J445" s="593"/>
      <c r="K445" s="596"/>
      <c r="L445" s="564"/>
      <c r="M445" s="25"/>
      <c r="N445" s="594"/>
      <c r="O445" s="25"/>
      <c r="P445" s="33"/>
    </row>
    <row r="446" customHeight="1" spans="1:16">
      <c r="A446" s="595"/>
      <c r="B446" s="23"/>
      <c r="C446" s="23"/>
      <c r="D446" s="592"/>
      <c r="E446" s="21"/>
      <c r="F446" s="593"/>
      <c r="G446" s="596"/>
      <c r="H446" s="95"/>
      <c r="I446" s="21"/>
      <c r="J446" s="593"/>
      <c r="K446" s="596"/>
      <c r="L446" s="564"/>
      <c r="M446" s="25"/>
      <c r="N446" s="594"/>
      <c r="O446" s="25"/>
      <c r="P446" s="33"/>
    </row>
    <row r="447" customHeight="1" spans="1:16">
      <c r="A447" s="591"/>
      <c r="B447" s="23"/>
      <c r="C447" s="23"/>
      <c r="D447" s="592"/>
      <c r="E447" s="21"/>
      <c r="F447" s="593"/>
      <c r="G447" s="596"/>
      <c r="H447" s="95"/>
      <c r="I447" s="21"/>
      <c r="J447" s="593"/>
      <c r="K447" s="596"/>
      <c r="L447" s="564"/>
      <c r="M447" s="25"/>
      <c r="N447" s="594"/>
      <c r="O447" s="25"/>
      <c r="P447" s="33"/>
    </row>
    <row r="448" customHeight="1" spans="1:16">
      <c r="A448" s="595"/>
      <c r="B448" s="23"/>
      <c r="C448" s="23"/>
      <c r="D448" s="592"/>
      <c r="E448" s="21"/>
      <c r="F448" s="593"/>
      <c r="G448" s="596"/>
      <c r="H448" s="95"/>
      <c r="I448" s="21"/>
      <c r="J448" s="593"/>
      <c r="K448" s="596"/>
      <c r="L448" s="564"/>
      <c r="M448" s="25"/>
      <c r="N448" s="594"/>
      <c r="O448" s="25"/>
      <c r="P448" s="33"/>
    </row>
    <row r="449" customHeight="1" spans="1:16">
      <c r="A449" s="591"/>
      <c r="B449" s="23"/>
      <c r="C449" s="23"/>
      <c r="D449" s="592"/>
      <c r="E449" s="21"/>
      <c r="F449" s="593"/>
      <c r="G449" s="596"/>
      <c r="H449" s="95"/>
      <c r="I449" s="21"/>
      <c r="J449" s="593"/>
      <c r="K449" s="596"/>
      <c r="L449" s="564"/>
      <c r="M449" s="25"/>
      <c r="N449" s="594"/>
      <c r="O449" s="25"/>
      <c r="P449" s="33"/>
    </row>
    <row r="450" customHeight="1" spans="1:16">
      <c r="A450" s="595"/>
      <c r="B450" s="23"/>
      <c r="C450" s="23"/>
      <c r="D450" s="592"/>
      <c r="E450" s="21"/>
      <c r="F450" s="593"/>
      <c r="G450" s="596"/>
      <c r="H450" s="95"/>
      <c r="I450" s="21"/>
      <c r="J450" s="593"/>
      <c r="K450" s="596"/>
      <c r="L450" s="564"/>
      <c r="M450" s="25"/>
      <c r="N450" s="594"/>
      <c r="O450" s="25"/>
      <c r="P450" s="33"/>
    </row>
    <row r="451" customHeight="1" spans="1:16">
      <c r="A451" s="591"/>
      <c r="B451" s="23"/>
      <c r="C451" s="23"/>
      <c r="D451" s="592"/>
      <c r="E451" s="21"/>
      <c r="F451" s="593"/>
      <c r="G451" s="596"/>
      <c r="H451" s="95"/>
      <c r="I451" s="21"/>
      <c r="J451" s="593"/>
      <c r="K451" s="596"/>
      <c r="L451" s="564"/>
      <c r="M451" s="25"/>
      <c r="N451" s="594"/>
      <c r="O451" s="25"/>
      <c r="P451" s="33"/>
    </row>
    <row r="452" customHeight="1" spans="1:16">
      <c r="A452" s="595"/>
      <c r="B452" s="23"/>
      <c r="C452" s="23"/>
      <c r="D452" s="592"/>
      <c r="E452" s="21"/>
      <c r="F452" s="593"/>
      <c r="G452" s="596"/>
      <c r="H452" s="95"/>
      <c r="I452" s="21"/>
      <c r="J452" s="593"/>
      <c r="K452" s="596"/>
      <c r="L452" s="564"/>
      <c r="M452" s="25"/>
      <c r="N452" s="594"/>
      <c r="O452" s="25"/>
      <c r="P452" s="33"/>
    </row>
    <row r="453" customHeight="1" spans="1:16">
      <c r="A453" s="591"/>
      <c r="B453" s="23"/>
      <c r="C453" s="23"/>
      <c r="D453" s="592"/>
      <c r="E453" s="21"/>
      <c r="F453" s="593"/>
      <c r="G453" s="596"/>
      <c r="H453" s="95"/>
      <c r="I453" s="21"/>
      <c r="J453" s="593"/>
      <c r="K453" s="596"/>
      <c r="L453" s="564"/>
      <c r="M453" s="25"/>
      <c r="N453" s="594"/>
      <c r="O453" s="25"/>
      <c r="P453" s="33"/>
    </row>
    <row r="454" customHeight="1" spans="1:16">
      <c r="A454" s="595"/>
      <c r="B454" s="23"/>
      <c r="C454" s="23"/>
      <c r="D454" s="592"/>
      <c r="E454" s="21"/>
      <c r="F454" s="593"/>
      <c r="G454" s="596"/>
      <c r="H454" s="95"/>
      <c r="I454" s="21"/>
      <c r="J454" s="593"/>
      <c r="K454" s="596"/>
      <c r="L454" s="564"/>
      <c r="M454" s="25"/>
      <c r="N454" s="594"/>
      <c r="O454" s="25"/>
      <c r="P454" s="33"/>
    </row>
    <row r="455" customHeight="1" spans="1:16">
      <c r="A455" s="591"/>
      <c r="B455" s="23"/>
      <c r="C455" s="23"/>
      <c r="D455" s="592"/>
      <c r="E455" s="21"/>
      <c r="F455" s="593"/>
      <c r="G455" s="596"/>
      <c r="H455" s="95"/>
      <c r="I455" s="21"/>
      <c r="J455" s="593"/>
      <c r="K455" s="596"/>
      <c r="L455" s="564"/>
      <c r="M455" s="25"/>
      <c r="N455" s="594"/>
      <c r="O455" s="25"/>
      <c r="P455" s="33"/>
    </row>
    <row r="456" customHeight="1" spans="1:16">
      <c r="A456" s="595"/>
      <c r="B456" s="23"/>
      <c r="C456" s="23"/>
      <c r="D456" s="592"/>
      <c r="E456" s="21"/>
      <c r="F456" s="593"/>
      <c r="G456" s="596"/>
      <c r="H456" s="95"/>
      <c r="I456" s="21"/>
      <c r="J456" s="593"/>
      <c r="K456" s="596"/>
      <c r="L456" s="564"/>
      <c r="M456" s="25"/>
      <c r="N456" s="594"/>
      <c r="O456" s="25"/>
      <c r="P456" s="33"/>
    </row>
    <row r="457" customHeight="1" spans="1:16">
      <c r="A457" s="591"/>
      <c r="B457" s="23"/>
      <c r="C457" s="23"/>
      <c r="D457" s="592"/>
      <c r="E457" s="21"/>
      <c r="F457" s="593"/>
      <c r="G457" s="596"/>
      <c r="H457" s="95"/>
      <c r="I457" s="21"/>
      <c r="J457" s="593"/>
      <c r="K457" s="596"/>
      <c r="L457" s="564"/>
      <c r="M457" s="25"/>
      <c r="N457" s="594"/>
      <c r="O457" s="25"/>
      <c r="P457" s="33"/>
    </row>
    <row r="458" customHeight="1" spans="1:16">
      <c r="A458" s="595"/>
      <c r="B458" s="23"/>
      <c r="C458" s="23"/>
      <c r="D458" s="592"/>
      <c r="E458" s="21"/>
      <c r="F458" s="593"/>
      <c r="G458" s="596"/>
      <c r="H458" s="95"/>
      <c r="I458" s="21"/>
      <c r="J458" s="593"/>
      <c r="K458" s="596"/>
      <c r="L458" s="564"/>
      <c r="M458" s="25"/>
      <c r="N458" s="594"/>
      <c r="O458" s="25"/>
      <c r="P458" s="33"/>
    </row>
    <row r="459" customHeight="1" spans="1:16">
      <c r="A459" s="591"/>
      <c r="B459" s="23"/>
      <c r="C459" s="23"/>
      <c r="D459" s="592"/>
      <c r="E459" s="21"/>
      <c r="F459" s="593"/>
      <c r="G459" s="596"/>
      <c r="H459" s="95"/>
      <c r="I459" s="21"/>
      <c r="J459" s="593"/>
      <c r="K459" s="596"/>
      <c r="L459" s="564"/>
      <c r="M459" s="25"/>
      <c r="N459" s="594"/>
      <c r="O459" s="25"/>
      <c r="P459" s="33"/>
    </row>
    <row r="460" customHeight="1" spans="1:16">
      <c r="A460" s="595"/>
      <c r="B460" s="23"/>
      <c r="C460" s="23"/>
      <c r="D460" s="592"/>
      <c r="E460" s="21"/>
      <c r="F460" s="593"/>
      <c r="G460" s="596"/>
      <c r="H460" s="95"/>
      <c r="I460" s="21"/>
      <c r="J460" s="593"/>
      <c r="K460" s="596"/>
      <c r="L460" s="564"/>
      <c r="M460" s="25"/>
      <c r="N460" s="594"/>
      <c r="O460" s="25"/>
      <c r="P460" s="33"/>
    </row>
    <row r="461" customHeight="1" spans="1:16">
      <c r="A461" s="591"/>
      <c r="B461" s="23"/>
      <c r="C461" s="23"/>
      <c r="D461" s="592"/>
      <c r="E461" s="21"/>
      <c r="F461" s="593"/>
      <c r="G461" s="596"/>
      <c r="H461" s="95"/>
      <c r="I461" s="21"/>
      <c r="J461" s="593"/>
      <c r="K461" s="596"/>
      <c r="L461" s="564"/>
      <c r="M461" s="25"/>
      <c r="N461" s="594"/>
      <c r="O461" s="25"/>
      <c r="P461" s="33"/>
    </row>
    <row r="462" customHeight="1" spans="1:16">
      <c r="A462" s="595"/>
      <c r="B462" s="23"/>
      <c r="C462" s="23"/>
      <c r="D462" s="592"/>
      <c r="E462" s="21"/>
      <c r="F462" s="593"/>
      <c r="G462" s="596"/>
      <c r="H462" s="95"/>
      <c r="I462" s="21"/>
      <c r="J462" s="593"/>
      <c r="K462" s="596"/>
      <c r="L462" s="564"/>
      <c r="M462" s="25"/>
      <c r="N462" s="594"/>
      <c r="O462" s="25"/>
      <c r="P462" s="33"/>
    </row>
    <row r="463" customHeight="1" spans="1:16">
      <c r="A463" s="591"/>
      <c r="B463" s="23"/>
      <c r="C463" s="23"/>
      <c r="D463" s="592"/>
      <c r="E463" s="21"/>
      <c r="F463" s="593"/>
      <c r="G463" s="596"/>
      <c r="H463" s="95"/>
      <c r="I463" s="21"/>
      <c r="J463" s="593"/>
      <c r="K463" s="596"/>
      <c r="L463" s="564"/>
      <c r="M463" s="25"/>
      <c r="N463" s="594"/>
      <c r="O463" s="25"/>
      <c r="P463" s="33"/>
    </row>
    <row r="464" customHeight="1" spans="1:16">
      <c r="A464" s="595"/>
      <c r="B464" s="23"/>
      <c r="C464" s="23"/>
      <c r="D464" s="592"/>
      <c r="E464" s="21"/>
      <c r="F464" s="593"/>
      <c r="G464" s="596"/>
      <c r="H464" s="95"/>
      <c r="I464" s="21"/>
      <c r="J464" s="593"/>
      <c r="K464" s="596"/>
      <c r="L464" s="564"/>
      <c r="M464" s="25"/>
      <c r="N464" s="594"/>
      <c r="O464" s="25"/>
      <c r="P464" s="33"/>
    </row>
    <row r="465" customHeight="1" spans="1:16">
      <c r="A465" s="591"/>
      <c r="B465" s="23"/>
      <c r="C465" s="23"/>
      <c r="D465" s="592"/>
      <c r="E465" s="21"/>
      <c r="F465" s="593"/>
      <c r="G465" s="596"/>
      <c r="H465" s="95"/>
      <c r="I465" s="21"/>
      <c r="J465" s="593"/>
      <c r="K465" s="596"/>
      <c r="L465" s="564"/>
      <c r="M465" s="25"/>
      <c r="N465" s="594"/>
      <c r="O465" s="25"/>
      <c r="P465" s="33"/>
    </row>
    <row r="466" customHeight="1" spans="1:16">
      <c r="A466" s="595"/>
      <c r="B466" s="23"/>
      <c r="C466" s="23"/>
      <c r="D466" s="592"/>
      <c r="E466" s="21"/>
      <c r="F466" s="593"/>
      <c r="G466" s="596"/>
      <c r="H466" s="95"/>
      <c r="I466" s="21"/>
      <c r="J466" s="593"/>
      <c r="K466" s="596"/>
      <c r="L466" s="564"/>
      <c r="M466" s="25"/>
      <c r="N466" s="594"/>
      <c r="O466" s="25"/>
      <c r="P466" s="33"/>
    </row>
    <row r="467" customHeight="1" spans="1:16">
      <c r="A467" s="591"/>
      <c r="B467" s="23"/>
      <c r="C467" s="23"/>
      <c r="D467" s="592"/>
      <c r="E467" s="21"/>
      <c r="F467" s="593"/>
      <c r="G467" s="596"/>
      <c r="H467" s="95"/>
      <c r="I467" s="21"/>
      <c r="J467" s="593"/>
      <c r="K467" s="596"/>
      <c r="L467" s="564"/>
      <c r="M467" s="25"/>
      <c r="N467" s="594"/>
      <c r="O467" s="25"/>
      <c r="P467" s="33"/>
    </row>
    <row r="468" customHeight="1" spans="1:16">
      <c r="A468" s="595"/>
      <c r="B468" s="23"/>
      <c r="C468" s="23"/>
      <c r="D468" s="592"/>
      <c r="E468" s="21"/>
      <c r="F468" s="593"/>
      <c r="G468" s="596"/>
      <c r="H468" s="95"/>
      <c r="I468" s="21"/>
      <c r="J468" s="593"/>
      <c r="K468" s="596"/>
      <c r="L468" s="564"/>
      <c r="M468" s="25"/>
      <c r="N468" s="594"/>
      <c r="O468" s="25"/>
      <c r="P468" s="33"/>
    </row>
    <row r="469" customHeight="1" spans="1:16">
      <c r="A469" s="591"/>
      <c r="B469" s="23"/>
      <c r="C469" s="23"/>
      <c r="D469" s="592"/>
      <c r="E469" s="21"/>
      <c r="F469" s="593"/>
      <c r="G469" s="596"/>
      <c r="H469" s="95"/>
      <c r="I469" s="21"/>
      <c r="J469" s="593"/>
      <c r="K469" s="596"/>
      <c r="L469" s="564"/>
      <c r="M469" s="25"/>
      <c r="N469" s="594"/>
      <c r="O469" s="25"/>
      <c r="P469" s="33"/>
    </row>
    <row r="470" customHeight="1" spans="1:16">
      <c r="A470" s="595"/>
      <c r="B470" s="23"/>
      <c r="C470" s="23"/>
      <c r="D470" s="592"/>
      <c r="E470" s="21"/>
      <c r="F470" s="593"/>
      <c r="G470" s="596"/>
      <c r="H470" s="95"/>
      <c r="I470" s="21"/>
      <c r="J470" s="593"/>
      <c r="K470" s="596"/>
      <c r="L470" s="564"/>
      <c r="M470" s="25"/>
      <c r="N470" s="594"/>
      <c r="O470" s="25"/>
      <c r="P470" s="33"/>
    </row>
    <row r="471" customHeight="1" spans="1:16">
      <c r="A471" s="591"/>
      <c r="B471" s="23"/>
      <c r="C471" s="23"/>
      <c r="D471" s="592"/>
      <c r="E471" s="21"/>
      <c r="F471" s="593"/>
      <c r="G471" s="596"/>
      <c r="H471" s="95"/>
      <c r="I471" s="21"/>
      <c r="J471" s="593"/>
      <c r="K471" s="596"/>
      <c r="L471" s="564"/>
      <c r="M471" s="25"/>
      <c r="N471" s="594"/>
      <c r="O471" s="25"/>
      <c r="P471" s="33"/>
    </row>
    <row r="472" customHeight="1" spans="1:16">
      <c r="A472" s="595"/>
      <c r="B472" s="23"/>
      <c r="C472" s="23"/>
      <c r="D472" s="592"/>
      <c r="E472" s="21"/>
      <c r="F472" s="593"/>
      <c r="G472" s="596"/>
      <c r="H472" s="95"/>
      <c r="I472" s="21"/>
      <c r="J472" s="593"/>
      <c r="K472" s="596"/>
      <c r="L472" s="564"/>
      <c r="M472" s="25"/>
      <c r="N472" s="594"/>
      <c r="O472" s="25"/>
      <c r="P472" s="33"/>
    </row>
    <row r="473" customHeight="1" spans="1:16">
      <c r="A473" s="591"/>
      <c r="B473" s="23"/>
      <c r="C473" s="23"/>
      <c r="D473" s="592"/>
      <c r="E473" s="21"/>
      <c r="F473" s="593"/>
      <c r="G473" s="596"/>
      <c r="H473" s="95"/>
      <c r="I473" s="21"/>
      <c r="J473" s="593"/>
      <c r="K473" s="596"/>
      <c r="L473" s="564"/>
      <c r="M473" s="25"/>
      <c r="N473" s="594"/>
      <c r="O473" s="25"/>
      <c r="P473" s="33"/>
    </row>
    <row r="474" customHeight="1" spans="1:16">
      <c r="A474" s="595"/>
      <c r="B474" s="23"/>
      <c r="C474" s="23"/>
      <c r="D474" s="592"/>
      <c r="E474" s="21"/>
      <c r="F474" s="593"/>
      <c r="G474" s="596"/>
      <c r="H474" s="95"/>
      <c r="I474" s="21"/>
      <c r="J474" s="593"/>
      <c r="K474" s="596"/>
      <c r="L474" s="564"/>
      <c r="M474" s="25"/>
      <c r="N474" s="594"/>
      <c r="O474" s="25"/>
      <c r="P474" s="33"/>
    </row>
    <row r="475" customHeight="1" spans="1:16">
      <c r="A475" s="591"/>
      <c r="B475" s="23"/>
      <c r="C475" s="23"/>
      <c r="D475" s="592"/>
      <c r="E475" s="21"/>
      <c r="F475" s="593"/>
      <c r="G475" s="596"/>
      <c r="H475" s="95"/>
      <c r="I475" s="21"/>
      <c r="J475" s="593"/>
      <c r="K475" s="596"/>
      <c r="L475" s="564"/>
      <c r="M475" s="25"/>
      <c r="N475" s="594"/>
      <c r="O475" s="25"/>
      <c r="P475" s="33"/>
    </row>
    <row r="476" customHeight="1" spans="1:16">
      <c r="A476" s="595"/>
      <c r="B476" s="23"/>
      <c r="C476" s="23"/>
      <c r="D476" s="592"/>
      <c r="E476" s="21"/>
      <c r="F476" s="593"/>
      <c r="G476" s="596"/>
      <c r="H476" s="95"/>
      <c r="I476" s="21"/>
      <c r="J476" s="593"/>
      <c r="K476" s="596"/>
      <c r="L476" s="564"/>
      <c r="M476" s="25"/>
      <c r="N476" s="594"/>
      <c r="O476" s="25"/>
      <c r="P476" s="33"/>
    </row>
    <row r="477" customHeight="1" spans="1:16">
      <c r="A477" s="591"/>
      <c r="B477" s="23"/>
      <c r="C477" s="23"/>
      <c r="D477" s="592"/>
      <c r="E477" s="21"/>
      <c r="F477" s="593"/>
      <c r="G477" s="596"/>
      <c r="H477" s="95"/>
      <c r="I477" s="21"/>
      <c r="J477" s="593"/>
      <c r="K477" s="596"/>
      <c r="L477" s="564"/>
      <c r="M477" s="25"/>
      <c r="N477" s="594"/>
      <c r="O477" s="25"/>
      <c r="P477" s="33"/>
    </row>
    <row r="478" customHeight="1" spans="1:16">
      <c r="A478" s="595"/>
      <c r="B478" s="23"/>
      <c r="C478" s="23"/>
      <c r="D478" s="592"/>
      <c r="E478" s="21"/>
      <c r="F478" s="593"/>
      <c r="G478" s="596"/>
      <c r="H478" s="95"/>
      <c r="I478" s="21"/>
      <c r="J478" s="593"/>
      <c r="K478" s="596"/>
      <c r="L478" s="564"/>
      <c r="M478" s="25"/>
      <c r="N478" s="594"/>
      <c r="O478" s="25"/>
      <c r="P478" s="33"/>
    </row>
    <row r="479" customHeight="1" spans="1:16">
      <c r="A479" s="591"/>
      <c r="B479" s="23"/>
      <c r="C479" s="23"/>
      <c r="D479" s="592"/>
      <c r="E479" s="21"/>
      <c r="F479" s="593"/>
      <c r="G479" s="596"/>
      <c r="H479" s="95"/>
      <c r="I479" s="21"/>
      <c r="J479" s="593"/>
      <c r="K479" s="596"/>
      <c r="L479" s="564"/>
      <c r="M479" s="25"/>
      <c r="N479" s="594"/>
      <c r="O479" s="25"/>
      <c r="P479" s="33"/>
    </row>
    <row r="480" customHeight="1" spans="1:16">
      <c r="A480" s="595"/>
      <c r="B480" s="23"/>
      <c r="C480" s="23"/>
      <c r="D480" s="592"/>
      <c r="E480" s="21"/>
      <c r="F480" s="593"/>
      <c r="G480" s="596"/>
      <c r="H480" s="95"/>
      <c r="I480" s="21"/>
      <c r="J480" s="593"/>
      <c r="K480" s="596"/>
      <c r="L480" s="564"/>
      <c r="M480" s="25"/>
      <c r="N480" s="594"/>
      <c r="O480" s="25"/>
      <c r="P480" s="33"/>
    </row>
    <row r="481" customHeight="1" spans="1:16">
      <c r="A481" s="591"/>
      <c r="B481" s="23"/>
      <c r="C481" s="23"/>
      <c r="D481" s="592"/>
      <c r="E481" s="21"/>
      <c r="F481" s="593"/>
      <c r="G481" s="596"/>
      <c r="H481" s="95"/>
      <c r="I481" s="21"/>
      <c r="J481" s="593"/>
      <c r="K481" s="596"/>
      <c r="L481" s="564"/>
      <c r="M481" s="25"/>
      <c r="N481" s="594"/>
      <c r="O481" s="25"/>
      <c r="P481" s="33"/>
    </row>
    <row r="482" customHeight="1" spans="1:16">
      <c r="A482" s="595"/>
      <c r="B482" s="23"/>
      <c r="C482" s="23"/>
      <c r="D482" s="592"/>
      <c r="E482" s="21"/>
      <c r="F482" s="593"/>
      <c r="G482" s="596"/>
      <c r="H482" s="95"/>
      <c r="I482" s="21"/>
      <c r="J482" s="593"/>
      <c r="K482" s="596"/>
      <c r="L482" s="564"/>
      <c r="M482" s="25"/>
      <c r="N482" s="594"/>
      <c r="O482" s="25"/>
      <c r="P482" s="33"/>
    </row>
    <row r="483" customHeight="1" spans="1:16">
      <c r="A483" s="591"/>
      <c r="B483" s="23"/>
      <c r="C483" s="23"/>
      <c r="D483" s="592"/>
      <c r="E483" s="21"/>
      <c r="F483" s="593"/>
      <c r="G483" s="596"/>
      <c r="H483" s="95"/>
      <c r="I483" s="21"/>
      <c r="J483" s="593"/>
      <c r="K483" s="596"/>
      <c r="L483" s="564"/>
      <c r="M483" s="25"/>
      <c r="N483" s="594"/>
      <c r="O483" s="25"/>
      <c r="P483" s="33"/>
    </row>
    <row r="484" customHeight="1" spans="1:16">
      <c r="A484" s="595"/>
      <c r="B484" s="23"/>
      <c r="C484" s="23"/>
      <c r="D484" s="592"/>
      <c r="E484" s="21"/>
      <c r="F484" s="593"/>
      <c r="G484" s="596"/>
      <c r="H484" s="95"/>
      <c r="I484" s="21"/>
      <c r="J484" s="593"/>
      <c r="K484" s="596"/>
      <c r="L484" s="564"/>
      <c r="M484" s="25"/>
      <c r="N484" s="594"/>
      <c r="O484" s="25"/>
      <c r="P484" s="33"/>
    </row>
    <row r="485" customHeight="1" spans="1:16">
      <c r="A485" s="591"/>
      <c r="B485" s="23"/>
      <c r="C485" s="23"/>
      <c r="D485" s="592"/>
      <c r="E485" s="21"/>
      <c r="F485" s="593"/>
      <c r="G485" s="596"/>
      <c r="H485" s="95"/>
      <c r="I485" s="21"/>
      <c r="J485" s="593"/>
      <c r="K485" s="596"/>
      <c r="L485" s="564"/>
      <c r="M485" s="25"/>
      <c r="N485" s="594"/>
      <c r="O485" s="25"/>
      <c r="P485" s="33"/>
    </row>
    <row r="486" customHeight="1" spans="1:16">
      <c r="A486" s="595"/>
      <c r="B486" s="23"/>
      <c r="C486" s="23"/>
      <c r="D486" s="592"/>
      <c r="E486" s="21"/>
      <c r="F486" s="593"/>
      <c r="G486" s="596"/>
      <c r="H486" s="95"/>
      <c r="I486" s="21"/>
      <c r="J486" s="593"/>
      <c r="K486" s="596"/>
      <c r="L486" s="564"/>
      <c r="M486" s="25"/>
      <c r="N486" s="594"/>
      <c r="O486" s="25"/>
      <c r="P486" s="33"/>
    </row>
    <row r="487" customHeight="1" spans="1:16">
      <c r="A487" s="591"/>
      <c r="B487" s="23"/>
      <c r="C487" s="23"/>
      <c r="D487" s="592"/>
      <c r="E487" s="21"/>
      <c r="F487" s="593"/>
      <c r="G487" s="596"/>
      <c r="H487" s="95"/>
      <c r="I487" s="21"/>
      <c r="J487" s="593"/>
      <c r="K487" s="596"/>
      <c r="L487" s="564"/>
      <c r="M487" s="25"/>
      <c r="N487" s="594"/>
      <c r="O487" s="25"/>
      <c r="P487" s="33"/>
    </row>
    <row r="488" customHeight="1" spans="1:16">
      <c r="A488" s="595"/>
      <c r="B488" s="23"/>
      <c r="C488" s="23"/>
      <c r="D488" s="592"/>
      <c r="E488" s="21"/>
      <c r="F488" s="593"/>
      <c r="G488" s="596"/>
      <c r="H488" s="95"/>
      <c r="I488" s="21"/>
      <c r="J488" s="593"/>
      <c r="K488" s="596"/>
      <c r="L488" s="564"/>
      <c r="M488" s="25"/>
      <c r="N488" s="594"/>
      <c r="O488" s="25"/>
      <c r="P488" s="33"/>
    </row>
    <row r="489" customHeight="1" spans="1:16">
      <c r="A489" s="591"/>
      <c r="B489" s="23"/>
      <c r="C489" s="23"/>
      <c r="D489" s="592"/>
      <c r="E489" s="21"/>
      <c r="F489" s="593"/>
      <c r="G489" s="596"/>
      <c r="H489" s="95"/>
      <c r="I489" s="21"/>
      <c r="J489" s="593"/>
      <c r="K489" s="596"/>
      <c r="L489" s="564"/>
      <c r="M489" s="25"/>
      <c r="N489" s="594"/>
      <c r="O489" s="25"/>
      <c r="P489" s="33"/>
    </row>
    <row r="490" customHeight="1" spans="1:16">
      <c r="A490" s="595"/>
      <c r="B490" s="23"/>
      <c r="C490" s="23"/>
      <c r="D490" s="592"/>
      <c r="E490" s="21"/>
      <c r="F490" s="593"/>
      <c r="G490" s="596"/>
      <c r="H490" s="95"/>
      <c r="I490" s="21"/>
      <c r="J490" s="593"/>
      <c r="K490" s="596"/>
      <c r="L490" s="564"/>
      <c r="M490" s="25"/>
      <c r="N490" s="594"/>
      <c r="O490" s="25"/>
      <c r="P490" s="33"/>
    </row>
    <row r="491" customHeight="1" spans="1:16">
      <c r="A491" s="591"/>
      <c r="B491" s="23"/>
      <c r="C491" s="23"/>
      <c r="D491" s="592"/>
      <c r="E491" s="21"/>
      <c r="F491" s="593"/>
      <c r="G491" s="596"/>
      <c r="H491" s="95"/>
      <c r="I491" s="21"/>
      <c r="J491" s="593"/>
      <c r="K491" s="596"/>
      <c r="L491" s="564"/>
      <c r="M491" s="25"/>
      <c r="N491" s="594"/>
      <c r="O491" s="25"/>
      <c r="P491" s="33"/>
    </row>
    <row r="492" customHeight="1" spans="1:16">
      <c r="A492" s="595"/>
      <c r="B492" s="23"/>
      <c r="C492" s="23"/>
      <c r="D492" s="592"/>
      <c r="E492" s="21"/>
      <c r="F492" s="593"/>
      <c r="G492" s="596"/>
      <c r="H492" s="95"/>
      <c r="I492" s="21"/>
      <c r="J492" s="593"/>
      <c r="K492" s="596"/>
      <c r="L492" s="564"/>
      <c r="M492" s="25"/>
      <c r="N492" s="594"/>
      <c r="O492" s="25"/>
      <c r="P492" s="33"/>
    </row>
    <row r="493" customHeight="1" spans="1:16">
      <c r="A493" s="591"/>
      <c r="B493" s="23"/>
      <c r="C493" s="23"/>
      <c r="D493" s="592"/>
      <c r="E493" s="21"/>
      <c r="F493" s="593"/>
      <c r="G493" s="596"/>
      <c r="H493" s="95"/>
      <c r="I493" s="21"/>
      <c r="J493" s="593"/>
      <c r="K493" s="596"/>
      <c r="L493" s="564"/>
      <c r="M493" s="25"/>
      <c r="N493" s="594"/>
      <c r="O493" s="25"/>
      <c r="P493" s="33"/>
    </row>
    <row r="494" customHeight="1" spans="1:16">
      <c r="A494" s="595"/>
      <c r="B494" s="23"/>
      <c r="C494" s="23"/>
      <c r="D494" s="592"/>
      <c r="E494" s="21"/>
      <c r="F494" s="593"/>
      <c r="G494" s="596"/>
      <c r="H494" s="95"/>
      <c r="I494" s="21"/>
      <c r="J494" s="593"/>
      <c r="K494" s="596"/>
      <c r="L494" s="564"/>
      <c r="M494" s="25"/>
      <c r="N494" s="594"/>
      <c r="O494" s="25"/>
      <c r="P494" s="33"/>
    </row>
    <row r="495" customHeight="1" spans="1:16">
      <c r="A495" s="591"/>
      <c r="B495" s="23"/>
      <c r="C495" s="23"/>
      <c r="D495" s="592"/>
      <c r="E495" s="21"/>
      <c r="F495" s="593"/>
      <c r="G495" s="596"/>
      <c r="H495" s="95"/>
      <c r="I495" s="21"/>
      <c r="J495" s="593"/>
      <c r="K495" s="596"/>
      <c r="L495" s="564"/>
      <c r="M495" s="25"/>
      <c r="N495" s="594"/>
      <c r="O495" s="25"/>
      <c r="P495" s="33"/>
    </row>
    <row r="496" customHeight="1" spans="1:16">
      <c r="A496" s="595"/>
      <c r="B496" s="23"/>
      <c r="C496" s="23"/>
      <c r="D496" s="592"/>
      <c r="E496" s="21"/>
      <c r="F496" s="593"/>
      <c r="G496" s="596"/>
      <c r="H496" s="95"/>
      <c r="I496" s="21"/>
      <c r="J496" s="593"/>
      <c r="K496" s="596"/>
      <c r="L496" s="564"/>
      <c r="M496" s="25"/>
      <c r="N496" s="594"/>
      <c r="O496" s="25"/>
      <c r="P496" s="33"/>
    </row>
    <row r="497" customHeight="1" spans="1:16">
      <c r="A497" s="591"/>
      <c r="B497" s="23"/>
      <c r="C497" s="23"/>
      <c r="D497" s="592"/>
      <c r="E497" s="21"/>
      <c r="F497" s="593"/>
      <c r="G497" s="596"/>
      <c r="H497" s="95"/>
      <c r="I497" s="21"/>
      <c r="J497" s="593"/>
      <c r="K497" s="596"/>
      <c r="L497" s="564"/>
      <c r="M497" s="25"/>
      <c r="N497" s="594"/>
      <c r="O497" s="25"/>
      <c r="P497" s="33"/>
    </row>
    <row r="498" customHeight="1" spans="1:16">
      <c r="A498" s="595"/>
      <c r="B498" s="23"/>
      <c r="C498" s="23"/>
      <c r="D498" s="592"/>
      <c r="E498" s="21"/>
      <c r="F498" s="593"/>
      <c r="G498" s="596"/>
      <c r="H498" s="95"/>
      <c r="I498" s="21"/>
      <c r="J498" s="593"/>
      <c r="K498" s="596"/>
      <c r="L498" s="564"/>
      <c r="M498" s="25"/>
      <c r="N498" s="594"/>
      <c r="O498" s="25"/>
      <c r="P498" s="33"/>
    </row>
    <row r="499" customHeight="1" spans="1:16">
      <c r="A499" s="591"/>
      <c r="B499" s="23"/>
      <c r="C499" s="23"/>
      <c r="D499" s="592"/>
      <c r="E499" s="21"/>
      <c r="F499" s="593"/>
      <c r="G499" s="596"/>
      <c r="H499" s="95"/>
      <c r="I499" s="21"/>
      <c r="J499" s="593"/>
      <c r="K499" s="596"/>
      <c r="L499" s="564"/>
      <c r="M499" s="25"/>
      <c r="N499" s="594"/>
      <c r="O499" s="25"/>
      <c r="P499" s="33"/>
    </row>
    <row r="500" customHeight="1" spans="1:16">
      <c r="A500" s="595"/>
      <c r="B500" s="23"/>
      <c r="C500" s="23"/>
      <c r="D500" s="592"/>
      <c r="E500" s="21"/>
      <c r="F500" s="593"/>
      <c r="G500" s="596"/>
      <c r="H500" s="95"/>
      <c r="I500" s="21"/>
      <c r="J500" s="593"/>
      <c r="K500" s="596"/>
      <c r="L500" s="564"/>
      <c r="M500" s="25"/>
      <c r="N500" s="594"/>
      <c r="O500" s="25"/>
      <c r="P500" s="33"/>
    </row>
    <row r="501" customHeight="1" spans="1:16">
      <c r="A501" s="591"/>
      <c r="B501" s="23"/>
      <c r="C501" s="23"/>
      <c r="D501" s="592"/>
      <c r="E501" s="21"/>
      <c r="F501" s="593"/>
      <c r="G501" s="596"/>
      <c r="H501" s="95"/>
      <c r="I501" s="21"/>
      <c r="J501" s="593"/>
      <c r="K501" s="596"/>
      <c r="L501" s="564"/>
      <c r="M501" s="25"/>
      <c r="N501" s="594"/>
      <c r="O501" s="25"/>
      <c r="P501" s="33"/>
    </row>
    <row r="502" customHeight="1" spans="1:16">
      <c r="A502" s="595"/>
      <c r="B502" s="23"/>
      <c r="C502" s="23"/>
      <c r="D502" s="592"/>
      <c r="E502" s="21"/>
      <c r="F502" s="593"/>
      <c r="G502" s="596"/>
      <c r="H502" s="95"/>
      <c r="I502" s="21"/>
      <c r="J502" s="593"/>
      <c r="K502" s="596"/>
      <c r="L502" s="564"/>
      <c r="M502" s="25"/>
      <c r="N502" s="594"/>
      <c r="O502" s="25"/>
      <c r="P502" s="33"/>
    </row>
    <row r="503" customHeight="1" spans="1:16">
      <c r="A503" s="591"/>
      <c r="B503" s="23"/>
      <c r="C503" s="23"/>
      <c r="D503" s="592"/>
      <c r="E503" s="21"/>
      <c r="F503" s="593"/>
      <c r="G503" s="596"/>
      <c r="H503" s="95"/>
      <c r="I503" s="21"/>
      <c r="J503" s="593"/>
      <c r="K503" s="596"/>
      <c r="L503" s="564"/>
      <c r="M503" s="25"/>
      <c r="N503" s="594"/>
      <c r="O503" s="25"/>
      <c r="P503" s="33"/>
    </row>
    <row r="504" customHeight="1" spans="1:16">
      <c r="A504" s="595"/>
      <c r="B504" s="23"/>
      <c r="C504" s="23"/>
      <c r="D504" s="592"/>
      <c r="E504" s="21"/>
      <c r="F504" s="593"/>
      <c r="G504" s="596"/>
      <c r="H504" s="95"/>
      <c r="I504" s="21"/>
      <c r="J504" s="593"/>
      <c r="K504" s="596"/>
      <c r="L504" s="564"/>
      <c r="M504" s="25"/>
      <c r="N504" s="594"/>
      <c r="O504" s="25"/>
      <c r="P504" s="33"/>
    </row>
    <row r="505" customHeight="1" spans="1:16">
      <c r="A505" s="591"/>
      <c r="B505" s="23"/>
      <c r="C505" s="23"/>
      <c r="D505" s="592"/>
      <c r="E505" s="21"/>
      <c r="F505" s="593"/>
      <c r="G505" s="596"/>
      <c r="H505" s="95"/>
      <c r="I505" s="21"/>
      <c r="J505" s="593"/>
      <c r="K505" s="596"/>
      <c r="L505" s="564"/>
      <c r="M505" s="25"/>
      <c r="N505" s="594"/>
      <c r="O505" s="25"/>
      <c r="P505" s="33"/>
    </row>
    <row r="506" customHeight="1" spans="1:16">
      <c r="A506" s="595"/>
      <c r="B506" s="23"/>
      <c r="C506" s="23"/>
      <c r="D506" s="592"/>
      <c r="E506" s="21"/>
      <c r="F506" s="593"/>
      <c r="G506" s="596"/>
      <c r="H506" s="95"/>
      <c r="I506" s="21"/>
      <c r="J506" s="593"/>
      <c r="K506" s="596"/>
      <c r="L506" s="564"/>
      <c r="M506" s="25"/>
      <c r="N506" s="594"/>
      <c r="O506" s="25"/>
      <c r="P506" s="33"/>
    </row>
    <row r="507" customHeight="1" spans="1:16">
      <c r="A507" s="591"/>
      <c r="B507" s="23"/>
      <c r="C507" s="23"/>
      <c r="D507" s="592"/>
      <c r="E507" s="21"/>
      <c r="F507" s="593"/>
      <c r="G507" s="596"/>
      <c r="H507" s="95"/>
      <c r="I507" s="21"/>
      <c r="J507" s="593"/>
      <c r="K507" s="596"/>
      <c r="L507" s="564"/>
      <c r="M507" s="25"/>
      <c r="N507" s="594"/>
      <c r="O507" s="25"/>
      <c r="P507" s="33"/>
    </row>
    <row r="508" customHeight="1" spans="1:16">
      <c r="A508" s="595"/>
      <c r="B508" s="23"/>
      <c r="C508" s="23"/>
      <c r="D508" s="592"/>
      <c r="E508" s="21"/>
      <c r="F508" s="593"/>
      <c r="G508" s="596"/>
      <c r="H508" s="95"/>
      <c r="I508" s="21"/>
      <c r="J508" s="593"/>
      <c r="K508" s="596"/>
      <c r="L508" s="564"/>
      <c r="M508" s="25"/>
      <c r="N508" s="594"/>
      <c r="O508" s="25"/>
      <c r="P508" s="33"/>
    </row>
    <row r="509" customHeight="1" spans="1:16">
      <c r="A509" s="591"/>
      <c r="B509" s="23"/>
      <c r="C509" s="23"/>
      <c r="D509" s="592"/>
      <c r="E509" s="21"/>
      <c r="F509" s="593"/>
      <c r="G509" s="596"/>
      <c r="H509" s="95"/>
      <c r="I509" s="21"/>
      <c r="J509" s="593"/>
      <c r="K509" s="596"/>
      <c r="L509" s="564"/>
      <c r="M509" s="25"/>
      <c r="N509" s="594"/>
      <c r="O509" s="25"/>
      <c r="P509" s="33"/>
    </row>
    <row r="510" customHeight="1" spans="1:16">
      <c r="A510" s="595"/>
      <c r="B510" s="23"/>
      <c r="C510" s="23"/>
      <c r="D510" s="592"/>
      <c r="E510" s="21"/>
      <c r="F510" s="593"/>
      <c r="G510" s="596"/>
      <c r="H510" s="95"/>
      <c r="I510" s="21"/>
      <c r="J510" s="593"/>
      <c r="K510" s="596"/>
      <c r="L510" s="564"/>
      <c r="M510" s="25"/>
      <c r="N510" s="594"/>
      <c r="O510" s="25"/>
      <c r="P510" s="33"/>
    </row>
    <row r="511" customHeight="1" spans="1:16">
      <c r="A511" s="591"/>
      <c r="B511" s="23"/>
      <c r="C511" s="23"/>
      <c r="D511" s="592"/>
      <c r="E511" s="21"/>
      <c r="F511" s="593"/>
      <c r="G511" s="596"/>
      <c r="H511" s="95"/>
      <c r="I511" s="21"/>
      <c r="J511" s="593"/>
      <c r="K511" s="596"/>
      <c r="L511" s="564"/>
      <c r="M511" s="25"/>
      <c r="N511" s="594"/>
      <c r="O511" s="25"/>
      <c r="P511" s="33"/>
    </row>
    <row r="512" customHeight="1" spans="1:16">
      <c r="A512" s="595"/>
      <c r="B512" s="23"/>
      <c r="C512" s="23"/>
      <c r="D512" s="592"/>
      <c r="E512" s="21"/>
      <c r="F512" s="593"/>
      <c r="G512" s="596"/>
      <c r="H512" s="95"/>
      <c r="I512" s="21"/>
      <c r="J512" s="593"/>
      <c r="K512" s="596"/>
      <c r="L512" s="564"/>
      <c r="M512" s="25"/>
      <c r="N512" s="594"/>
      <c r="O512" s="25"/>
      <c r="P512" s="33"/>
    </row>
    <row r="513" customHeight="1" spans="1:16">
      <c r="A513" s="591"/>
      <c r="B513" s="23"/>
      <c r="C513" s="23"/>
      <c r="D513" s="592"/>
      <c r="E513" s="21"/>
      <c r="F513" s="593"/>
      <c r="G513" s="596"/>
      <c r="H513" s="95"/>
      <c r="I513" s="21"/>
      <c r="J513" s="593"/>
      <c r="K513" s="596"/>
      <c r="L513" s="564"/>
      <c r="M513" s="25"/>
      <c r="N513" s="594"/>
      <c r="O513" s="25"/>
      <c r="P513" s="33"/>
    </row>
    <row r="514" customHeight="1" spans="1:16">
      <c r="A514" s="595"/>
      <c r="B514" s="23"/>
      <c r="C514" s="23"/>
      <c r="D514" s="592"/>
      <c r="E514" s="21"/>
      <c r="F514" s="593"/>
      <c r="G514" s="596"/>
      <c r="H514" s="95"/>
      <c r="I514" s="21"/>
      <c r="J514" s="593"/>
      <c r="K514" s="596"/>
      <c r="L514" s="564"/>
      <c r="M514" s="25"/>
      <c r="N514" s="594"/>
      <c r="O514" s="25"/>
      <c r="P514" s="33"/>
    </row>
    <row r="515" customHeight="1" spans="1:16">
      <c r="A515" s="591"/>
      <c r="B515" s="23"/>
      <c r="C515" s="23"/>
      <c r="D515" s="592"/>
      <c r="E515" s="21"/>
      <c r="F515" s="593"/>
      <c r="G515" s="596"/>
      <c r="H515" s="95"/>
      <c r="I515" s="21"/>
      <c r="J515" s="593"/>
      <c r="K515" s="596"/>
      <c r="L515" s="564"/>
      <c r="M515" s="25"/>
      <c r="N515" s="594"/>
      <c r="O515" s="25"/>
      <c r="P515" s="33"/>
    </row>
    <row r="516" customHeight="1" spans="1:16">
      <c r="A516" s="595"/>
      <c r="B516" s="23"/>
      <c r="C516" s="23"/>
      <c r="D516" s="592"/>
      <c r="E516" s="21"/>
      <c r="F516" s="593"/>
      <c r="G516" s="596"/>
      <c r="H516" s="95"/>
      <c r="I516" s="21"/>
      <c r="J516" s="593"/>
      <c r="K516" s="596"/>
      <c r="L516" s="564"/>
      <c r="M516" s="25"/>
      <c r="N516" s="594"/>
      <c r="O516" s="25"/>
      <c r="P516" s="33"/>
    </row>
    <row r="517" customHeight="1" spans="1:16">
      <c r="A517" s="591"/>
      <c r="B517" s="23"/>
      <c r="C517" s="23"/>
      <c r="D517" s="592"/>
      <c r="E517" s="21"/>
      <c r="F517" s="593"/>
      <c r="G517" s="596"/>
      <c r="H517" s="95"/>
      <c r="I517" s="21"/>
      <c r="J517" s="593"/>
      <c r="K517" s="596"/>
      <c r="L517" s="564"/>
      <c r="M517" s="25"/>
      <c r="N517" s="594"/>
      <c r="O517" s="25"/>
      <c r="P517" s="33"/>
    </row>
    <row r="518" customHeight="1" spans="1:16">
      <c r="A518" s="595"/>
      <c r="B518" s="23"/>
      <c r="C518" s="23"/>
      <c r="D518" s="592"/>
      <c r="E518" s="21"/>
      <c r="F518" s="593"/>
      <c r="G518" s="596"/>
      <c r="H518" s="95"/>
      <c r="I518" s="21"/>
      <c r="J518" s="593"/>
      <c r="K518" s="596"/>
      <c r="L518" s="564"/>
      <c r="M518" s="25"/>
      <c r="N518" s="594"/>
      <c r="O518" s="25"/>
      <c r="P518" s="33"/>
    </row>
    <row r="519" customHeight="1" spans="1:16">
      <c r="A519" s="591"/>
      <c r="B519" s="23"/>
      <c r="C519" s="23"/>
      <c r="D519" s="592"/>
      <c r="E519" s="21"/>
      <c r="F519" s="593"/>
      <c r="G519" s="596"/>
      <c r="H519" s="95"/>
      <c r="I519" s="21"/>
      <c r="J519" s="593"/>
      <c r="K519" s="596"/>
      <c r="L519" s="564"/>
      <c r="M519" s="25"/>
      <c r="N519" s="594"/>
      <c r="O519" s="25"/>
      <c r="P519" s="33"/>
    </row>
    <row r="520" customHeight="1" spans="1:16">
      <c r="A520" s="595"/>
      <c r="B520" s="23"/>
      <c r="C520" s="23"/>
      <c r="D520" s="592"/>
      <c r="E520" s="21"/>
      <c r="F520" s="593"/>
      <c r="G520" s="596"/>
      <c r="H520" s="95"/>
      <c r="I520" s="21"/>
      <c r="J520" s="593"/>
      <c r="K520" s="596"/>
      <c r="L520" s="564"/>
      <c r="M520" s="25"/>
      <c r="N520" s="594"/>
      <c r="O520" s="25"/>
      <c r="P520" s="33"/>
    </row>
    <row r="521" customHeight="1" spans="1:16">
      <c r="A521" s="591"/>
      <c r="B521" s="23"/>
      <c r="C521" s="23"/>
      <c r="D521" s="592"/>
      <c r="E521" s="21"/>
      <c r="F521" s="593"/>
      <c r="G521" s="596"/>
      <c r="H521" s="95"/>
      <c r="I521" s="21"/>
      <c r="J521" s="593"/>
      <c r="K521" s="596"/>
      <c r="L521" s="564"/>
      <c r="M521" s="25"/>
      <c r="N521" s="594"/>
      <c r="O521" s="25"/>
      <c r="P521" s="33"/>
    </row>
    <row r="522" customHeight="1" spans="1:16">
      <c r="A522" s="595"/>
      <c r="B522" s="23"/>
      <c r="C522" s="23"/>
      <c r="D522" s="592"/>
      <c r="E522" s="21"/>
      <c r="F522" s="593"/>
      <c r="G522" s="596"/>
      <c r="H522" s="95"/>
      <c r="I522" s="21"/>
      <c r="J522" s="593"/>
      <c r="K522" s="596"/>
      <c r="L522" s="564"/>
      <c r="M522" s="25"/>
      <c r="N522" s="594"/>
      <c r="O522" s="25"/>
      <c r="P522" s="33"/>
    </row>
    <row r="523" customHeight="1" spans="1:16">
      <c r="A523" s="591"/>
      <c r="B523" s="23"/>
      <c r="C523" s="23"/>
      <c r="D523" s="592"/>
      <c r="E523" s="21"/>
      <c r="F523" s="593"/>
      <c r="G523" s="596"/>
      <c r="H523" s="95"/>
      <c r="I523" s="21"/>
      <c r="J523" s="593"/>
      <c r="K523" s="596"/>
      <c r="L523" s="564"/>
      <c r="M523" s="25"/>
      <c r="N523" s="594"/>
      <c r="O523" s="25"/>
      <c r="P523" s="33"/>
    </row>
    <row r="524" customHeight="1" spans="1:16">
      <c r="A524" s="595"/>
      <c r="B524" s="23"/>
      <c r="C524" s="23"/>
      <c r="D524" s="592"/>
      <c r="E524" s="21"/>
      <c r="F524" s="593"/>
      <c r="G524" s="596"/>
      <c r="H524" s="95"/>
      <c r="I524" s="21"/>
      <c r="J524" s="593"/>
      <c r="K524" s="596"/>
      <c r="L524" s="564"/>
      <c r="M524" s="25"/>
      <c r="N524" s="594"/>
      <c r="O524" s="25"/>
      <c r="P524" s="33"/>
    </row>
    <row r="525" customHeight="1" spans="1:16">
      <c r="A525" s="591"/>
      <c r="B525" s="23"/>
      <c r="C525" s="23"/>
      <c r="D525" s="592"/>
      <c r="E525" s="21"/>
      <c r="F525" s="593"/>
      <c r="G525" s="596"/>
      <c r="H525" s="95"/>
      <c r="I525" s="21"/>
      <c r="J525" s="593"/>
      <c r="K525" s="596"/>
      <c r="L525" s="564"/>
      <c r="M525" s="25"/>
      <c r="N525" s="594"/>
      <c r="O525" s="25"/>
      <c r="P525" s="33"/>
    </row>
    <row r="526" customHeight="1" spans="1:16">
      <c r="A526" s="595"/>
      <c r="B526" s="23"/>
      <c r="C526" s="23"/>
      <c r="D526" s="592"/>
      <c r="E526" s="21"/>
      <c r="F526" s="593"/>
      <c r="G526" s="596"/>
      <c r="H526" s="95"/>
      <c r="I526" s="21"/>
      <c r="J526" s="593"/>
      <c r="K526" s="596"/>
      <c r="L526" s="564"/>
      <c r="M526" s="25"/>
      <c r="N526" s="594"/>
      <c r="O526" s="25"/>
      <c r="P526" s="33"/>
    </row>
    <row r="527" customHeight="1" spans="1:16">
      <c r="A527" s="591"/>
      <c r="B527" s="23"/>
      <c r="C527" s="23"/>
      <c r="D527" s="592"/>
      <c r="E527" s="21"/>
      <c r="F527" s="593"/>
      <c r="G527" s="596"/>
      <c r="H527" s="95"/>
      <c r="I527" s="21"/>
      <c r="J527" s="593"/>
      <c r="K527" s="596"/>
      <c r="L527" s="564"/>
      <c r="M527" s="25"/>
      <c r="N527" s="594"/>
      <c r="O527" s="25"/>
      <c r="P527" s="33"/>
    </row>
    <row r="528" customHeight="1" spans="1:16">
      <c r="A528" s="595"/>
      <c r="B528" s="23"/>
      <c r="C528" s="23"/>
      <c r="D528" s="592"/>
      <c r="E528" s="21"/>
      <c r="F528" s="593"/>
      <c r="G528" s="596"/>
      <c r="H528" s="95"/>
      <c r="I528" s="21"/>
      <c r="J528" s="593"/>
      <c r="K528" s="596"/>
      <c r="L528" s="564"/>
      <c r="M528" s="25"/>
      <c r="N528" s="594"/>
      <c r="O528" s="25"/>
      <c r="P528" s="33"/>
    </row>
    <row r="529" customHeight="1" spans="1:16">
      <c r="A529" s="591"/>
      <c r="B529" s="23"/>
      <c r="C529" s="23"/>
      <c r="D529" s="592"/>
      <c r="E529" s="21"/>
      <c r="F529" s="593"/>
      <c r="G529" s="596"/>
      <c r="H529" s="95"/>
      <c r="I529" s="21"/>
      <c r="J529" s="593"/>
      <c r="K529" s="596"/>
      <c r="L529" s="564"/>
      <c r="M529" s="25"/>
      <c r="N529" s="594"/>
      <c r="O529" s="25"/>
      <c r="P529" s="33"/>
    </row>
    <row r="530" customHeight="1" spans="1:16">
      <c r="A530" s="595"/>
      <c r="B530" s="23"/>
      <c r="C530" s="23"/>
      <c r="D530" s="592"/>
      <c r="E530" s="21"/>
      <c r="F530" s="593"/>
      <c r="G530" s="596"/>
      <c r="H530" s="95"/>
      <c r="I530" s="21"/>
      <c r="J530" s="593"/>
      <c r="K530" s="596"/>
      <c r="L530" s="564"/>
      <c r="M530" s="25"/>
      <c r="N530" s="594"/>
      <c r="O530" s="25"/>
      <c r="P530" s="33"/>
    </row>
    <row r="531" customHeight="1" spans="1:16">
      <c r="A531" s="591"/>
      <c r="B531" s="23"/>
      <c r="C531" s="23"/>
      <c r="D531" s="592"/>
      <c r="E531" s="21"/>
      <c r="F531" s="593"/>
      <c r="G531" s="596"/>
      <c r="H531" s="95"/>
      <c r="I531" s="21"/>
      <c r="J531" s="593"/>
      <c r="K531" s="596"/>
      <c r="L531" s="564"/>
      <c r="M531" s="25"/>
      <c r="N531" s="594"/>
      <c r="O531" s="25"/>
      <c r="P531" s="33"/>
    </row>
    <row r="532" customHeight="1" spans="1:16">
      <c r="A532" s="595"/>
      <c r="B532" s="23"/>
      <c r="C532" s="23"/>
      <c r="D532" s="592"/>
      <c r="E532" s="21"/>
      <c r="F532" s="593"/>
      <c r="G532" s="596"/>
      <c r="H532" s="95"/>
      <c r="I532" s="21"/>
      <c r="J532" s="593"/>
      <c r="K532" s="596"/>
      <c r="L532" s="564"/>
      <c r="M532" s="25"/>
      <c r="N532" s="594"/>
      <c r="O532" s="25"/>
      <c r="P532" s="33"/>
    </row>
    <row r="533" customHeight="1" spans="1:16">
      <c r="A533" s="591"/>
      <c r="B533" s="23"/>
      <c r="C533" s="23"/>
      <c r="D533" s="592"/>
      <c r="E533" s="21"/>
      <c r="F533" s="593"/>
      <c r="G533" s="596"/>
      <c r="H533" s="95"/>
      <c r="I533" s="21"/>
      <c r="J533" s="593"/>
      <c r="K533" s="596"/>
      <c r="L533" s="564"/>
      <c r="M533" s="25"/>
      <c r="N533" s="594"/>
      <c r="O533" s="25"/>
      <c r="P533" s="33"/>
    </row>
    <row r="534" customHeight="1" spans="1:16">
      <c r="A534" s="595"/>
      <c r="B534" s="23"/>
      <c r="C534" s="23"/>
      <c r="D534" s="592"/>
      <c r="E534" s="21"/>
      <c r="F534" s="593"/>
      <c r="G534" s="596"/>
      <c r="H534" s="95"/>
      <c r="I534" s="21"/>
      <c r="J534" s="593"/>
      <c r="K534" s="596"/>
      <c r="L534" s="564"/>
      <c r="M534" s="25"/>
      <c r="N534" s="594"/>
      <c r="O534" s="25"/>
      <c r="P534" s="33"/>
    </row>
    <row r="535" customHeight="1" spans="1:16">
      <c r="A535" s="591"/>
      <c r="B535" s="23"/>
      <c r="C535" s="23"/>
      <c r="D535" s="592"/>
      <c r="E535" s="21"/>
      <c r="F535" s="593"/>
      <c r="G535" s="596"/>
      <c r="H535" s="95"/>
      <c r="I535" s="21"/>
      <c r="J535" s="593"/>
      <c r="K535" s="596"/>
      <c r="L535" s="564"/>
      <c r="M535" s="25"/>
      <c r="N535" s="594"/>
      <c r="O535" s="25"/>
      <c r="P535" s="33"/>
    </row>
    <row r="536" customHeight="1" spans="1:16">
      <c r="A536" s="595"/>
      <c r="B536" s="23"/>
      <c r="C536" s="23"/>
      <c r="D536" s="592"/>
      <c r="E536" s="21"/>
      <c r="F536" s="593"/>
      <c r="G536" s="596"/>
      <c r="H536" s="95"/>
      <c r="I536" s="21"/>
      <c r="J536" s="593"/>
      <c r="K536" s="596"/>
      <c r="L536" s="564"/>
      <c r="M536" s="25"/>
      <c r="N536" s="594"/>
      <c r="O536" s="25"/>
      <c r="P536" s="33"/>
    </row>
    <row r="537" customHeight="1" spans="1:16">
      <c r="A537" s="591"/>
      <c r="B537" s="23"/>
      <c r="C537" s="23"/>
      <c r="D537" s="592"/>
      <c r="E537" s="21"/>
      <c r="F537" s="593"/>
      <c r="G537" s="596"/>
      <c r="H537" s="95"/>
      <c r="I537" s="21"/>
      <c r="J537" s="593"/>
      <c r="K537" s="596"/>
      <c r="L537" s="564"/>
      <c r="M537" s="25"/>
      <c r="N537" s="594"/>
      <c r="O537" s="25"/>
      <c r="P537" s="33"/>
    </row>
    <row r="538" customHeight="1" spans="1:16">
      <c r="A538" s="595"/>
      <c r="B538" s="23"/>
      <c r="C538" s="23"/>
      <c r="D538" s="592"/>
      <c r="E538" s="21"/>
      <c r="F538" s="593"/>
      <c r="G538" s="596"/>
      <c r="H538" s="95"/>
      <c r="I538" s="21"/>
      <c r="J538" s="593"/>
      <c r="K538" s="596"/>
      <c r="L538" s="564"/>
      <c r="M538" s="25"/>
      <c r="N538" s="594"/>
      <c r="O538" s="25"/>
      <c r="P538" s="33"/>
    </row>
    <row r="539" customHeight="1" spans="1:16">
      <c r="A539" s="591"/>
      <c r="B539" s="23"/>
      <c r="C539" s="23"/>
      <c r="D539" s="592"/>
      <c r="E539" s="21"/>
      <c r="F539" s="593"/>
      <c r="G539" s="596"/>
      <c r="H539" s="95"/>
      <c r="I539" s="21"/>
      <c r="J539" s="593"/>
      <c r="K539" s="596"/>
      <c r="L539" s="564"/>
      <c r="M539" s="25"/>
      <c r="N539" s="594"/>
      <c r="O539" s="25"/>
      <c r="P539" s="33"/>
    </row>
    <row r="540" customHeight="1" spans="1:16">
      <c r="A540" s="595"/>
      <c r="B540" s="23"/>
      <c r="C540" s="23"/>
      <c r="D540" s="592"/>
      <c r="E540" s="21"/>
      <c r="F540" s="593"/>
      <c r="G540" s="596"/>
      <c r="H540" s="95"/>
      <c r="I540" s="21"/>
      <c r="J540" s="593"/>
      <c r="K540" s="596"/>
      <c r="L540" s="564"/>
      <c r="M540" s="25"/>
      <c r="N540" s="594"/>
      <c r="O540" s="25"/>
      <c r="P540" s="33"/>
    </row>
    <row r="541" customHeight="1" spans="1:16">
      <c r="A541" s="591"/>
      <c r="B541" s="23"/>
      <c r="C541" s="23"/>
      <c r="D541" s="592"/>
      <c r="E541" s="21"/>
      <c r="F541" s="593"/>
      <c r="G541" s="596"/>
      <c r="H541" s="95"/>
      <c r="I541" s="21"/>
      <c r="J541" s="593"/>
      <c r="K541" s="596"/>
      <c r="L541" s="564"/>
      <c r="M541" s="25"/>
      <c r="N541" s="594"/>
      <c r="O541" s="25"/>
      <c r="P541" s="33"/>
    </row>
    <row r="542" customHeight="1" spans="1:16">
      <c r="A542" s="595"/>
      <c r="B542" s="23"/>
      <c r="C542" s="23"/>
      <c r="D542" s="592"/>
      <c r="E542" s="21"/>
      <c r="F542" s="593"/>
      <c r="G542" s="596"/>
      <c r="H542" s="95"/>
      <c r="I542" s="21"/>
      <c r="J542" s="593"/>
      <c r="K542" s="596"/>
      <c r="L542" s="564"/>
      <c r="M542" s="25"/>
      <c r="N542" s="594"/>
      <c r="O542" s="25"/>
      <c r="P542" s="33"/>
    </row>
    <row r="543" customHeight="1" spans="1:16">
      <c r="A543" s="591"/>
      <c r="B543" s="23"/>
      <c r="C543" s="23"/>
      <c r="D543" s="592"/>
      <c r="E543" s="21"/>
      <c r="F543" s="593"/>
      <c r="G543" s="596"/>
      <c r="H543" s="95"/>
      <c r="I543" s="21"/>
      <c r="J543" s="593"/>
      <c r="K543" s="596"/>
      <c r="L543" s="564"/>
      <c r="M543" s="25"/>
      <c r="N543" s="594"/>
      <c r="O543" s="25"/>
      <c r="P543" s="33"/>
    </row>
    <row r="544" customHeight="1" spans="1:16">
      <c r="A544" s="595"/>
      <c r="B544" s="23"/>
      <c r="C544" s="23"/>
      <c r="D544" s="592"/>
      <c r="E544" s="21"/>
      <c r="F544" s="593"/>
      <c r="G544" s="596"/>
      <c r="H544" s="95"/>
      <c r="I544" s="21"/>
      <c r="J544" s="593"/>
      <c r="K544" s="596"/>
      <c r="L544" s="564"/>
      <c r="M544" s="25"/>
      <c r="N544" s="594"/>
      <c r="O544" s="25"/>
      <c r="P544" s="33"/>
    </row>
    <row r="545" customHeight="1" spans="1:16">
      <c r="A545" s="591"/>
      <c r="B545" s="23"/>
      <c r="C545" s="23"/>
      <c r="D545" s="592"/>
      <c r="E545" s="21"/>
      <c r="F545" s="593"/>
      <c r="G545" s="596"/>
      <c r="H545" s="95"/>
      <c r="I545" s="21"/>
      <c r="J545" s="593"/>
      <c r="K545" s="596"/>
      <c r="L545" s="564"/>
      <c r="M545" s="25"/>
      <c r="N545" s="594"/>
      <c r="O545" s="25"/>
      <c r="P545" s="33"/>
    </row>
    <row r="546" customHeight="1" spans="1:16">
      <c r="A546" s="595"/>
      <c r="B546" s="23"/>
      <c r="C546" s="23"/>
      <c r="D546" s="592"/>
      <c r="E546" s="21"/>
      <c r="F546" s="593"/>
      <c r="G546" s="596"/>
      <c r="H546" s="95"/>
      <c r="I546" s="21"/>
      <c r="J546" s="593"/>
      <c r="K546" s="596"/>
      <c r="L546" s="564"/>
      <c r="M546" s="25"/>
      <c r="N546" s="594"/>
      <c r="O546" s="25"/>
      <c r="P546" s="33"/>
    </row>
    <row r="547" customHeight="1" spans="1:16">
      <c r="A547" s="591"/>
      <c r="B547" s="23"/>
      <c r="C547" s="23"/>
      <c r="D547" s="592"/>
      <c r="E547" s="21"/>
      <c r="F547" s="593"/>
      <c r="G547" s="596"/>
      <c r="H547" s="95"/>
      <c r="I547" s="21"/>
      <c r="J547" s="593"/>
      <c r="K547" s="596"/>
      <c r="L547" s="564"/>
      <c r="M547" s="25"/>
      <c r="N547" s="594"/>
      <c r="O547" s="25"/>
      <c r="P547" s="33"/>
    </row>
    <row r="548" customHeight="1" spans="1:16">
      <c r="A548" s="595"/>
      <c r="B548" s="23"/>
      <c r="C548" s="23"/>
      <c r="D548" s="592"/>
      <c r="E548" s="21"/>
      <c r="F548" s="593"/>
      <c r="G548" s="596"/>
      <c r="H548" s="95"/>
      <c r="I548" s="21"/>
      <c r="J548" s="593"/>
      <c r="K548" s="596"/>
      <c r="L548" s="564"/>
      <c r="M548" s="25"/>
      <c r="N548" s="594"/>
      <c r="O548" s="25"/>
      <c r="P548" s="33"/>
    </row>
    <row r="549" customHeight="1" spans="1:16">
      <c r="A549" s="591"/>
      <c r="B549" s="23"/>
      <c r="C549" s="23"/>
      <c r="D549" s="592"/>
      <c r="E549" s="21"/>
      <c r="F549" s="593"/>
      <c r="G549" s="596"/>
      <c r="H549" s="95"/>
      <c r="I549" s="21"/>
      <c r="J549" s="593"/>
      <c r="K549" s="596"/>
      <c r="L549" s="564"/>
      <c r="M549" s="25"/>
      <c r="N549" s="594"/>
      <c r="O549" s="25"/>
      <c r="P549" s="33"/>
    </row>
    <row r="550" customHeight="1" spans="1:16">
      <c r="A550" s="595"/>
      <c r="B550" s="23"/>
      <c r="C550" s="23"/>
      <c r="D550" s="592"/>
      <c r="E550" s="21"/>
      <c r="F550" s="593"/>
      <c r="G550" s="596"/>
      <c r="H550" s="95"/>
      <c r="I550" s="21"/>
      <c r="J550" s="593"/>
      <c r="K550" s="596"/>
      <c r="L550" s="564"/>
      <c r="M550" s="25"/>
      <c r="N550" s="594"/>
      <c r="O550" s="25"/>
      <c r="P550" s="33"/>
    </row>
    <row r="551" customHeight="1" spans="1:16">
      <c r="A551" s="591"/>
      <c r="B551" s="23"/>
      <c r="C551" s="23"/>
      <c r="D551" s="592"/>
      <c r="E551" s="21"/>
      <c r="F551" s="593"/>
      <c r="G551" s="596"/>
      <c r="H551" s="95"/>
      <c r="I551" s="21"/>
      <c r="J551" s="593"/>
      <c r="K551" s="596"/>
      <c r="L551" s="564"/>
      <c r="M551" s="25"/>
      <c r="N551" s="594"/>
      <c r="O551" s="25"/>
      <c r="P551" s="33"/>
    </row>
    <row r="552" customHeight="1" spans="1:16">
      <c r="A552" s="595"/>
      <c r="B552" s="23"/>
      <c r="C552" s="23"/>
      <c r="D552" s="592"/>
      <c r="E552" s="21"/>
      <c r="F552" s="593"/>
      <c r="G552" s="596"/>
      <c r="H552" s="95"/>
      <c r="I552" s="21"/>
      <c r="J552" s="593"/>
      <c r="K552" s="596"/>
      <c r="L552" s="564"/>
      <c r="M552" s="25"/>
      <c r="N552" s="594"/>
      <c r="O552" s="25"/>
      <c r="P552" s="33"/>
    </row>
    <row r="553" customHeight="1" spans="1:16">
      <c r="A553" s="591"/>
      <c r="B553" s="23"/>
      <c r="C553" s="23"/>
      <c r="D553" s="592"/>
      <c r="E553" s="564"/>
      <c r="F553" s="593"/>
      <c r="G553" s="596"/>
      <c r="H553" s="95"/>
      <c r="I553" s="564"/>
      <c r="J553" s="593"/>
      <c r="K553" s="596"/>
      <c r="L553" s="564"/>
      <c r="M553" s="25"/>
      <c r="N553" s="594"/>
      <c r="O553" s="25"/>
      <c r="P553" s="33"/>
    </row>
    <row r="554" customHeight="1" spans="1:16">
      <c r="A554" s="595"/>
      <c r="B554" s="23"/>
      <c r="C554" s="23"/>
      <c r="D554" s="592"/>
      <c r="E554" s="564"/>
      <c r="F554" s="593"/>
      <c r="G554" s="596"/>
      <c r="H554" s="95"/>
      <c r="I554" s="564"/>
      <c r="J554" s="593"/>
      <c r="K554" s="596"/>
      <c r="L554" s="564"/>
      <c r="M554" s="25"/>
      <c r="N554" s="594"/>
      <c r="O554" s="25"/>
      <c r="P554" s="33"/>
    </row>
    <row r="555" customHeight="1" spans="1:16">
      <c r="A555" s="591"/>
      <c r="B555" s="23"/>
      <c r="C555" s="23"/>
      <c r="D555" s="592"/>
      <c r="E555" s="564"/>
      <c r="F555" s="593"/>
      <c r="G555" s="596"/>
      <c r="H555" s="95"/>
      <c r="I555" s="564"/>
      <c r="J555" s="593"/>
      <c r="K555" s="596"/>
      <c r="L555" s="564"/>
      <c r="M555" s="25"/>
      <c r="N555" s="594"/>
      <c r="O555" s="25"/>
      <c r="P555" s="33"/>
    </row>
    <row r="556" customHeight="1" spans="1:16">
      <c r="A556" s="595"/>
      <c r="B556" s="23"/>
      <c r="C556" s="23"/>
      <c r="D556" s="592"/>
      <c r="E556" s="564"/>
      <c r="F556" s="593"/>
      <c r="G556" s="596"/>
      <c r="H556" s="95"/>
      <c r="I556" s="564"/>
      <c r="J556" s="593"/>
      <c r="K556" s="596"/>
      <c r="L556" s="564"/>
      <c r="M556" s="25"/>
      <c r="N556" s="594"/>
      <c r="O556" s="25"/>
      <c r="P556" s="33"/>
    </row>
    <row r="557" customHeight="1" spans="1:16">
      <c r="A557" s="591"/>
      <c r="B557" s="23"/>
      <c r="C557" s="23"/>
      <c r="D557" s="592"/>
      <c r="E557" s="564"/>
      <c r="F557" s="593"/>
      <c r="G557" s="596"/>
      <c r="H557" s="95"/>
      <c r="I557" s="564"/>
      <c r="J557" s="593"/>
      <c r="K557" s="596"/>
      <c r="L557" s="564"/>
      <c r="M557" s="25"/>
      <c r="N557" s="594"/>
      <c r="O557" s="25"/>
      <c r="P557" s="33"/>
    </row>
    <row r="558" customHeight="1" spans="1:16">
      <c r="A558" s="595"/>
      <c r="B558" s="23"/>
      <c r="C558" s="23"/>
      <c r="D558" s="592"/>
      <c r="E558" s="564"/>
      <c r="F558" s="593"/>
      <c r="G558" s="596"/>
      <c r="H558" s="95"/>
      <c r="I558" s="564"/>
      <c r="J558" s="593"/>
      <c r="K558" s="596"/>
      <c r="L558" s="564"/>
      <c r="M558" s="25"/>
      <c r="N558" s="594"/>
      <c r="O558" s="25"/>
      <c r="P558" s="33"/>
    </row>
    <row r="559" customHeight="1" spans="1:16">
      <c r="A559" s="591"/>
      <c r="B559" s="23"/>
      <c r="C559" s="23"/>
      <c r="D559" s="592"/>
      <c r="E559" s="564"/>
      <c r="F559" s="593"/>
      <c r="G559" s="596"/>
      <c r="H559" s="95"/>
      <c r="I559" s="564"/>
      <c r="J559" s="593"/>
      <c r="K559" s="596"/>
      <c r="L559" s="564"/>
      <c r="M559" s="25"/>
      <c r="N559" s="594"/>
      <c r="O559" s="25"/>
      <c r="P559" s="33"/>
    </row>
    <row r="560" customHeight="1" spans="1:16">
      <c r="A560" s="595"/>
      <c r="B560" s="23"/>
      <c r="C560" s="23"/>
      <c r="D560" s="592"/>
      <c r="E560" s="564"/>
      <c r="F560" s="593"/>
      <c r="G560" s="596"/>
      <c r="H560" s="95"/>
      <c r="I560" s="564"/>
      <c r="J560" s="593"/>
      <c r="K560" s="596"/>
      <c r="L560" s="564"/>
      <c r="M560" s="25"/>
      <c r="N560" s="594"/>
      <c r="O560" s="25"/>
      <c r="P560" s="33"/>
    </row>
    <row r="561" customHeight="1" spans="1:16">
      <c r="A561" s="591"/>
      <c r="B561" s="23"/>
      <c r="C561" s="23"/>
      <c r="D561" s="592"/>
      <c r="E561" s="564"/>
      <c r="F561" s="593"/>
      <c r="G561" s="596"/>
      <c r="H561" s="95"/>
      <c r="I561" s="564"/>
      <c r="J561" s="593"/>
      <c r="K561" s="596"/>
      <c r="L561" s="564"/>
      <c r="M561" s="25"/>
      <c r="N561" s="594"/>
      <c r="O561" s="25"/>
      <c r="P561" s="33"/>
    </row>
    <row r="562" customHeight="1" spans="1:16">
      <c r="A562" s="595"/>
      <c r="B562" s="23"/>
      <c r="C562" s="23"/>
      <c r="D562" s="592"/>
      <c r="E562" s="564"/>
      <c r="F562" s="593"/>
      <c r="G562" s="596"/>
      <c r="H562" s="95"/>
      <c r="I562" s="564"/>
      <c r="J562" s="593"/>
      <c r="K562" s="596"/>
      <c r="L562" s="564"/>
      <c r="M562" s="25"/>
      <c r="N562" s="594"/>
      <c r="O562" s="25"/>
      <c r="P562" s="33"/>
    </row>
    <row r="563" customHeight="1" spans="1:16">
      <c r="A563" s="591"/>
      <c r="B563" s="23"/>
      <c r="C563" s="23"/>
      <c r="D563" s="592"/>
      <c r="E563" s="564"/>
      <c r="F563" s="593"/>
      <c r="G563" s="596"/>
      <c r="H563" s="95"/>
      <c r="I563" s="564"/>
      <c r="J563" s="593"/>
      <c r="K563" s="596"/>
      <c r="L563" s="564"/>
      <c r="M563" s="25"/>
      <c r="N563" s="594"/>
      <c r="O563" s="25"/>
      <c r="P563" s="33"/>
    </row>
    <row r="564" customHeight="1" spans="1:16">
      <c r="A564" s="595"/>
      <c r="B564" s="23"/>
      <c r="C564" s="23"/>
      <c r="D564" s="592"/>
      <c r="E564" s="564"/>
      <c r="F564" s="593"/>
      <c r="G564" s="596"/>
      <c r="H564" s="95"/>
      <c r="I564" s="564"/>
      <c r="J564" s="593"/>
      <c r="K564" s="596"/>
      <c r="L564" s="564"/>
      <c r="M564" s="25"/>
      <c r="N564" s="594"/>
      <c r="O564" s="25"/>
      <c r="P564" s="33"/>
    </row>
    <row r="565" customHeight="1" spans="1:16">
      <c r="A565" s="591"/>
      <c r="B565" s="23"/>
      <c r="C565" s="23"/>
      <c r="D565" s="592"/>
      <c r="E565" s="564"/>
      <c r="F565" s="593"/>
      <c r="G565" s="596"/>
      <c r="H565" s="95"/>
      <c r="I565" s="564"/>
      <c r="J565" s="593"/>
      <c r="K565" s="596"/>
      <c r="L565" s="564"/>
      <c r="M565" s="25"/>
      <c r="N565" s="594"/>
      <c r="O565" s="25"/>
      <c r="P565" s="33"/>
    </row>
    <row r="566" customHeight="1" spans="1:16">
      <c r="A566" s="595"/>
      <c r="B566" s="23"/>
      <c r="C566" s="23"/>
      <c r="D566" s="592"/>
      <c r="E566" s="564"/>
      <c r="F566" s="593"/>
      <c r="G566" s="596"/>
      <c r="H566" s="95"/>
      <c r="I566" s="564"/>
      <c r="J566" s="593"/>
      <c r="K566" s="596"/>
      <c r="L566" s="564"/>
      <c r="M566" s="25"/>
      <c r="N566" s="594"/>
      <c r="O566" s="25"/>
      <c r="P566" s="33"/>
    </row>
    <row r="567" customHeight="1" spans="1:16">
      <c r="A567" s="591"/>
      <c r="B567" s="23"/>
      <c r="C567" s="23"/>
      <c r="D567" s="592"/>
      <c r="E567" s="564"/>
      <c r="F567" s="593"/>
      <c r="G567" s="596"/>
      <c r="H567" s="95"/>
      <c r="I567" s="564"/>
      <c r="J567" s="593"/>
      <c r="K567" s="596"/>
      <c r="L567" s="564"/>
      <c r="M567" s="25"/>
      <c r="N567" s="594"/>
      <c r="O567" s="25"/>
      <c r="P567" s="33"/>
    </row>
    <row r="568" customHeight="1" spans="1:16">
      <c r="A568" s="595"/>
      <c r="B568" s="23"/>
      <c r="C568" s="23"/>
      <c r="D568" s="592"/>
      <c r="E568" s="564"/>
      <c r="F568" s="593"/>
      <c r="G568" s="596"/>
      <c r="H568" s="95"/>
      <c r="I568" s="564"/>
      <c r="J568" s="593"/>
      <c r="K568" s="596"/>
      <c r="L568" s="564"/>
      <c r="M568" s="25"/>
      <c r="N568" s="594"/>
      <c r="O568" s="25"/>
      <c r="P568" s="33"/>
    </row>
    <row r="569" customHeight="1" spans="1:16">
      <c r="A569" s="591"/>
      <c r="B569" s="23"/>
      <c r="C569" s="23"/>
      <c r="D569" s="592"/>
      <c r="E569" s="564"/>
      <c r="F569" s="593"/>
      <c r="G569" s="596"/>
      <c r="H569" s="95"/>
      <c r="I569" s="564"/>
      <c r="J569" s="593"/>
      <c r="K569" s="596"/>
      <c r="L569" s="564"/>
      <c r="M569" s="25"/>
      <c r="N569" s="594"/>
      <c r="O569" s="25"/>
      <c r="P569" s="33"/>
    </row>
    <row r="570" customHeight="1" spans="1:16">
      <c r="A570" s="595"/>
      <c r="B570" s="23"/>
      <c r="C570" s="23"/>
      <c r="D570" s="592"/>
      <c r="E570" s="564"/>
      <c r="F570" s="593"/>
      <c r="G570" s="596"/>
      <c r="H570" s="95"/>
      <c r="I570" s="564"/>
      <c r="J570" s="593"/>
      <c r="K570" s="596"/>
      <c r="L570" s="564"/>
      <c r="M570" s="25"/>
      <c r="N570" s="594"/>
      <c r="O570" s="25"/>
      <c r="P570" s="33"/>
    </row>
    <row r="571" customHeight="1" spans="1:16">
      <c r="A571" s="591"/>
      <c r="B571" s="23"/>
      <c r="C571" s="23"/>
      <c r="D571" s="592"/>
      <c r="E571" s="564"/>
      <c r="F571" s="593"/>
      <c r="G571" s="596"/>
      <c r="H571" s="95"/>
      <c r="I571" s="564"/>
      <c r="J571" s="593"/>
      <c r="K571" s="596"/>
      <c r="L571" s="564"/>
      <c r="M571" s="25"/>
      <c r="N571" s="594"/>
      <c r="O571" s="25"/>
      <c r="P571" s="33"/>
    </row>
    <row r="572" customHeight="1" spans="1:16">
      <c r="A572" s="595"/>
      <c r="B572" s="23"/>
      <c r="C572" s="23"/>
      <c r="D572" s="592"/>
      <c r="E572" s="564"/>
      <c r="F572" s="593"/>
      <c r="G572" s="596"/>
      <c r="H572" s="95"/>
      <c r="I572" s="564"/>
      <c r="J572" s="593"/>
      <c r="K572" s="596"/>
      <c r="L572" s="564"/>
      <c r="M572" s="25"/>
      <c r="N572" s="594"/>
      <c r="O572" s="25"/>
      <c r="P572" s="33"/>
    </row>
    <row r="573" customHeight="1" spans="1:16">
      <c r="A573" s="591"/>
      <c r="B573" s="23"/>
      <c r="C573" s="23"/>
      <c r="D573" s="592"/>
      <c r="E573" s="564"/>
      <c r="F573" s="593"/>
      <c r="G573" s="596"/>
      <c r="H573" s="95"/>
      <c r="I573" s="564"/>
      <c r="J573" s="593"/>
      <c r="K573" s="596"/>
      <c r="L573" s="564"/>
      <c r="M573" s="25"/>
      <c r="N573" s="594"/>
      <c r="O573" s="25"/>
      <c r="P573" s="33"/>
    </row>
    <row r="574" customHeight="1" spans="1:16">
      <c r="A574" s="595"/>
      <c r="B574" s="23"/>
      <c r="C574" s="23"/>
      <c r="D574" s="592"/>
      <c r="E574" s="564"/>
      <c r="F574" s="593"/>
      <c r="G574" s="596"/>
      <c r="H574" s="95"/>
      <c r="I574" s="564"/>
      <c r="J574" s="593"/>
      <c r="K574" s="596"/>
      <c r="L574" s="564"/>
      <c r="M574" s="25"/>
      <c r="N574" s="594"/>
      <c r="O574" s="25"/>
      <c r="P574" s="33"/>
    </row>
    <row r="575" customHeight="1" spans="1:16">
      <c r="A575" s="591"/>
      <c r="B575" s="23"/>
      <c r="C575" s="23"/>
      <c r="D575" s="592"/>
      <c r="E575" s="564"/>
      <c r="F575" s="593"/>
      <c r="G575" s="596"/>
      <c r="H575" s="95"/>
      <c r="I575" s="564"/>
      <c r="J575" s="593"/>
      <c r="K575" s="596"/>
      <c r="L575" s="564"/>
      <c r="M575" s="25"/>
      <c r="N575" s="594"/>
      <c r="O575" s="25"/>
      <c r="P575" s="33"/>
    </row>
    <row r="576" customHeight="1" spans="1:16">
      <c r="A576" s="595"/>
      <c r="B576" s="23"/>
      <c r="C576" s="23"/>
      <c r="D576" s="592"/>
      <c r="E576" s="564"/>
      <c r="F576" s="593"/>
      <c r="G576" s="596"/>
      <c r="H576" s="95"/>
      <c r="I576" s="564"/>
      <c r="J576" s="593"/>
      <c r="K576" s="596"/>
      <c r="L576" s="564"/>
      <c r="M576" s="25"/>
      <c r="N576" s="594"/>
      <c r="O576" s="25"/>
      <c r="P576" s="33"/>
    </row>
    <row r="577" customHeight="1" spans="1:16">
      <c r="A577" s="591"/>
      <c r="B577" s="23"/>
      <c r="C577" s="23"/>
      <c r="D577" s="592"/>
      <c r="E577" s="564"/>
      <c r="F577" s="593"/>
      <c r="G577" s="596"/>
      <c r="H577" s="95"/>
      <c r="I577" s="564"/>
      <c r="J577" s="593"/>
      <c r="K577" s="596"/>
      <c r="L577" s="564"/>
      <c r="M577" s="25"/>
      <c r="N577" s="594"/>
      <c r="O577" s="25"/>
      <c r="P577" s="33"/>
    </row>
    <row r="578" customHeight="1" spans="1:16">
      <c r="A578" s="595"/>
      <c r="B578" s="23"/>
      <c r="C578" s="23"/>
      <c r="D578" s="592"/>
      <c r="E578" s="564"/>
      <c r="F578" s="593"/>
      <c r="G578" s="596"/>
      <c r="H578" s="95"/>
      <c r="I578" s="564"/>
      <c r="J578" s="593"/>
      <c r="K578" s="596"/>
      <c r="L578" s="564"/>
      <c r="M578" s="25"/>
      <c r="N578" s="594"/>
      <c r="O578" s="25"/>
      <c r="P578" s="33"/>
    </row>
    <row r="579" customHeight="1" spans="1:16">
      <c r="A579" s="591"/>
      <c r="B579" s="23"/>
      <c r="C579" s="23"/>
      <c r="D579" s="592"/>
      <c r="E579" s="564"/>
      <c r="F579" s="593"/>
      <c r="G579" s="596"/>
      <c r="H579" s="95"/>
      <c r="I579" s="564"/>
      <c r="J579" s="593"/>
      <c r="K579" s="596"/>
      <c r="L579" s="564"/>
      <c r="M579" s="25"/>
      <c r="N579" s="594"/>
      <c r="O579" s="25"/>
      <c r="P579" s="33"/>
    </row>
    <row r="580" customHeight="1" spans="1:16">
      <c r="A580" s="595"/>
      <c r="B580" s="23"/>
      <c r="C580" s="23"/>
      <c r="D580" s="592"/>
      <c r="E580" s="564"/>
      <c r="F580" s="593"/>
      <c r="G580" s="596"/>
      <c r="H580" s="95"/>
      <c r="I580" s="564"/>
      <c r="J580" s="593"/>
      <c r="K580" s="596"/>
      <c r="L580" s="564"/>
      <c r="M580" s="25"/>
      <c r="N580" s="594"/>
      <c r="O580" s="25"/>
      <c r="P580" s="33"/>
    </row>
    <row r="581" customHeight="1" spans="1:16">
      <c r="A581" s="591"/>
      <c r="B581" s="23"/>
      <c r="C581" s="23"/>
      <c r="D581" s="592"/>
      <c r="E581" s="564"/>
      <c r="F581" s="593"/>
      <c r="G581" s="596"/>
      <c r="H581" s="95"/>
      <c r="I581" s="564"/>
      <c r="J581" s="593"/>
      <c r="K581" s="596"/>
      <c r="L581" s="564"/>
      <c r="M581" s="25"/>
      <c r="N581" s="594"/>
      <c r="O581" s="25"/>
      <c r="P581" s="33"/>
    </row>
    <row r="582" customHeight="1" spans="1:16">
      <c r="A582" s="595"/>
      <c r="B582" s="23"/>
      <c r="C582" s="23"/>
      <c r="D582" s="592"/>
      <c r="E582" s="564"/>
      <c r="F582" s="593"/>
      <c r="G582" s="596"/>
      <c r="H582" s="95"/>
      <c r="I582" s="564"/>
      <c r="J582" s="593"/>
      <c r="K582" s="596"/>
      <c r="L582" s="564"/>
      <c r="M582" s="25"/>
      <c r="N582" s="594"/>
      <c r="O582" s="25"/>
      <c r="P582" s="33"/>
    </row>
    <row r="583" customHeight="1" spans="1:16">
      <c r="A583" s="591"/>
      <c r="B583" s="23"/>
      <c r="C583" s="23"/>
      <c r="D583" s="592"/>
      <c r="E583" s="564"/>
      <c r="F583" s="593"/>
      <c r="G583" s="596"/>
      <c r="H583" s="95"/>
      <c r="I583" s="564"/>
      <c r="J583" s="593"/>
      <c r="K583" s="596"/>
      <c r="L583" s="564"/>
      <c r="M583" s="25"/>
      <c r="N583" s="594"/>
      <c r="O583" s="25"/>
      <c r="P583" s="33"/>
    </row>
    <row r="584" customHeight="1" spans="1:16">
      <c r="A584" s="595"/>
      <c r="B584" s="23"/>
      <c r="C584" s="23"/>
      <c r="D584" s="592"/>
      <c r="E584" s="564"/>
      <c r="F584" s="593"/>
      <c r="G584" s="596"/>
      <c r="H584" s="95"/>
      <c r="I584" s="564"/>
      <c r="J584" s="593"/>
      <c r="K584" s="596"/>
      <c r="L584" s="564"/>
      <c r="M584" s="25"/>
      <c r="N584" s="594"/>
      <c r="O584" s="25"/>
      <c r="P584" s="33"/>
    </row>
    <row r="585" customHeight="1" spans="1:16">
      <c r="A585" s="591"/>
      <c r="B585" s="23"/>
      <c r="C585" s="23"/>
      <c r="D585" s="592"/>
      <c r="E585" s="564"/>
      <c r="F585" s="593"/>
      <c r="G585" s="596"/>
      <c r="H585" s="95"/>
      <c r="I585" s="564"/>
      <c r="J585" s="593"/>
      <c r="K585" s="596"/>
      <c r="L585" s="564"/>
      <c r="M585" s="25"/>
      <c r="N585" s="594"/>
      <c r="O585" s="25"/>
      <c r="P585" s="33"/>
    </row>
    <row r="586" customHeight="1" spans="1:16">
      <c r="A586" s="595"/>
      <c r="B586" s="23"/>
      <c r="C586" s="23"/>
      <c r="D586" s="592"/>
      <c r="E586" s="564"/>
      <c r="F586" s="593"/>
      <c r="G586" s="596"/>
      <c r="H586" s="95"/>
      <c r="I586" s="564"/>
      <c r="J586" s="593"/>
      <c r="K586" s="596"/>
      <c r="L586" s="564"/>
      <c r="M586" s="25"/>
      <c r="N586" s="594"/>
      <c r="O586" s="25"/>
      <c r="P586" s="33"/>
    </row>
    <row r="587" customHeight="1" spans="1:16">
      <c r="A587" s="591"/>
      <c r="B587" s="23"/>
      <c r="C587" s="23"/>
      <c r="D587" s="592"/>
      <c r="E587" s="564"/>
      <c r="F587" s="593"/>
      <c r="G587" s="596"/>
      <c r="H587" s="95"/>
      <c r="I587" s="564"/>
      <c r="J587" s="593"/>
      <c r="K587" s="596"/>
      <c r="L587" s="564"/>
      <c r="M587" s="25"/>
      <c r="N587" s="594"/>
      <c r="O587" s="25"/>
      <c r="P587" s="33"/>
    </row>
    <row r="588" customHeight="1" spans="1:16">
      <c r="A588" s="595"/>
      <c r="B588" s="23"/>
      <c r="C588" s="23"/>
      <c r="D588" s="592"/>
      <c r="E588" s="564"/>
      <c r="F588" s="593"/>
      <c r="G588" s="596"/>
      <c r="H588" s="95"/>
      <c r="I588" s="564"/>
      <c r="J588" s="593"/>
      <c r="K588" s="596"/>
      <c r="L588" s="564"/>
      <c r="M588" s="25"/>
      <c r="N588" s="594"/>
      <c r="O588" s="25"/>
      <c r="P588" s="33"/>
    </row>
    <row r="589" customHeight="1" spans="1:16">
      <c r="A589" s="591"/>
      <c r="B589" s="23"/>
      <c r="C589" s="23"/>
      <c r="D589" s="592"/>
      <c r="E589" s="564"/>
      <c r="F589" s="593"/>
      <c r="G589" s="596"/>
      <c r="H589" s="95"/>
      <c r="I589" s="564"/>
      <c r="J589" s="593"/>
      <c r="K589" s="596"/>
      <c r="L589" s="564"/>
      <c r="M589" s="25"/>
      <c r="N589" s="594"/>
      <c r="O589" s="25"/>
      <c r="P589" s="33"/>
    </row>
    <row r="590" customHeight="1" spans="1:16">
      <c r="A590" s="595"/>
      <c r="B590" s="23"/>
      <c r="C590" s="23"/>
      <c r="D590" s="592"/>
      <c r="E590" s="564"/>
      <c r="F590" s="593"/>
      <c r="G590" s="596"/>
      <c r="H590" s="95"/>
      <c r="I590" s="564"/>
      <c r="J590" s="593"/>
      <c r="K590" s="596"/>
      <c r="L590" s="564"/>
      <c r="M590" s="25"/>
      <c r="N590" s="594"/>
      <c r="O590" s="25"/>
      <c r="P590" s="33"/>
    </row>
    <row r="591" customHeight="1" spans="1:16">
      <c r="A591" s="591"/>
      <c r="B591" s="23"/>
      <c r="C591" s="23"/>
      <c r="D591" s="592"/>
      <c r="E591" s="564"/>
      <c r="F591" s="593"/>
      <c r="G591" s="596"/>
      <c r="H591" s="95"/>
      <c r="I591" s="564"/>
      <c r="J591" s="593"/>
      <c r="K591" s="596"/>
      <c r="L591" s="564"/>
      <c r="M591" s="25"/>
      <c r="N591" s="594"/>
      <c r="O591" s="25"/>
      <c r="P591" s="33"/>
    </row>
    <row r="592" customHeight="1" spans="1:16">
      <c r="A592" s="595"/>
      <c r="B592" s="23"/>
      <c r="C592" s="23"/>
      <c r="D592" s="592"/>
      <c r="E592" s="564"/>
      <c r="F592" s="593"/>
      <c r="G592" s="596"/>
      <c r="H592" s="95"/>
      <c r="I592" s="564"/>
      <c r="J592" s="593"/>
      <c r="K592" s="596"/>
      <c r="L592" s="564"/>
      <c r="M592" s="25"/>
      <c r="N592" s="594"/>
      <c r="O592" s="25"/>
      <c r="P592" s="33"/>
    </row>
    <row r="593" customHeight="1" spans="1:16">
      <c r="A593" s="591"/>
      <c r="B593" s="23"/>
      <c r="C593" s="23"/>
      <c r="D593" s="592"/>
      <c r="E593" s="564"/>
      <c r="F593" s="593"/>
      <c r="G593" s="596"/>
      <c r="H593" s="95"/>
      <c r="I593" s="564"/>
      <c r="J593" s="593"/>
      <c r="K593" s="596"/>
      <c r="L593" s="564"/>
      <c r="M593" s="25"/>
      <c r="N593" s="594"/>
      <c r="O593" s="25"/>
      <c r="P593" s="33"/>
    </row>
    <row r="594" customHeight="1" spans="1:16">
      <c r="A594" s="595"/>
      <c r="B594" s="23"/>
      <c r="C594" s="23"/>
      <c r="D594" s="592"/>
      <c r="E594" s="564"/>
      <c r="F594" s="593"/>
      <c r="G594" s="596"/>
      <c r="H594" s="95"/>
      <c r="I594" s="564"/>
      <c r="J594" s="593"/>
      <c r="K594" s="596"/>
      <c r="L594" s="564"/>
      <c r="M594" s="25"/>
      <c r="N594" s="594"/>
      <c r="O594" s="25"/>
      <c r="P594" s="33"/>
    </row>
    <row r="595" customHeight="1" spans="1:16">
      <c r="A595" s="591"/>
      <c r="B595" s="23"/>
      <c r="C595" s="23"/>
      <c r="D595" s="592"/>
      <c r="E595" s="564"/>
      <c r="F595" s="593"/>
      <c r="G595" s="596"/>
      <c r="H595" s="95"/>
      <c r="I595" s="564"/>
      <c r="J595" s="593"/>
      <c r="K595" s="596"/>
      <c r="L595" s="564"/>
      <c r="M595" s="25"/>
      <c r="N595" s="594"/>
      <c r="O595" s="25"/>
      <c r="P595" s="33"/>
    </row>
    <row r="596" customHeight="1" spans="1:16">
      <c r="A596" s="595"/>
      <c r="B596" s="23"/>
      <c r="C596" s="23"/>
      <c r="D596" s="592"/>
      <c r="E596" s="564"/>
      <c r="F596" s="593"/>
      <c r="G596" s="596"/>
      <c r="H596" s="95"/>
      <c r="I596" s="564"/>
      <c r="J596" s="593"/>
      <c r="K596" s="596"/>
      <c r="L596" s="564"/>
      <c r="M596" s="25"/>
      <c r="N596" s="594"/>
      <c r="O596" s="25"/>
      <c r="P596" s="33"/>
    </row>
    <row r="597" customHeight="1" spans="1:16">
      <c r="A597" s="591"/>
      <c r="B597" s="23"/>
      <c r="C597" s="23"/>
      <c r="D597" s="592"/>
      <c r="E597" s="564"/>
      <c r="F597" s="593"/>
      <c r="G597" s="596"/>
      <c r="H597" s="95"/>
      <c r="I597" s="564"/>
      <c r="J597" s="593"/>
      <c r="K597" s="596"/>
      <c r="L597" s="564"/>
      <c r="M597" s="25"/>
      <c r="N597" s="594"/>
      <c r="O597" s="25"/>
      <c r="P597" s="33"/>
    </row>
    <row r="598" customHeight="1" spans="1:16">
      <c r="A598" s="595"/>
      <c r="B598" s="23"/>
      <c r="C598" s="23"/>
      <c r="D598" s="592"/>
      <c r="E598" s="564"/>
      <c r="F598" s="593"/>
      <c r="G598" s="596"/>
      <c r="H598" s="95"/>
      <c r="I598" s="564"/>
      <c r="J598" s="593"/>
      <c r="K598" s="596"/>
      <c r="L598" s="564"/>
      <c r="M598" s="25"/>
      <c r="N598" s="594"/>
      <c r="O598" s="25"/>
      <c r="P598" s="33"/>
    </row>
    <row r="599" customHeight="1" spans="1:16">
      <c r="A599" s="591"/>
      <c r="B599" s="23"/>
      <c r="C599" s="23"/>
      <c r="D599" s="592"/>
      <c r="E599" s="564"/>
      <c r="F599" s="593"/>
      <c r="G599" s="596"/>
      <c r="H599" s="95"/>
      <c r="I599" s="564"/>
      <c r="J599" s="593"/>
      <c r="K599" s="596"/>
      <c r="L599" s="564"/>
      <c r="M599" s="25"/>
      <c r="N599" s="594"/>
      <c r="O599" s="25"/>
      <c r="P599" s="33"/>
    </row>
    <row r="600" customHeight="1" spans="1:16">
      <c r="A600" s="595"/>
      <c r="B600" s="23"/>
      <c r="C600" s="23"/>
      <c r="D600" s="592"/>
      <c r="E600" s="564"/>
      <c r="F600" s="593"/>
      <c r="G600" s="596"/>
      <c r="H600" s="95"/>
      <c r="I600" s="564"/>
      <c r="J600" s="593"/>
      <c r="K600" s="596"/>
      <c r="L600" s="564"/>
      <c r="M600" s="25"/>
      <c r="N600" s="594"/>
      <c r="O600" s="25"/>
      <c r="P600" s="33"/>
    </row>
    <row r="601" customHeight="1" spans="1:16">
      <c r="A601" s="591"/>
      <c r="B601" s="23"/>
      <c r="C601" s="23"/>
      <c r="D601" s="592"/>
      <c r="E601" s="564"/>
      <c r="F601" s="593"/>
      <c r="G601" s="596"/>
      <c r="H601" s="95"/>
      <c r="I601" s="564"/>
      <c r="J601" s="593"/>
      <c r="K601" s="596"/>
      <c r="L601" s="564"/>
      <c r="M601" s="25"/>
      <c r="N601" s="594"/>
      <c r="O601" s="25"/>
      <c r="P601" s="33"/>
    </row>
    <row r="602" customHeight="1" spans="1:16">
      <c r="A602" s="595"/>
      <c r="B602" s="604"/>
      <c r="C602" s="23"/>
      <c r="D602" s="605"/>
      <c r="E602" s="606"/>
      <c r="F602" s="593"/>
      <c r="G602" s="597"/>
      <c r="H602" s="95"/>
      <c r="I602" s="606"/>
      <c r="J602" s="593"/>
      <c r="K602" s="597"/>
      <c r="L602" s="564"/>
      <c r="M602" s="25"/>
      <c r="N602" s="594"/>
      <c r="O602" s="25"/>
      <c r="P602" s="33"/>
    </row>
    <row r="603" customHeight="1" spans="1:16">
      <c r="A603" s="591"/>
      <c r="B603" s="604"/>
      <c r="C603" s="23"/>
      <c r="D603" s="605"/>
      <c r="E603" s="606"/>
      <c r="F603" s="593"/>
      <c r="G603" s="597"/>
      <c r="H603" s="95"/>
      <c r="I603" s="606"/>
      <c r="J603" s="593"/>
      <c r="K603" s="597"/>
      <c r="L603" s="564"/>
      <c r="M603" s="25"/>
      <c r="N603" s="594"/>
      <c r="O603" s="25"/>
      <c r="P603" s="33"/>
    </row>
    <row r="604" customHeight="1" spans="1:16">
      <c r="A604" s="595"/>
      <c r="B604" s="604"/>
      <c r="C604" s="23"/>
      <c r="D604" s="605"/>
      <c r="E604" s="606"/>
      <c r="F604" s="593"/>
      <c r="G604" s="597"/>
      <c r="H604" s="95"/>
      <c r="I604" s="606"/>
      <c r="J604" s="593"/>
      <c r="K604" s="597"/>
      <c r="L604" s="564"/>
      <c r="M604" s="25"/>
      <c r="N604" s="594"/>
      <c r="O604" s="25"/>
      <c r="P604" s="33"/>
    </row>
    <row r="605" customHeight="1" spans="1:16">
      <c r="A605" s="591"/>
      <c r="B605" s="604"/>
      <c r="C605" s="23"/>
      <c r="D605" s="605"/>
      <c r="E605" s="606"/>
      <c r="F605" s="593"/>
      <c r="G605" s="597"/>
      <c r="H605" s="95"/>
      <c r="I605" s="606"/>
      <c r="J605" s="593"/>
      <c r="K605" s="597"/>
      <c r="L605" s="564"/>
      <c r="M605" s="25"/>
      <c r="N605" s="594"/>
      <c r="O605" s="25"/>
      <c r="P605" s="33"/>
    </row>
    <row r="606" customHeight="1" spans="1:16">
      <c r="A606" s="595"/>
      <c r="B606" s="604"/>
      <c r="C606" s="23"/>
      <c r="D606" s="605"/>
      <c r="E606" s="606"/>
      <c r="F606" s="593"/>
      <c r="G606" s="597"/>
      <c r="H606" s="95"/>
      <c r="I606" s="606"/>
      <c r="J606" s="593"/>
      <c r="K606" s="597"/>
      <c r="L606" s="564"/>
      <c r="M606" s="25"/>
      <c r="N606" s="594"/>
      <c r="O606" s="25"/>
      <c r="P606" s="33"/>
    </row>
    <row r="607" customHeight="1" spans="1:16">
      <c r="A607" s="591"/>
      <c r="B607" s="604"/>
      <c r="C607" s="23"/>
      <c r="D607" s="605"/>
      <c r="E607" s="606"/>
      <c r="F607" s="593"/>
      <c r="G607" s="597"/>
      <c r="H607" s="95"/>
      <c r="I607" s="606"/>
      <c r="J607" s="593"/>
      <c r="K607" s="597"/>
      <c r="L607" s="564"/>
      <c r="M607" s="25"/>
      <c r="N607" s="594"/>
      <c r="O607" s="25"/>
      <c r="P607" s="33"/>
    </row>
    <row r="608" customHeight="1" spans="1:16">
      <c r="A608" s="595"/>
      <c r="B608" s="604"/>
      <c r="C608" s="23"/>
      <c r="D608" s="605"/>
      <c r="E608" s="606"/>
      <c r="F608" s="593"/>
      <c r="G608" s="597"/>
      <c r="H608" s="95"/>
      <c r="I608" s="606"/>
      <c r="J608" s="593"/>
      <c r="K608" s="597"/>
      <c r="L608" s="564"/>
      <c r="M608" s="25"/>
      <c r="N608" s="594"/>
      <c r="O608" s="25"/>
      <c r="P608" s="33"/>
    </row>
    <row r="609" customHeight="1" spans="1:16">
      <c r="A609" s="591"/>
      <c r="B609" s="604"/>
      <c r="C609" s="23"/>
      <c r="D609" s="605"/>
      <c r="E609" s="606"/>
      <c r="F609" s="593"/>
      <c r="G609" s="597"/>
      <c r="H609" s="95"/>
      <c r="I609" s="606"/>
      <c r="J609" s="593"/>
      <c r="K609" s="597"/>
      <c r="L609" s="564"/>
      <c r="M609" s="25"/>
      <c r="N609" s="594"/>
      <c r="O609" s="25"/>
      <c r="P609" s="33"/>
    </row>
    <row r="610" customHeight="1" spans="1:16">
      <c r="A610" s="595"/>
      <c r="B610" s="604"/>
      <c r="C610" s="23"/>
      <c r="D610" s="605"/>
      <c r="E610" s="606"/>
      <c r="F610" s="593"/>
      <c r="G610" s="597"/>
      <c r="H610" s="95"/>
      <c r="I610" s="606"/>
      <c r="J610" s="593"/>
      <c r="K610" s="597"/>
      <c r="L610" s="564"/>
      <c r="M610" s="25"/>
      <c r="N610" s="594"/>
      <c r="O610" s="25"/>
      <c r="P610" s="33"/>
    </row>
    <row r="611" customHeight="1" spans="1:16">
      <c r="A611" s="591"/>
      <c r="B611" s="604"/>
      <c r="C611" s="23"/>
      <c r="D611" s="605"/>
      <c r="E611" s="606"/>
      <c r="F611" s="593"/>
      <c r="G611" s="597"/>
      <c r="H611" s="95"/>
      <c r="I611" s="606"/>
      <c r="J611" s="593"/>
      <c r="K611" s="597"/>
      <c r="L611" s="564"/>
      <c r="M611" s="25"/>
      <c r="N611" s="594"/>
      <c r="O611" s="25"/>
      <c r="P611" s="33"/>
    </row>
    <row r="612" customHeight="1" spans="1:16">
      <c r="A612" s="595"/>
      <c r="B612" s="604"/>
      <c r="C612" s="23"/>
      <c r="D612" s="605"/>
      <c r="E612" s="606"/>
      <c r="F612" s="593"/>
      <c r="G612" s="597"/>
      <c r="H612" s="95"/>
      <c r="I612" s="606"/>
      <c r="J612" s="593"/>
      <c r="K612" s="597"/>
      <c r="L612" s="564"/>
      <c r="M612" s="25"/>
      <c r="N612" s="594"/>
      <c r="O612" s="25"/>
      <c r="P612" s="33"/>
    </row>
    <row r="613" customHeight="1" spans="1:16">
      <c r="A613" s="591"/>
      <c r="B613" s="604"/>
      <c r="C613" s="23"/>
      <c r="D613" s="605"/>
      <c r="E613" s="606"/>
      <c r="F613" s="593"/>
      <c r="G613" s="597"/>
      <c r="H613" s="95"/>
      <c r="I613" s="606"/>
      <c r="J613" s="593"/>
      <c r="K613" s="597"/>
      <c r="L613" s="564"/>
      <c r="M613" s="25"/>
      <c r="N613" s="594"/>
      <c r="O613" s="25"/>
      <c r="P613" s="33"/>
    </row>
    <row r="614" customHeight="1" spans="1:16">
      <c r="A614" s="595"/>
      <c r="B614" s="604"/>
      <c r="C614" s="23"/>
      <c r="D614" s="605"/>
      <c r="E614" s="606"/>
      <c r="F614" s="593"/>
      <c r="G614" s="597"/>
      <c r="H614" s="95"/>
      <c r="I614" s="606"/>
      <c r="J614" s="593"/>
      <c r="K614" s="597"/>
      <c r="L614" s="564"/>
      <c r="M614" s="25"/>
      <c r="N614" s="594"/>
      <c r="O614" s="25"/>
      <c r="P614" s="33"/>
    </row>
    <row r="615" customHeight="1" spans="1:16">
      <c r="A615" s="591"/>
      <c r="B615" s="607"/>
      <c r="C615" s="23"/>
      <c r="D615" s="605"/>
      <c r="E615" s="606"/>
      <c r="F615" s="593"/>
      <c r="G615" s="597"/>
      <c r="H615" s="95"/>
      <c r="I615" s="606"/>
      <c r="J615" s="593"/>
      <c r="K615" s="597"/>
      <c r="L615" s="564"/>
      <c r="M615" s="25"/>
      <c r="N615" s="594"/>
      <c r="O615" s="25"/>
      <c r="P615" s="33"/>
    </row>
    <row r="616" customHeight="1" spans="1:16">
      <c r="A616" s="595"/>
      <c r="B616" s="607"/>
      <c r="C616" s="23"/>
      <c r="D616" s="605"/>
      <c r="E616" s="606"/>
      <c r="F616" s="593"/>
      <c r="G616" s="597"/>
      <c r="H616" s="95"/>
      <c r="I616" s="606"/>
      <c r="J616" s="593"/>
      <c r="K616" s="597"/>
      <c r="L616" s="564"/>
      <c r="M616" s="25"/>
      <c r="N616" s="594"/>
      <c r="O616" s="25"/>
      <c r="P616" s="33"/>
    </row>
    <row r="617" customHeight="1" spans="1:16">
      <c r="A617" s="591"/>
      <c r="B617" s="607"/>
      <c r="C617" s="23"/>
      <c r="D617" s="605"/>
      <c r="E617" s="606"/>
      <c r="F617" s="593"/>
      <c r="G617" s="597"/>
      <c r="H617" s="95"/>
      <c r="I617" s="606"/>
      <c r="J617" s="593"/>
      <c r="K617" s="597"/>
      <c r="L617" s="564"/>
      <c r="M617" s="25"/>
      <c r="N617" s="594"/>
      <c r="O617" s="25"/>
      <c r="P617" s="33"/>
    </row>
    <row r="618" customHeight="1" spans="1:16">
      <c r="A618" s="595"/>
      <c r="B618" s="607"/>
      <c r="C618" s="23"/>
      <c r="D618" s="605"/>
      <c r="E618" s="606"/>
      <c r="F618" s="593"/>
      <c r="G618" s="597"/>
      <c r="H618" s="95"/>
      <c r="I618" s="606"/>
      <c r="J618" s="593"/>
      <c r="K618" s="597"/>
      <c r="L618" s="564"/>
      <c r="M618" s="25"/>
      <c r="N618" s="594"/>
      <c r="O618" s="25"/>
      <c r="P618" s="33"/>
    </row>
    <row r="619" customHeight="1" spans="1:16">
      <c r="A619" s="591"/>
      <c r="B619" s="607"/>
      <c r="C619" s="23"/>
      <c r="D619" s="605"/>
      <c r="E619" s="606"/>
      <c r="F619" s="593"/>
      <c r="G619" s="597"/>
      <c r="H619" s="95"/>
      <c r="I619" s="606"/>
      <c r="J619" s="593"/>
      <c r="K619" s="597"/>
      <c r="L619" s="564"/>
      <c r="M619" s="25"/>
      <c r="N619" s="594"/>
      <c r="O619" s="25"/>
      <c r="P619" s="33"/>
    </row>
    <row r="620" customHeight="1" spans="1:16">
      <c r="A620" s="595"/>
      <c r="B620" s="607"/>
      <c r="C620" s="23"/>
      <c r="D620" s="605"/>
      <c r="E620" s="606"/>
      <c r="F620" s="593"/>
      <c r="G620" s="597"/>
      <c r="H620" s="95"/>
      <c r="I620" s="606"/>
      <c r="J620" s="593"/>
      <c r="K620" s="597"/>
      <c r="L620" s="564"/>
      <c r="M620" s="25"/>
      <c r="N620" s="594"/>
      <c r="O620" s="25"/>
      <c r="P620" s="33"/>
    </row>
    <row r="621" customHeight="1" spans="1:16">
      <c r="A621" s="591"/>
      <c r="B621" s="607"/>
      <c r="C621" s="23"/>
      <c r="D621" s="605"/>
      <c r="E621" s="606"/>
      <c r="F621" s="593"/>
      <c r="G621" s="597"/>
      <c r="H621" s="95"/>
      <c r="I621" s="606"/>
      <c r="J621" s="593"/>
      <c r="K621" s="597"/>
      <c r="L621" s="564"/>
      <c r="M621" s="25"/>
      <c r="N621" s="594"/>
      <c r="O621" s="25"/>
      <c r="P621" s="33"/>
    </row>
    <row r="622" customHeight="1" spans="1:16">
      <c r="A622" s="595"/>
      <c r="B622" s="607"/>
      <c r="C622" s="23"/>
      <c r="D622" s="605"/>
      <c r="E622" s="606"/>
      <c r="F622" s="593"/>
      <c r="G622" s="597"/>
      <c r="H622" s="95"/>
      <c r="I622" s="606"/>
      <c r="J622" s="593"/>
      <c r="K622" s="597"/>
      <c r="L622" s="564"/>
      <c r="M622" s="25"/>
      <c r="N622" s="594"/>
      <c r="O622" s="25"/>
      <c r="P622" s="33"/>
    </row>
    <row r="623" customHeight="1" spans="1:16">
      <c r="A623" s="591"/>
      <c r="B623" s="607"/>
      <c r="C623" s="23"/>
      <c r="D623" s="605"/>
      <c r="E623" s="606"/>
      <c r="F623" s="593"/>
      <c r="G623" s="597"/>
      <c r="H623" s="95"/>
      <c r="I623" s="606"/>
      <c r="J623" s="593"/>
      <c r="K623" s="597"/>
      <c r="L623" s="564"/>
      <c r="M623" s="25"/>
      <c r="N623" s="594"/>
      <c r="O623" s="25"/>
      <c r="P623" s="33"/>
    </row>
    <row r="624" customHeight="1" spans="1:16">
      <c r="A624" s="595"/>
      <c r="B624" s="607"/>
      <c r="C624" s="23"/>
      <c r="D624" s="605"/>
      <c r="E624" s="606"/>
      <c r="F624" s="593"/>
      <c r="G624" s="597"/>
      <c r="H624" s="95"/>
      <c r="I624" s="606"/>
      <c r="J624" s="593"/>
      <c r="K624" s="597"/>
      <c r="L624" s="564"/>
      <c r="M624" s="25"/>
      <c r="N624" s="594"/>
      <c r="O624" s="25"/>
      <c r="P624" s="33"/>
    </row>
    <row r="625" customHeight="1" spans="1:16">
      <c r="A625" s="591"/>
      <c r="B625" s="607"/>
      <c r="C625" s="23"/>
      <c r="D625" s="605"/>
      <c r="E625" s="606"/>
      <c r="F625" s="593"/>
      <c r="G625" s="597"/>
      <c r="H625" s="95"/>
      <c r="I625" s="606"/>
      <c r="J625" s="593"/>
      <c r="K625" s="597"/>
      <c r="L625" s="564"/>
      <c r="M625" s="25"/>
      <c r="N625" s="594"/>
      <c r="O625" s="25"/>
      <c r="P625" s="33"/>
    </row>
    <row r="626" customHeight="1" spans="1:16">
      <c r="A626" s="595"/>
      <c r="B626" s="604"/>
      <c r="C626" s="23"/>
      <c r="D626" s="605"/>
      <c r="E626" s="606"/>
      <c r="F626" s="593"/>
      <c r="G626" s="597"/>
      <c r="H626" s="95"/>
      <c r="I626" s="606"/>
      <c r="J626" s="593"/>
      <c r="K626" s="597"/>
      <c r="L626" s="564"/>
      <c r="M626" s="25"/>
      <c r="N626" s="594"/>
      <c r="O626" s="25"/>
      <c r="P626" s="33"/>
    </row>
    <row r="627" customHeight="1" spans="1:16">
      <c r="A627" s="591"/>
      <c r="B627" s="604"/>
      <c r="C627" s="23"/>
      <c r="D627" s="605"/>
      <c r="E627" s="606"/>
      <c r="F627" s="593"/>
      <c r="G627" s="597"/>
      <c r="H627" s="95"/>
      <c r="I627" s="606"/>
      <c r="J627" s="593"/>
      <c r="K627" s="597"/>
      <c r="L627" s="564"/>
      <c r="M627" s="25"/>
      <c r="N627" s="594"/>
      <c r="O627" s="25"/>
      <c r="P627" s="33"/>
    </row>
    <row r="628" customHeight="1" spans="1:16">
      <c r="A628" s="595"/>
      <c r="B628" s="604"/>
      <c r="C628" s="23"/>
      <c r="D628" s="605"/>
      <c r="E628" s="606"/>
      <c r="F628" s="593"/>
      <c r="G628" s="597"/>
      <c r="H628" s="95"/>
      <c r="I628" s="606"/>
      <c r="J628" s="593"/>
      <c r="K628" s="597"/>
      <c r="L628" s="564"/>
      <c r="M628" s="25"/>
      <c r="N628" s="594"/>
      <c r="O628" s="25"/>
      <c r="P628" s="33"/>
    </row>
    <row r="629" customHeight="1" spans="1:16">
      <c r="A629" s="591"/>
      <c r="B629" s="604"/>
      <c r="C629" s="23"/>
      <c r="D629" s="605"/>
      <c r="E629" s="606"/>
      <c r="F629" s="593"/>
      <c r="G629" s="597"/>
      <c r="H629" s="95"/>
      <c r="I629" s="606"/>
      <c r="J629" s="593"/>
      <c r="K629" s="597"/>
      <c r="L629" s="564"/>
      <c r="M629" s="25"/>
      <c r="N629" s="594"/>
      <c r="O629" s="25"/>
      <c r="P629" s="33"/>
    </row>
    <row r="630" customHeight="1" spans="1:16">
      <c r="A630" s="595"/>
      <c r="B630" s="604"/>
      <c r="C630" s="23"/>
      <c r="D630" s="605"/>
      <c r="E630" s="606"/>
      <c r="F630" s="593"/>
      <c r="G630" s="597"/>
      <c r="H630" s="95"/>
      <c r="I630" s="606"/>
      <c r="J630" s="593"/>
      <c r="K630" s="597"/>
      <c r="L630" s="564"/>
      <c r="M630" s="25"/>
      <c r="N630" s="594"/>
      <c r="O630" s="25"/>
      <c r="P630" s="33"/>
    </row>
    <row r="631" customHeight="1" spans="1:16">
      <c r="A631" s="591"/>
      <c r="B631" s="604"/>
      <c r="C631" s="23"/>
      <c r="D631" s="605"/>
      <c r="E631" s="606"/>
      <c r="F631" s="593"/>
      <c r="G631" s="597"/>
      <c r="H631" s="95"/>
      <c r="I631" s="606"/>
      <c r="J631" s="593"/>
      <c r="K631" s="597"/>
      <c r="L631" s="564"/>
      <c r="M631" s="25"/>
      <c r="N631" s="594"/>
      <c r="O631" s="25"/>
      <c r="P631" s="33"/>
    </row>
    <row r="632" customHeight="1" spans="1:16">
      <c r="A632" s="595"/>
      <c r="B632" s="604"/>
      <c r="C632" s="23"/>
      <c r="D632" s="605"/>
      <c r="E632" s="606"/>
      <c r="F632" s="593"/>
      <c r="G632" s="597"/>
      <c r="H632" s="95"/>
      <c r="I632" s="606"/>
      <c r="J632" s="593"/>
      <c r="K632" s="597"/>
      <c r="L632" s="564"/>
      <c r="M632" s="25"/>
      <c r="N632" s="594"/>
      <c r="O632" s="25"/>
      <c r="P632" s="33"/>
    </row>
    <row r="633" customHeight="1" spans="1:16">
      <c r="A633" s="591"/>
      <c r="B633" s="604"/>
      <c r="C633" s="23"/>
      <c r="D633" s="605"/>
      <c r="E633" s="606"/>
      <c r="F633" s="593"/>
      <c r="G633" s="597"/>
      <c r="H633" s="95"/>
      <c r="I633" s="606"/>
      <c r="J633" s="593"/>
      <c r="K633" s="597"/>
      <c r="L633" s="564"/>
      <c r="M633" s="25"/>
      <c r="N633" s="594"/>
      <c r="O633" s="25"/>
      <c r="P633" s="33"/>
    </row>
    <row r="634" customHeight="1" spans="1:16">
      <c r="A634" s="595"/>
      <c r="B634" s="604"/>
      <c r="C634" s="23"/>
      <c r="D634" s="605"/>
      <c r="E634" s="606"/>
      <c r="F634" s="593"/>
      <c r="G634" s="597"/>
      <c r="H634" s="95"/>
      <c r="I634" s="606"/>
      <c r="J634" s="593"/>
      <c r="K634" s="597"/>
      <c r="L634" s="564"/>
      <c r="M634" s="25"/>
      <c r="N634" s="594"/>
      <c r="O634" s="25"/>
      <c r="P634" s="33"/>
    </row>
    <row r="635" customHeight="1" spans="1:16">
      <c r="A635" s="591"/>
      <c r="B635" s="604"/>
      <c r="C635" s="23"/>
      <c r="D635" s="605"/>
      <c r="E635" s="606"/>
      <c r="F635" s="593"/>
      <c r="G635" s="597"/>
      <c r="H635" s="95"/>
      <c r="I635" s="606"/>
      <c r="J635" s="593"/>
      <c r="K635" s="597"/>
      <c r="L635" s="564"/>
      <c r="M635" s="25"/>
      <c r="N635" s="594"/>
      <c r="O635" s="25"/>
      <c r="P635" s="33"/>
    </row>
    <row r="636" customHeight="1" spans="1:16">
      <c r="A636" s="595"/>
      <c r="B636" s="604"/>
      <c r="C636" s="23"/>
      <c r="D636" s="605"/>
      <c r="E636" s="606"/>
      <c r="F636" s="593"/>
      <c r="G636" s="597"/>
      <c r="H636" s="95"/>
      <c r="I636" s="606"/>
      <c r="J636" s="593"/>
      <c r="K636" s="597"/>
      <c r="L636" s="564"/>
      <c r="M636" s="25"/>
      <c r="N636" s="594"/>
      <c r="O636" s="25"/>
      <c r="P636" s="33"/>
    </row>
    <row r="637" customHeight="1" spans="1:16">
      <c r="A637" s="591"/>
      <c r="B637" s="604"/>
      <c r="C637" s="23"/>
      <c r="D637" s="605"/>
      <c r="E637" s="606"/>
      <c r="F637" s="593"/>
      <c r="G637" s="597"/>
      <c r="H637" s="95"/>
      <c r="I637" s="606"/>
      <c r="J637" s="593"/>
      <c r="K637" s="597"/>
      <c r="L637" s="564"/>
      <c r="M637" s="25"/>
      <c r="N637" s="594"/>
      <c r="O637" s="25"/>
      <c r="P637" s="33"/>
    </row>
    <row r="638" customHeight="1" spans="1:16">
      <c r="A638" s="595"/>
      <c r="B638" s="604"/>
      <c r="C638" s="23"/>
      <c r="D638" s="605"/>
      <c r="E638" s="606"/>
      <c r="F638" s="593"/>
      <c r="G638" s="597"/>
      <c r="H638" s="95"/>
      <c r="I638" s="606"/>
      <c r="J638" s="593"/>
      <c r="K638" s="597"/>
      <c r="L638" s="564"/>
      <c r="M638" s="25"/>
      <c r="N638" s="594"/>
      <c r="O638" s="25"/>
      <c r="P638" s="33"/>
    </row>
    <row r="639" customHeight="1" spans="1:16">
      <c r="A639" s="591"/>
      <c r="B639" s="604"/>
      <c r="C639" s="23"/>
      <c r="D639" s="605"/>
      <c r="E639" s="606"/>
      <c r="F639" s="593"/>
      <c r="G639" s="597"/>
      <c r="H639" s="95"/>
      <c r="I639" s="606"/>
      <c r="J639" s="593"/>
      <c r="K639" s="597"/>
      <c r="L639" s="564"/>
      <c r="M639" s="25"/>
      <c r="N639" s="594"/>
      <c r="O639" s="25"/>
      <c r="P639" s="33"/>
    </row>
    <row r="640" customHeight="1" spans="1:16">
      <c r="A640" s="595"/>
      <c r="B640" s="604"/>
      <c r="C640" s="23"/>
      <c r="D640" s="605"/>
      <c r="E640" s="606"/>
      <c r="F640" s="593"/>
      <c r="G640" s="597"/>
      <c r="H640" s="95"/>
      <c r="I640" s="606"/>
      <c r="J640" s="593"/>
      <c r="K640" s="597"/>
      <c r="L640" s="564"/>
      <c r="M640" s="25"/>
      <c r="N640" s="594"/>
      <c r="O640" s="25"/>
      <c r="P640" s="33"/>
    </row>
    <row r="641" customHeight="1" spans="1:16">
      <c r="A641" s="591"/>
      <c r="B641" s="604"/>
      <c r="C641" s="23"/>
      <c r="D641" s="605"/>
      <c r="E641" s="606"/>
      <c r="F641" s="593"/>
      <c r="G641" s="597"/>
      <c r="H641" s="95"/>
      <c r="I641" s="606"/>
      <c r="J641" s="593"/>
      <c r="K641" s="597"/>
      <c r="L641" s="564"/>
      <c r="M641" s="25"/>
      <c r="N641" s="594"/>
      <c r="O641" s="25"/>
      <c r="P641" s="33"/>
    </row>
    <row r="642" customHeight="1" spans="1:16">
      <c r="A642" s="595"/>
      <c r="B642" s="604"/>
      <c r="C642" s="23"/>
      <c r="D642" s="605"/>
      <c r="E642" s="606"/>
      <c r="F642" s="593"/>
      <c r="G642" s="597"/>
      <c r="H642" s="95"/>
      <c r="I642" s="606"/>
      <c r="J642" s="593"/>
      <c r="K642" s="597"/>
      <c r="L642" s="564"/>
      <c r="M642" s="25"/>
      <c r="N642" s="594"/>
      <c r="O642" s="25"/>
      <c r="P642" s="33"/>
    </row>
    <row r="643" customHeight="1" spans="1:16">
      <c r="A643" s="591"/>
      <c r="B643" s="604"/>
      <c r="C643" s="23"/>
      <c r="D643" s="605"/>
      <c r="E643" s="606"/>
      <c r="F643" s="593"/>
      <c r="G643" s="597"/>
      <c r="H643" s="95"/>
      <c r="I643" s="606"/>
      <c r="J643" s="593"/>
      <c r="K643" s="597"/>
      <c r="L643" s="564"/>
      <c r="M643" s="25"/>
      <c r="N643" s="594"/>
      <c r="O643" s="25"/>
      <c r="P643" s="33"/>
    </row>
    <row r="644" customHeight="1" spans="1:16">
      <c r="A644" s="595"/>
      <c r="B644" s="604"/>
      <c r="C644" s="23"/>
      <c r="D644" s="605"/>
      <c r="E644" s="606"/>
      <c r="F644" s="593"/>
      <c r="G644" s="597"/>
      <c r="H644" s="95"/>
      <c r="I644" s="606"/>
      <c r="J644" s="593"/>
      <c r="K644" s="597"/>
      <c r="L644" s="564"/>
      <c r="M644" s="25"/>
      <c r="N644" s="594"/>
      <c r="O644" s="25"/>
      <c r="P644" s="33"/>
    </row>
    <row r="645" customHeight="1" spans="1:16">
      <c r="A645" s="591"/>
      <c r="B645" s="604"/>
      <c r="C645" s="23"/>
      <c r="D645" s="605"/>
      <c r="E645" s="606"/>
      <c r="F645" s="593"/>
      <c r="G645" s="597"/>
      <c r="H645" s="95"/>
      <c r="I645" s="606"/>
      <c r="J645" s="593"/>
      <c r="K645" s="597"/>
      <c r="L645" s="564"/>
      <c r="M645" s="25"/>
      <c r="N645" s="594"/>
      <c r="O645" s="25"/>
      <c r="P645" s="33"/>
    </row>
    <row r="646" customHeight="1" spans="1:16">
      <c r="A646" s="595"/>
      <c r="B646" s="604"/>
      <c r="C646" s="23"/>
      <c r="D646" s="605"/>
      <c r="E646" s="606"/>
      <c r="F646" s="593"/>
      <c r="G646" s="597"/>
      <c r="H646" s="95"/>
      <c r="I646" s="606"/>
      <c r="J646" s="593"/>
      <c r="K646" s="597"/>
      <c r="L646" s="564"/>
      <c r="M646" s="25"/>
      <c r="N646" s="594"/>
      <c r="O646" s="25"/>
      <c r="P646" s="33"/>
    </row>
    <row r="647" customHeight="1" spans="1:16">
      <c r="A647" s="591"/>
      <c r="B647" s="604"/>
      <c r="C647" s="23"/>
      <c r="D647" s="605"/>
      <c r="E647" s="606"/>
      <c r="F647" s="593"/>
      <c r="G647" s="597"/>
      <c r="H647" s="95"/>
      <c r="I647" s="606"/>
      <c r="J647" s="593"/>
      <c r="K647" s="597"/>
      <c r="L647" s="564"/>
      <c r="M647" s="25"/>
      <c r="N647" s="594"/>
      <c r="O647" s="25"/>
      <c r="P647" s="33"/>
    </row>
    <row r="648" customHeight="1" spans="1:16">
      <c r="A648" s="595"/>
      <c r="B648" s="604"/>
      <c r="C648" s="23"/>
      <c r="D648" s="605"/>
      <c r="E648" s="606"/>
      <c r="F648" s="593"/>
      <c r="G648" s="597"/>
      <c r="H648" s="95"/>
      <c r="I648" s="606"/>
      <c r="J648" s="593"/>
      <c r="K648" s="597"/>
      <c r="L648" s="564"/>
      <c r="M648" s="25"/>
      <c r="N648" s="594"/>
      <c r="O648" s="25"/>
      <c r="P648" s="33"/>
    </row>
    <row r="649" customHeight="1" spans="1:16">
      <c r="A649" s="591"/>
      <c r="B649" s="604"/>
      <c r="C649" s="23"/>
      <c r="D649" s="605"/>
      <c r="E649" s="606"/>
      <c r="F649" s="593"/>
      <c r="G649" s="597"/>
      <c r="H649" s="95"/>
      <c r="I649" s="606"/>
      <c r="J649" s="593"/>
      <c r="K649" s="597"/>
      <c r="L649" s="564"/>
      <c r="M649" s="25"/>
      <c r="N649" s="594"/>
      <c r="O649" s="25"/>
      <c r="P649" s="33"/>
    </row>
    <row r="650" customHeight="1" spans="1:16">
      <c r="A650" s="595"/>
      <c r="B650" s="604"/>
      <c r="C650" s="23"/>
      <c r="D650" s="605"/>
      <c r="E650" s="606"/>
      <c r="F650" s="593"/>
      <c r="G650" s="597"/>
      <c r="H650" s="95"/>
      <c r="I650" s="606"/>
      <c r="J650" s="593"/>
      <c r="K650" s="597"/>
      <c r="L650" s="564"/>
      <c r="M650" s="25"/>
      <c r="N650" s="594"/>
      <c r="O650" s="25"/>
      <c r="P650" s="33"/>
    </row>
    <row r="651" customHeight="1" spans="1:16">
      <c r="A651" s="591"/>
      <c r="B651" s="604"/>
      <c r="C651" s="23"/>
      <c r="D651" s="605"/>
      <c r="E651" s="606"/>
      <c r="F651" s="593"/>
      <c r="G651" s="597"/>
      <c r="H651" s="95"/>
      <c r="I651" s="606"/>
      <c r="J651" s="593"/>
      <c r="K651" s="597"/>
      <c r="L651" s="564"/>
      <c r="M651" s="25"/>
      <c r="N651" s="594"/>
      <c r="O651" s="25"/>
      <c r="P651" s="33"/>
    </row>
    <row r="652" customHeight="1" spans="1:16">
      <c r="A652" s="595"/>
      <c r="B652" s="604"/>
      <c r="C652" s="23"/>
      <c r="D652" s="605"/>
      <c r="E652" s="606"/>
      <c r="F652" s="593"/>
      <c r="G652" s="597"/>
      <c r="H652" s="95"/>
      <c r="I652" s="606"/>
      <c r="J652" s="593"/>
      <c r="K652" s="597"/>
      <c r="L652" s="564"/>
      <c r="M652" s="25"/>
      <c r="N652" s="594"/>
      <c r="O652" s="25"/>
      <c r="P652" s="33"/>
    </row>
    <row r="653" customHeight="1" spans="1:16">
      <c r="A653" s="591"/>
      <c r="B653" s="604"/>
      <c r="C653" s="23"/>
      <c r="D653" s="605"/>
      <c r="E653" s="606"/>
      <c r="F653" s="593"/>
      <c r="G653" s="597"/>
      <c r="H653" s="95"/>
      <c r="I653" s="606"/>
      <c r="J653" s="593"/>
      <c r="K653" s="597"/>
      <c r="L653" s="564"/>
      <c r="M653" s="25"/>
      <c r="N653" s="594"/>
      <c r="O653" s="25"/>
      <c r="P653" s="33"/>
    </row>
    <row r="654" customHeight="1" spans="1:16">
      <c r="A654" s="595"/>
      <c r="B654" s="604"/>
      <c r="C654" s="23"/>
      <c r="D654" s="605"/>
      <c r="E654" s="606"/>
      <c r="F654" s="593"/>
      <c r="G654" s="597"/>
      <c r="H654" s="95"/>
      <c r="I654" s="606"/>
      <c r="J654" s="593"/>
      <c r="K654" s="597"/>
      <c r="L654" s="564"/>
      <c r="M654" s="25"/>
      <c r="N654" s="594"/>
      <c r="O654" s="25"/>
      <c r="P654" s="33"/>
    </row>
    <row r="655" customHeight="1" spans="1:16">
      <c r="A655" s="591"/>
      <c r="B655" s="604"/>
      <c r="C655" s="23"/>
      <c r="D655" s="605"/>
      <c r="E655" s="606"/>
      <c r="F655" s="593"/>
      <c r="G655" s="597"/>
      <c r="H655" s="95"/>
      <c r="I655" s="606"/>
      <c r="J655" s="593"/>
      <c r="K655" s="597"/>
      <c r="L655" s="564"/>
      <c r="M655" s="25"/>
      <c r="N655" s="594"/>
      <c r="O655" s="25"/>
      <c r="P655" s="33"/>
    </row>
    <row r="656" customHeight="1" spans="1:16">
      <c r="A656" s="595"/>
      <c r="B656" s="604"/>
      <c r="C656" s="23"/>
      <c r="D656" s="605"/>
      <c r="E656" s="606"/>
      <c r="F656" s="593"/>
      <c r="G656" s="597"/>
      <c r="H656" s="95"/>
      <c r="I656" s="606"/>
      <c r="J656" s="593"/>
      <c r="K656" s="597"/>
      <c r="L656" s="564"/>
      <c r="M656" s="25"/>
      <c r="N656" s="594"/>
      <c r="O656" s="25"/>
      <c r="P656" s="33"/>
    </row>
    <row r="657" customHeight="1" spans="1:16">
      <c r="A657" s="591"/>
      <c r="B657" s="604"/>
      <c r="C657" s="23"/>
      <c r="D657" s="605"/>
      <c r="E657" s="606"/>
      <c r="F657" s="593"/>
      <c r="G657" s="597"/>
      <c r="H657" s="95"/>
      <c r="I657" s="606"/>
      <c r="J657" s="593"/>
      <c r="K657" s="597"/>
      <c r="L657" s="564"/>
      <c r="M657" s="25"/>
      <c r="N657" s="594"/>
      <c r="O657" s="25"/>
      <c r="P657" s="33"/>
    </row>
    <row r="658" customHeight="1" spans="1:16">
      <c r="A658" s="595"/>
      <c r="B658" s="604"/>
      <c r="C658" s="23"/>
      <c r="D658" s="605"/>
      <c r="E658" s="606"/>
      <c r="F658" s="593"/>
      <c r="G658" s="597"/>
      <c r="H658" s="95"/>
      <c r="I658" s="606"/>
      <c r="J658" s="593"/>
      <c r="K658" s="597"/>
      <c r="L658" s="564"/>
      <c r="M658" s="25"/>
      <c r="N658" s="594"/>
      <c r="O658" s="25"/>
      <c r="P658" s="33"/>
    </row>
    <row r="659" customHeight="1" spans="1:16">
      <c r="A659" s="591"/>
      <c r="B659" s="604"/>
      <c r="C659" s="23"/>
      <c r="D659" s="605"/>
      <c r="E659" s="606"/>
      <c r="F659" s="593"/>
      <c r="G659" s="597"/>
      <c r="H659" s="95"/>
      <c r="I659" s="606"/>
      <c r="J659" s="593"/>
      <c r="K659" s="597"/>
      <c r="L659" s="564"/>
      <c r="M659" s="25"/>
      <c r="N659" s="594"/>
      <c r="O659" s="25"/>
      <c r="P659" s="33"/>
    </row>
    <row r="660" customHeight="1" spans="1:16">
      <c r="A660" s="595"/>
      <c r="B660" s="604"/>
      <c r="C660" s="23"/>
      <c r="D660" s="605"/>
      <c r="E660" s="606"/>
      <c r="F660" s="593"/>
      <c r="G660" s="597"/>
      <c r="H660" s="95"/>
      <c r="I660" s="606"/>
      <c r="J660" s="593"/>
      <c r="K660" s="597"/>
      <c r="L660" s="564"/>
      <c r="M660" s="25"/>
      <c r="N660" s="594"/>
      <c r="O660" s="25"/>
      <c r="P660" s="33"/>
    </row>
    <row r="661" customHeight="1" spans="1:16">
      <c r="A661" s="591"/>
      <c r="B661" s="604"/>
      <c r="C661" s="23"/>
      <c r="D661" s="605"/>
      <c r="E661" s="606"/>
      <c r="F661" s="593"/>
      <c r="G661" s="597"/>
      <c r="H661" s="95"/>
      <c r="I661" s="606"/>
      <c r="J661" s="593"/>
      <c r="K661" s="597"/>
      <c r="L661" s="564"/>
      <c r="M661" s="25"/>
      <c r="N661" s="594"/>
      <c r="O661" s="25"/>
      <c r="P661" s="33"/>
    </row>
    <row r="662" customHeight="1" spans="1:16">
      <c r="A662" s="595"/>
      <c r="B662" s="604"/>
      <c r="C662" s="23"/>
      <c r="D662" s="605"/>
      <c r="E662" s="606"/>
      <c r="F662" s="593"/>
      <c r="G662" s="597"/>
      <c r="H662" s="95"/>
      <c r="I662" s="606"/>
      <c r="J662" s="593"/>
      <c r="K662" s="597"/>
      <c r="L662" s="564"/>
      <c r="M662" s="25"/>
      <c r="N662" s="594"/>
      <c r="O662" s="25"/>
      <c r="P662" s="33"/>
    </row>
    <row r="663" customHeight="1" spans="1:16">
      <c r="A663" s="591"/>
      <c r="B663" s="604"/>
      <c r="C663" s="23"/>
      <c r="D663" s="605"/>
      <c r="E663" s="606"/>
      <c r="F663" s="593"/>
      <c r="G663" s="597"/>
      <c r="H663" s="95"/>
      <c r="I663" s="606"/>
      <c r="J663" s="593"/>
      <c r="K663" s="597"/>
      <c r="L663" s="564"/>
      <c r="M663" s="25"/>
      <c r="N663" s="594"/>
      <c r="O663" s="25"/>
      <c r="P663" s="33"/>
    </row>
    <row r="664" customHeight="1" spans="1:16">
      <c r="A664" s="595"/>
      <c r="B664" s="604"/>
      <c r="C664" s="23"/>
      <c r="D664" s="605"/>
      <c r="E664" s="606"/>
      <c r="F664" s="593"/>
      <c r="G664" s="597"/>
      <c r="H664" s="95"/>
      <c r="I664" s="606"/>
      <c r="J664" s="593"/>
      <c r="K664" s="597"/>
      <c r="L664" s="564"/>
      <c r="M664" s="25"/>
      <c r="N664" s="594"/>
      <c r="O664" s="25"/>
      <c r="P664" s="33"/>
    </row>
    <row r="665" customHeight="1" spans="1:16">
      <c r="A665" s="591"/>
      <c r="B665" s="604"/>
      <c r="C665" s="23"/>
      <c r="D665" s="605"/>
      <c r="E665" s="606"/>
      <c r="F665" s="593"/>
      <c r="G665" s="597"/>
      <c r="H665" s="95"/>
      <c r="I665" s="606"/>
      <c r="J665" s="593"/>
      <c r="K665" s="597"/>
      <c r="L665" s="564"/>
      <c r="M665" s="25"/>
      <c r="N665" s="594"/>
      <c r="O665" s="25"/>
      <c r="P665" s="33"/>
    </row>
    <row r="666" customHeight="1" spans="1:16">
      <c r="A666" s="595"/>
      <c r="B666" s="604"/>
      <c r="C666" s="23"/>
      <c r="D666" s="605"/>
      <c r="E666" s="606"/>
      <c r="F666" s="593"/>
      <c r="G666" s="597"/>
      <c r="H666" s="95"/>
      <c r="I666" s="606"/>
      <c r="J666" s="593"/>
      <c r="K666" s="597"/>
      <c r="L666" s="564"/>
      <c r="M666" s="25"/>
      <c r="N666" s="594"/>
      <c r="O666" s="25"/>
      <c r="P666" s="33"/>
    </row>
    <row r="667" customHeight="1" spans="1:16">
      <c r="A667" s="591"/>
      <c r="B667" s="604"/>
      <c r="C667" s="23"/>
      <c r="D667" s="605"/>
      <c r="E667" s="606"/>
      <c r="F667" s="593"/>
      <c r="G667" s="597"/>
      <c r="H667" s="95"/>
      <c r="I667" s="606"/>
      <c r="J667" s="593"/>
      <c r="K667" s="597"/>
      <c r="L667" s="564"/>
      <c r="M667" s="25"/>
      <c r="N667" s="594"/>
      <c r="O667" s="25"/>
      <c r="P667" s="33"/>
    </row>
    <row r="668" customHeight="1" spans="1:16">
      <c r="A668" s="595"/>
      <c r="B668" s="604"/>
      <c r="C668" s="23"/>
      <c r="D668" s="605"/>
      <c r="E668" s="606"/>
      <c r="F668" s="593"/>
      <c r="G668" s="597"/>
      <c r="H668" s="95"/>
      <c r="I668" s="606"/>
      <c r="J668" s="593"/>
      <c r="K668" s="597"/>
      <c r="L668" s="564"/>
      <c r="M668" s="25"/>
      <c r="N668" s="594"/>
      <c r="O668" s="25"/>
      <c r="P668" s="33"/>
    </row>
    <row r="669" customHeight="1" spans="1:16">
      <c r="A669" s="591"/>
      <c r="B669" s="604"/>
      <c r="C669" s="23"/>
      <c r="D669" s="605"/>
      <c r="E669" s="606"/>
      <c r="F669" s="593"/>
      <c r="G669" s="597"/>
      <c r="H669" s="95"/>
      <c r="I669" s="606"/>
      <c r="J669" s="593"/>
      <c r="K669" s="597"/>
      <c r="L669" s="564"/>
      <c r="M669" s="25"/>
      <c r="N669" s="594"/>
      <c r="O669" s="25"/>
      <c r="P669" s="33"/>
    </row>
    <row r="670" customHeight="1" spans="1:16">
      <c r="A670" s="595"/>
      <c r="B670" s="604"/>
      <c r="C670" s="23"/>
      <c r="D670" s="605"/>
      <c r="E670" s="606"/>
      <c r="F670" s="593"/>
      <c r="G670" s="597"/>
      <c r="H670" s="95"/>
      <c r="I670" s="606"/>
      <c r="J670" s="593"/>
      <c r="K670" s="597"/>
      <c r="L670" s="564"/>
      <c r="M670" s="25"/>
      <c r="N670" s="594"/>
      <c r="O670" s="25"/>
      <c r="P670" s="33"/>
    </row>
    <row r="671" customHeight="1" spans="1:16">
      <c r="A671" s="591"/>
      <c r="B671" s="604"/>
      <c r="C671" s="23"/>
      <c r="D671" s="605"/>
      <c r="E671" s="606"/>
      <c r="F671" s="593"/>
      <c r="G671" s="597"/>
      <c r="H671" s="95"/>
      <c r="I671" s="606"/>
      <c r="J671" s="593"/>
      <c r="K671" s="597"/>
      <c r="L671" s="564"/>
      <c r="M671" s="25"/>
      <c r="N671" s="594"/>
      <c r="O671" s="25"/>
      <c r="P671" s="33"/>
    </row>
    <row r="672" customHeight="1" spans="1:16">
      <c r="A672" s="595"/>
      <c r="B672" s="604"/>
      <c r="C672" s="23"/>
      <c r="D672" s="605"/>
      <c r="E672" s="606"/>
      <c r="F672" s="593"/>
      <c r="G672" s="597"/>
      <c r="H672" s="95"/>
      <c r="I672" s="606"/>
      <c r="J672" s="593"/>
      <c r="K672" s="597"/>
      <c r="L672" s="564"/>
      <c r="M672" s="25"/>
      <c r="N672" s="594"/>
      <c r="O672" s="25"/>
      <c r="P672" s="33"/>
    </row>
    <row r="673" customHeight="1" spans="1:16">
      <c r="A673" s="591"/>
      <c r="B673" s="604"/>
      <c r="C673" s="23"/>
      <c r="D673" s="605"/>
      <c r="E673" s="606"/>
      <c r="F673" s="593"/>
      <c r="G673" s="597"/>
      <c r="H673" s="95"/>
      <c r="I673" s="606"/>
      <c r="J673" s="593"/>
      <c r="K673" s="597"/>
      <c r="L673" s="564"/>
      <c r="M673" s="25"/>
      <c r="N673" s="594"/>
      <c r="O673" s="25"/>
      <c r="P673" s="33"/>
    </row>
    <row r="674" customHeight="1" spans="1:16">
      <c r="A674" s="595"/>
      <c r="B674" s="604"/>
      <c r="C674" s="23"/>
      <c r="D674" s="605"/>
      <c r="E674" s="606"/>
      <c r="F674" s="593"/>
      <c r="G674" s="597"/>
      <c r="H674" s="95"/>
      <c r="I674" s="606"/>
      <c r="J674" s="593"/>
      <c r="K674" s="597"/>
      <c r="L674" s="564"/>
      <c r="M674" s="25"/>
      <c r="N674" s="594"/>
      <c r="O674" s="25"/>
      <c r="P674" s="33"/>
    </row>
    <row r="675" customHeight="1" spans="1:16">
      <c r="A675" s="591"/>
      <c r="B675" s="604"/>
      <c r="C675" s="23"/>
      <c r="D675" s="605"/>
      <c r="E675" s="606"/>
      <c r="F675" s="593"/>
      <c r="G675" s="597"/>
      <c r="H675" s="95"/>
      <c r="I675" s="606"/>
      <c r="J675" s="593"/>
      <c r="K675" s="597"/>
      <c r="L675" s="564"/>
      <c r="M675" s="25"/>
      <c r="N675" s="594"/>
      <c r="O675" s="25"/>
      <c r="P675" s="33"/>
    </row>
    <row r="676" customHeight="1" spans="1:16">
      <c r="A676" s="595"/>
      <c r="B676" s="604"/>
      <c r="C676" s="23"/>
      <c r="D676" s="605"/>
      <c r="E676" s="606"/>
      <c r="F676" s="593"/>
      <c r="G676" s="597"/>
      <c r="H676" s="95"/>
      <c r="I676" s="606"/>
      <c r="J676" s="593"/>
      <c r="K676" s="597"/>
      <c r="L676" s="564"/>
      <c r="M676" s="25"/>
      <c r="N676" s="594"/>
      <c r="O676" s="25"/>
      <c r="P676" s="33"/>
    </row>
    <row r="677" customHeight="1" spans="1:16">
      <c r="A677" s="591"/>
      <c r="B677" s="604"/>
      <c r="C677" s="23"/>
      <c r="D677" s="605"/>
      <c r="E677" s="606"/>
      <c r="F677" s="593"/>
      <c r="G677" s="597"/>
      <c r="H677" s="95"/>
      <c r="I677" s="606"/>
      <c r="J677" s="593"/>
      <c r="K677" s="597"/>
      <c r="L677" s="564"/>
      <c r="M677" s="25"/>
      <c r="N677" s="594"/>
      <c r="O677" s="25"/>
      <c r="P677" s="33"/>
    </row>
    <row r="678" customHeight="1" spans="1:16">
      <c r="A678" s="595"/>
      <c r="B678" s="604"/>
      <c r="C678" s="23"/>
      <c r="D678" s="605"/>
      <c r="E678" s="606"/>
      <c r="F678" s="593"/>
      <c r="G678" s="597"/>
      <c r="H678" s="95"/>
      <c r="I678" s="606"/>
      <c r="J678" s="593"/>
      <c r="K678" s="597"/>
      <c r="L678" s="564"/>
      <c r="M678" s="25"/>
      <c r="N678" s="594"/>
      <c r="O678" s="25"/>
      <c r="P678" s="33"/>
    </row>
    <row r="679" customHeight="1" spans="1:16">
      <c r="A679" s="591"/>
      <c r="B679" s="604"/>
      <c r="C679" s="23"/>
      <c r="D679" s="605"/>
      <c r="E679" s="606"/>
      <c r="F679" s="593"/>
      <c r="G679" s="597"/>
      <c r="H679" s="95"/>
      <c r="I679" s="606"/>
      <c r="J679" s="593"/>
      <c r="K679" s="597"/>
      <c r="L679" s="564"/>
      <c r="M679" s="25"/>
      <c r="N679" s="594"/>
      <c r="O679" s="25"/>
      <c r="P679" s="33"/>
    </row>
    <row r="680" customHeight="1" spans="1:16">
      <c r="A680" s="595"/>
      <c r="B680" s="604"/>
      <c r="C680" s="23"/>
      <c r="D680" s="605"/>
      <c r="E680" s="606"/>
      <c r="F680" s="593"/>
      <c r="G680" s="597"/>
      <c r="H680" s="95"/>
      <c r="I680" s="606"/>
      <c r="J680" s="593"/>
      <c r="K680" s="597"/>
      <c r="L680" s="564"/>
      <c r="M680" s="25"/>
      <c r="N680" s="594"/>
      <c r="O680" s="25"/>
      <c r="P680" s="33"/>
    </row>
    <row r="681" customHeight="1" spans="1:16">
      <c r="A681" s="591"/>
      <c r="B681" s="604"/>
      <c r="C681" s="23"/>
      <c r="D681" s="605"/>
      <c r="E681" s="606"/>
      <c r="F681" s="593"/>
      <c r="G681" s="597"/>
      <c r="H681" s="95"/>
      <c r="I681" s="606"/>
      <c r="J681" s="593"/>
      <c r="K681" s="597"/>
      <c r="L681" s="564"/>
      <c r="M681" s="25"/>
      <c r="N681" s="594"/>
      <c r="O681" s="25"/>
      <c r="P681" s="33"/>
    </row>
    <row r="682" customHeight="1" spans="1:16">
      <c r="A682" s="595"/>
      <c r="B682" s="604"/>
      <c r="C682" s="23"/>
      <c r="D682" s="605"/>
      <c r="E682" s="606"/>
      <c r="F682" s="593"/>
      <c r="G682" s="597"/>
      <c r="H682" s="95"/>
      <c r="I682" s="606"/>
      <c r="J682" s="593"/>
      <c r="K682" s="597"/>
      <c r="L682" s="564"/>
      <c r="M682" s="25"/>
      <c r="N682" s="594"/>
      <c r="O682" s="25"/>
      <c r="P682" s="33"/>
    </row>
    <row r="683" customHeight="1" spans="1:16">
      <c r="A683" s="591"/>
      <c r="B683" s="604"/>
      <c r="C683" s="23"/>
      <c r="D683" s="605"/>
      <c r="E683" s="606"/>
      <c r="F683" s="593"/>
      <c r="G683" s="597"/>
      <c r="H683" s="95"/>
      <c r="I683" s="606"/>
      <c r="J683" s="593"/>
      <c r="K683" s="597"/>
      <c r="L683" s="564"/>
      <c r="M683" s="25"/>
      <c r="N683" s="594"/>
      <c r="O683" s="25"/>
      <c r="P683" s="33"/>
    </row>
    <row r="684" customHeight="1" spans="1:16">
      <c r="A684" s="595"/>
      <c r="B684" s="604"/>
      <c r="C684" s="23"/>
      <c r="D684" s="605"/>
      <c r="E684" s="606"/>
      <c r="F684" s="593"/>
      <c r="G684" s="597"/>
      <c r="H684" s="95"/>
      <c r="I684" s="606"/>
      <c r="J684" s="593"/>
      <c r="K684" s="597"/>
      <c r="L684" s="564"/>
      <c r="M684" s="25"/>
      <c r="N684" s="594"/>
      <c r="O684" s="25"/>
      <c r="P684" s="33"/>
    </row>
    <row r="685" customHeight="1" spans="1:16">
      <c r="A685" s="591"/>
      <c r="B685" s="604"/>
      <c r="C685" s="23"/>
      <c r="D685" s="605"/>
      <c r="E685" s="606"/>
      <c r="F685" s="593"/>
      <c r="G685" s="597"/>
      <c r="H685" s="95"/>
      <c r="I685" s="606"/>
      <c r="J685" s="593"/>
      <c r="K685" s="597"/>
      <c r="L685" s="564"/>
      <c r="M685" s="25"/>
      <c r="N685" s="594"/>
      <c r="O685" s="25"/>
      <c r="P685" s="33"/>
    </row>
    <row r="686" customHeight="1" spans="1:16">
      <c r="A686" s="595"/>
      <c r="B686" s="604"/>
      <c r="C686" s="23"/>
      <c r="D686" s="605"/>
      <c r="E686" s="606"/>
      <c r="F686" s="593"/>
      <c r="G686" s="597"/>
      <c r="H686" s="95"/>
      <c r="I686" s="606"/>
      <c r="J686" s="593"/>
      <c r="K686" s="597"/>
      <c r="L686" s="564"/>
      <c r="M686" s="25"/>
      <c r="N686" s="594"/>
      <c r="O686" s="25"/>
      <c r="P686" s="33"/>
    </row>
    <row r="687" customHeight="1" spans="1:16">
      <c r="A687" s="591"/>
      <c r="B687" s="604"/>
      <c r="C687" s="23"/>
      <c r="D687" s="605"/>
      <c r="E687" s="606"/>
      <c r="F687" s="593"/>
      <c r="G687" s="597"/>
      <c r="H687" s="95"/>
      <c r="I687" s="606"/>
      <c r="J687" s="593"/>
      <c r="K687" s="597"/>
      <c r="L687" s="564"/>
      <c r="M687" s="25"/>
      <c r="N687" s="594"/>
      <c r="O687" s="25"/>
      <c r="P687" s="33"/>
    </row>
    <row r="688" customHeight="1" spans="1:16">
      <c r="A688" s="595"/>
      <c r="B688" s="604"/>
      <c r="C688" s="23"/>
      <c r="D688" s="605"/>
      <c r="E688" s="606"/>
      <c r="F688" s="593"/>
      <c r="G688" s="597"/>
      <c r="H688" s="95"/>
      <c r="I688" s="606"/>
      <c r="J688" s="593"/>
      <c r="K688" s="597"/>
      <c r="L688" s="564"/>
      <c r="M688" s="25"/>
      <c r="N688" s="594"/>
      <c r="O688" s="25"/>
      <c r="P688" s="33"/>
    </row>
    <row r="689" customHeight="1" spans="1:16">
      <c r="A689" s="591"/>
      <c r="B689" s="604"/>
      <c r="C689" s="23"/>
      <c r="D689" s="605"/>
      <c r="E689" s="606"/>
      <c r="F689" s="593"/>
      <c r="G689" s="597"/>
      <c r="H689" s="95"/>
      <c r="I689" s="606"/>
      <c r="J689" s="593"/>
      <c r="K689" s="597"/>
      <c r="L689" s="564"/>
      <c r="M689" s="25"/>
      <c r="N689" s="594"/>
      <c r="O689" s="25"/>
      <c r="P689" s="33"/>
    </row>
    <row r="690" customHeight="1" spans="1:16">
      <c r="A690" s="595"/>
      <c r="B690" s="604"/>
      <c r="C690" s="23"/>
      <c r="D690" s="605"/>
      <c r="E690" s="606"/>
      <c r="F690" s="593"/>
      <c r="G690" s="597"/>
      <c r="H690" s="95"/>
      <c r="I690" s="606"/>
      <c r="J690" s="593"/>
      <c r="K690" s="597"/>
      <c r="L690" s="564"/>
      <c r="M690" s="25"/>
      <c r="N690" s="594"/>
      <c r="O690" s="25"/>
      <c r="P690" s="33"/>
    </row>
    <row r="691" customHeight="1" spans="1:16">
      <c r="A691" s="591"/>
      <c r="B691" s="604"/>
      <c r="C691" s="23"/>
      <c r="D691" s="605"/>
      <c r="E691" s="606"/>
      <c r="F691" s="593"/>
      <c r="G691" s="597"/>
      <c r="H691" s="95"/>
      <c r="I691" s="606"/>
      <c r="J691" s="593"/>
      <c r="K691" s="597"/>
      <c r="L691" s="564"/>
      <c r="M691" s="25"/>
      <c r="N691" s="594"/>
      <c r="O691" s="25"/>
      <c r="P691" s="33"/>
    </row>
    <row r="692" customHeight="1" spans="1:16">
      <c r="A692" s="595"/>
      <c r="B692" s="604"/>
      <c r="C692" s="23"/>
      <c r="D692" s="605"/>
      <c r="E692" s="606"/>
      <c r="F692" s="593"/>
      <c r="G692" s="597"/>
      <c r="H692" s="95"/>
      <c r="I692" s="606"/>
      <c r="J692" s="593"/>
      <c r="K692" s="597"/>
      <c r="L692" s="564"/>
      <c r="M692" s="25"/>
      <c r="N692" s="594"/>
      <c r="O692" s="25"/>
      <c r="P692" s="33"/>
    </row>
    <row r="693" customHeight="1" spans="1:16">
      <c r="A693" s="591"/>
      <c r="B693" s="604"/>
      <c r="C693" s="23"/>
      <c r="D693" s="605"/>
      <c r="E693" s="606"/>
      <c r="F693" s="593"/>
      <c r="G693" s="597"/>
      <c r="H693" s="95"/>
      <c r="I693" s="606"/>
      <c r="J693" s="593"/>
      <c r="K693" s="597"/>
      <c r="L693" s="564"/>
      <c r="M693" s="25"/>
      <c r="N693" s="594"/>
      <c r="O693" s="25"/>
      <c r="P693" s="33"/>
    </row>
    <row r="694" customHeight="1" spans="1:16">
      <c r="A694" s="595"/>
      <c r="B694" s="604"/>
      <c r="C694" s="23"/>
      <c r="D694" s="605"/>
      <c r="E694" s="606"/>
      <c r="F694" s="593"/>
      <c r="G694" s="597"/>
      <c r="H694" s="95"/>
      <c r="I694" s="606"/>
      <c r="J694" s="593"/>
      <c r="K694" s="597"/>
      <c r="L694" s="564"/>
      <c r="M694" s="25"/>
      <c r="N694" s="594"/>
      <c r="O694" s="25"/>
      <c r="P694" s="33"/>
    </row>
    <row r="695" customHeight="1" spans="1:16">
      <c r="A695" s="591"/>
      <c r="B695" s="604"/>
      <c r="C695" s="23"/>
      <c r="D695" s="605"/>
      <c r="E695" s="606"/>
      <c r="F695" s="593"/>
      <c r="G695" s="597"/>
      <c r="H695" s="95"/>
      <c r="I695" s="606"/>
      <c r="J695" s="593"/>
      <c r="K695" s="597"/>
      <c r="L695" s="564"/>
      <c r="M695" s="25"/>
      <c r="N695" s="594"/>
      <c r="O695" s="25"/>
      <c r="P695" s="33"/>
    </row>
    <row r="696" customHeight="1" spans="1:16">
      <c r="A696" s="595"/>
      <c r="B696" s="604"/>
      <c r="C696" s="23"/>
      <c r="D696" s="605"/>
      <c r="E696" s="606"/>
      <c r="F696" s="593"/>
      <c r="G696" s="597"/>
      <c r="H696" s="95"/>
      <c r="I696" s="606"/>
      <c r="J696" s="593"/>
      <c r="K696" s="597"/>
      <c r="L696" s="564"/>
      <c r="M696" s="25"/>
      <c r="N696" s="594"/>
      <c r="O696" s="25"/>
      <c r="P696" s="33"/>
    </row>
    <row r="697" customHeight="1" spans="1:16">
      <c r="A697" s="591"/>
      <c r="B697" s="604"/>
      <c r="C697" s="23"/>
      <c r="D697" s="605"/>
      <c r="E697" s="606"/>
      <c r="F697" s="593"/>
      <c r="G697" s="597"/>
      <c r="H697" s="95"/>
      <c r="I697" s="606"/>
      <c r="J697" s="593"/>
      <c r="K697" s="597"/>
      <c r="L697" s="564"/>
      <c r="M697" s="25"/>
      <c r="N697" s="594"/>
      <c r="O697" s="25"/>
      <c r="P697" s="33"/>
    </row>
    <row r="698" customHeight="1" spans="1:16">
      <c r="A698" s="595"/>
      <c r="B698" s="604"/>
      <c r="C698" s="23"/>
      <c r="D698" s="605"/>
      <c r="E698" s="606"/>
      <c r="F698" s="593"/>
      <c r="G698" s="597"/>
      <c r="H698" s="95"/>
      <c r="I698" s="606"/>
      <c r="J698" s="593"/>
      <c r="K698" s="597"/>
      <c r="L698" s="564"/>
      <c r="M698" s="25"/>
      <c r="N698" s="594"/>
      <c r="O698" s="25"/>
      <c r="P698" s="33"/>
    </row>
    <row r="699" customHeight="1" spans="1:16">
      <c r="A699" s="591"/>
      <c r="B699" s="604"/>
      <c r="C699" s="23"/>
      <c r="D699" s="605"/>
      <c r="E699" s="606"/>
      <c r="F699" s="593"/>
      <c r="G699" s="597"/>
      <c r="H699" s="95"/>
      <c r="I699" s="606"/>
      <c r="J699" s="593"/>
      <c r="K699" s="597"/>
      <c r="L699" s="564"/>
      <c r="M699" s="25"/>
      <c r="N699" s="594"/>
      <c r="O699" s="25"/>
      <c r="P699" s="33"/>
    </row>
    <row r="700" customHeight="1" spans="1:16">
      <c r="A700" s="595"/>
      <c r="B700" s="604"/>
      <c r="C700" s="23"/>
      <c r="D700" s="605"/>
      <c r="E700" s="606"/>
      <c r="F700" s="593"/>
      <c r="G700" s="597"/>
      <c r="H700" s="95"/>
      <c r="I700" s="606"/>
      <c r="J700" s="593"/>
      <c r="K700" s="597"/>
      <c r="L700" s="564"/>
      <c r="M700" s="25"/>
      <c r="N700" s="594"/>
      <c r="O700" s="25"/>
      <c r="P700" s="33"/>
    </row>
    <row r="701" customHeight="1" spans="1:16">
      <c r="A701" s="591"/>
      <c r="B701" s="604"/>
      <c r="C701" s="23"/>
      <c r="D701" s="605"/>
      <c r="E701" s="606"/>
      <c r="F701" s="593"/>
      <c r="G701" s="597"/>
      <c r="H701" s="95"/>
      <c r="I701" s="606"/>
      <c r="J701" s="593"/>
      <c r="K701" s="597"/>
      <c r="L701" s="564"/>
      <c r="M701" s="25"/>
      <c r="N701" s="594"/>
      <c r="O701" s="25"/>
      <c r="P701" s="33"/>
    </row>
    <row r="702" customHeight="1" spans="1:16">
      <c r="A702" s="595"/>
      <c r="B702" s="604"/>
      <c r="C702" s="23"/>
      <c r="D702" s="605"/>
      <c r="E702" s="606"/>
      <c r="F702" s="593"/>
      <c r="G702" s="597"/>
      <c r="H702" s="95"/>
      <c r="I702" s="606"/>
      <c r="J702" s="593"/>
      <c r="K702" s="597"/>
      <c r="L702" s="564"/>
      <c r="M702" s="25"/>
      <c r="N702" s="594"/>
      <c r="O702" s="25"/>
      <c r="P702" s="33"/>
    </row>
    <row r="703" customHeight="1" spans="1:16">
      <c r="A703" s="591"/>
      <c r="B703" s="604"/>
      <c r="C703" s="23"/>
      <c r="D703" s="605"/>
      <c r="E703" s="606"/>
      <c r="F703" s="593"/>
      <c r="G703" s="597"/>
      <c r="H703" s="95"/>
      <c r="I703" s="606"/>
      <c r="J703" s="593"/>
      <c r="K703" s="597"/>
      <c r="L703" s="564"/>
      <c r="M703" s="25"/>
      <c r="N703" s="594"/>
      <c r="O703" s="25"/>
      <c r="P703" s="33"/>
    </row>
    <row r="704" customHeight="1" spans="1:16">
      <c r="A704" s="595"/>
      <c r="B704" s="604"/>
      <c r="C704" s="23"/>
      <c r="D704" s="605"/>
      <c r="E704" s="606"/>
      <c r="F704" s="593"/>
      <c r="G704" s="597"/>
      <c r="H704" s="95"/>
      <c r="I704" s="606"/>
      <c r="J704" s="593"/>
      <c r="K704" s="597"/>
      <c r="L704" s="564"/>
      <c r="M704" s="25"/>
      <c r="N704" s="594"/>
      <c r="O704" s="25"/>
      <c r="P704" s="33"/>
    </row>
    <row r="705" customHeight="1" spans="1:16">
      <c r="A705" s="591"/>
      <c r="B705" s="604"/>
      <c r="C705" s="23"/>
      <c r="D705" s="605"/>
      <c r="E705" s="606"/>
      <c r="F705" s="593"/>
      <c r="G705" s="597"/>
      <c r="H705" s="95"/>
      <c r="I705" s="606"/>
      <c r="J705" s="593"/>
      <c r="K705" s="597"/>
      <c r="L705" s="564"/>
      <c r="M705" s="25"/>
      <c r="N705" s="594"/>
      <c r="O705" s="25"/>
      <c r="P705" s="33"/>
    </row>
    <row r="706" customHeight="1" spans="1:16">
      <c r="A706" s="595"/>
      <c r="B706" s="604"/>
      <c r="C706" s="23"/>
      <c r="D706" s="605"/>
      <c r="E706" s="606"/>
      <c r="F706" s="593"/>
      <c r="G706" s="597"/>
      <c r="H706" s="95"/>
      <c r="I706" s="606"/>
      <c r="J706" s="593"/>
      <c r="K706" s="597"/>
      <c r="L706" s="564"/>
      <c r="M706" s="25"/>
      <c r="N706" s="594"/>
      <c r="O706" s="25"/>
      <c r="P706" s="33"/>
    </row>
    <row r="707" customHeight="1" spans="1:16">
      <c r="A707" s="591"/>
      <c r="B707" s="604"/>
      <c r="C707" s="23"/>
      <c r="D707" s="605"/>
      <c r="E707" s="606"/>
      <c r="F707" s="593"/>
      <c r="G707" s="597"/>
      <c r="H707" s="95"/>
      <c r="I707" s="606"/>
      <c r="J707" s="593"/>
      <c r="K707" s="597"/>
      <c r="L707" s="564"/>
      <c r="M707" s="25"/>
      <c r="N707" s="594"/>
      <c r="O707" s="25"/>
      <c r="P707" s="33"/>
    </row>
    <row r="708" customHeight="1" spans="1:16">
      <c r="A708" s="595"/>
      <c r="B708" s="604"/>
      <c r="C708" s="23"/>
      <c r="D708" s="605"/>
      <c r="E708" s="606"/>
      <c r="F708" s="593"/>
      <c r="G708" s="597"/>
      <c r="H708" s="95"/>
      <c r="I708" s="606"/>
      <c r="J708" s="593"/>
      <c r="K708" s="597"/>
      <c r="L708" s="564"/>
      <c r="M708" s="25"/>
      <c r="N708" s="594"/>
      <c r="O708" s="25"/>
      <c r="P708" s="33"/>
    </row>
    <row r="709" customHeight="1" spans="1:16">
      <c r="A709" s="591"/>
      <c r="B709" s="604"/>
      <c r="C709" s="23"/>
      <c r="D709" s="605"/>
      <c r="E709" s="606"/>
      <c r="F709" s="593"/>
      <c r="G709" s="597"/>
      <c r="H709" s="95"/>
      <c r="I709" s="606"/>
      <c r="J709" s="593"/>
      <c r="K709" s="597"/>
      <c r="L709" s="564"/>
      <c r="M709" s="25"/>
      <c r="N709" s="594"/>
      <c r="O709" s="25"/>
      <c r="P709" s="33"/>
    </row>
    <row r="710" customHeight="1" spans="1:16">
      <c r="A710" s="595"/>
      <c r="B710" s="604"/>
      <c r="C710" s="23"/>
      <c r="D710" s="605"/>
      <c r="E710" s="606"/>
      <c r="F710" s="593"/>
      <c r="G710" s="597"/>
      <c r="H710" s="95"/>
      <c r="I710" s="606"/>
      <c r="J710" s="593"/>
      <c r="K710" s="597"/>
      <c r="L710" s="564"/>
      <c r="M710" s="25"/>
      <c r="N710" s="594"/>
      <c r="O710" s="25"/>
      <c r="P710" s="33"/>
    </row>
    <row r="711" customHeight="1" spans="1:16">
      <c r="A711" s="591"/>
      <c r="B711" s="604"/>
      <c r="C711" s="23"/>
      <c r="D711" s="605"/>
      <c r="E711" s="606"/>
      <c r="F711" s="593"/>
      <c r="G711" s="597"/>
      <c r="H711" s="95"/>
      <c r="I711" s="606"/>
      <c r="J711" s="593"/>
      <c r="K711" s="597"/>
      <c r="L711" s="564"/>
      <c r="M711" s="25"/>
      <c r="N711" s="594"/>
      <c r="O711" s="25"/>
      <c r="P711" s="33"/>
    </row>
    <row r="712" customHeight="1" spans="1:16">
      <c r="A712" s="595"/>
      <c r="B712" s="604"/>
      <c r="C712" s="23"/>
      <c r="D712" s="605"/>
      <c r="E712" s="606"/>
      <c r="F712" s="593"/>
      <c r="G712" s="597"/>
      <c r="H712" s="95"/>
      <c r="I712" s="606"/>
      <c r="J712" s="593"/>
      <c r="K712" s="597"/>
      <c r="L712" s="564"/>
      <c r="M712" s="25"/>
      <c r="N712" s="594"/>
      <c r="O712" s="25"/>
      <c r="P712" s="33"/>
    </row>
    <row r="713" customHeight="1" spans="1:16">
      <c r="A713" s="591"/>
      <c r="B713" s="604"/>
      <c r="C713" s="23"/>
      <c r="D713" s="605"/>
      <c r="E713" s="606"/>
      <c r="F713" s="593"/>
      <c r="G713" s="597"/>
      <c r="H713" s="95"/>
      <c r="I713" s="606"/>
      <c r="J713" s="593"/>
      <c r="K713" s="597"/>
      <c r="L713" s="564"/>
      <c r="M713" s="25"/>
      <c r="N713" s="594"/>
      <c r="O713" s="25"/>
      <c r="P713" s="33"/>
    </row>
    <row r="714" customHeight="1" spans="1:16">
      <c r="A714" s="595"/>
      <c r="B714" s="604"/>
      <c r="C714" s="23"/>
      <c r="D714" s="605"/>
      <c r="E714" s="606"/>
      <c r="F714" s="593"/>
      <c r="G714" s="597"/>
      <c r="H714" s="95"/>
      <c r="I714" s="606"/>
      <c r="J714" s="593"/>
      <c r="K714" s="597"/>
      <c r="L714" s="564"/>
      <c r="M714" s="25"/>
      <c r="N714" s="594"/>
      <c r="O714" s="25"/>
      <c r="P714" s="33"/>
    </row>
    <row r="715" customHeight="1" spans="1:16">
      <c r="A715" s="591"/>
      <c r="B715" s="604"/>
      <c r="C715" s="23"/>
      <c r="D715" s="605"/>
      <c r="E715" s="606"/>
      <c r="F715" s="593"/>
      <c r="G715" s="597"/>
      <c r="H715" s="95"/>
      <c r="I715" s="606"/>
      <c r="J715" s="593"/>
      <c r="K715" s="597"/>
      <c r="L715" s="564"/>
      <c r="M715" s="25"/>
      <c r="N715" s="594"/>
      <c r="O715" s="25"/>
      <c r="P715" s="33"/>
    </row>
    <row r="716" customHeight="1" spans="1:16">
      <c r="A716" s="595"/>
      <c r="B716" s="604"/>
      <c r="C716" s="23"/>
      <c r="D716" s="605"/>
      <c r="E716" s="606"/>
      <c r="F716" s="593"/>
      <c r="G716" s="597"/>
      <c r="H716" s="95"/>
      <c r="I716" s="606"/>
      <c r="J716" s="593"/>
      <c r="K716" s="597"/>
      <c r="L716" s="564"/>
      <c r="M716" s="25"/>
      <c r="N716" s="594"/>
      <c r="O716" s="25"/>
      <c r="P716" s="33"/>
    </row>
    <row r="717" customHeight="1" spans="1:16">
      <c r="A717" s="591"/>
      <c r="B717" s="604"/>
      <c r="C717" s="23"/>
      <c r="D717" s="605"/>
      <c r="E717" s="606"/>
      <c r="F717" s="593"/>
      <c r="G717" s="597"/>
      <c r="H717" s="95"/>
      <c r="I717" s="606"/>
      <c r="J717" s="593"/>
      <c r="K717" s="597"/>
      <c r="L717" s="564"/>
      <c r="M717" s="25"/>
      <c r="N717" s="594"/>
      <c r="O717" s="25"/>
      <c r="P717" s="33"/>
    </row>
    <row r="718" customHeight="1" spans="1:16">
      <c r="A718" s="595"/>
      <c r="B718" s="604"/>
      <c r="C718" s="23"/>
      <c r="D718" s="605"/>
      <c r="E718" s="606"/>
      <c r="F718" s="593"/>
      <c r="G718" s="597"/>
      <c r="H718" s="95"/>
      <c r="I718" s="606"/>
      <c r="J718" s="593"/>
      <c r="K718" s="597"/>
      <c r="L718" s="564"/>
      <c r="M718" s="25"/>
      <c r="N718" s="594"/>
      <c r="O718" s="25"/>
      <c r="P718" s="33"/>
    </row>
    <row r="719" customHeight="1" spans="1:16">
      <c r="A719" s="591"/>
      <c r="B719" s="604"/>
      <c r="C719" s="23"/>
      <c r="D719" s="605"/>
      <c r="E719" s="606"/>
      <c r="F719" s="593"/>
      <c r="G719" s="597"/>
      <c r="H719" s="95"/>
      <c r="I719" s="606"/>
      <c r="J719" s="593"/>
      <c r="K719" s="597"/>
      <c r="L719" s="564"/>
      <c r="M719" s="25"/>
      <c r="N719" s="594"/>
      <c r="O719" s="25"/>
      <c r="P719" s="33"/>
    </row>
    <row r="720" customHeight="1" spans="1:16">
      <c r="A720" s="595"/>
      <c r="B720" s="604"/>
      <c r="C720" s="23"/>
      <c r="D720" s="605"/>
      <c r="E720" s="606"/>
      <c r="F720" s="593"/>
      <c r="G720" s="597"/>
      <c r="H720" s="95"/>
      <c r="I720" s="606"/>
      <c r="J720" s="593"/>
      <c r="K720" s="597"/>
      <c r="L720" s="564"/>
      <c r="M720" s="25"/>
      <c r="N720" s="594"/>
      <c r="O720" s="25"/>
      <c r="P720" s="33"/>
    </row>
    <row r="721" customHeight="1" spans="1:16">
      <c r="A721" s="591"/>
      <c r="B721" s="604"/>
      <c r="C721" s="23"/>
      <c r="D721" s="605"/>
      <c r="E721" s="606"/>
      <c r="F721" s="593"/>
      <c r="G721" s="597"/>
      <c r="H721" s="95"/>
      <c r="I721" s="606"/>
      <c r="J721" s="593"/>
      <c r="K721" s="597"/>
      <c r="L721" s="564"/>
      <c r="M721" s="25"/>
      <c r="N721" s="594"/>
      <c r="O721" s="25"/>
      <c r="P721" s="33"/>
    </row>
    <row r="722" customHeight="1" spans="1:16">
      <c r="A722" s="595"/>
      <c r="B722" s="604"/>
      <c r="C722" s="23"/>
      <c r="D722" s="605"/>
      <c r="E722" s="606"/>
      <c r="F722" s="593"/>
      <c r="G722" s="597"/>
      <c r="H722" s="95"/>
      <c r="I722" s="606"/>
      <c r="J722" s="593"/>
      <c r="K722" s="597"/>
      <c r="L722" s="564"/>
      <c r="M722" s="25"/>
      <c r="N722" s="594"/>
      <c r="O722" s="25"/>
      <c r="P722" s="33"/>
    </row>
    <row r="723" customHeight="1" spans="1:16">
      <c r="A723" s="591"/>
      <c r="B723" s="604"/>
      <c r="C723" s="23"/>
      <c r="D723" s="605"/>
      <c r="E723" s="606"/>
      <c r="F723" s="593"/>
      <c r="G723" s="597"/>
      <c r="H723" s="95"/>
      <c r="I723" s="606"/>
      <c r="J723" s="593"/>
      <c r="K723" s="597"/>
      <c r="L723" s="564"/>
      <c r="M723" s="25"/>
      <c r="N723" s="594"/>
      <c r="O723" s="25"/>
      <c r="P723" s="33"/>
    </row>
    <row r="724" customHeight="1" spans="1:16">
      <c r="A724" s="595"/>
      <c r="B724" s="604"/>
      <c r="C724" s="23"/>
      <c r="D724" s="605"/>
      <c r="E724" s="606"/>
      <c r="F724" s="593"/>
      <c r="G724" s="597"/>
      <c r="H724" s="95"/>
      <c r="I724" s="606"/>
      <c r="J724" s="593"/>
      <c r="K724" s="597"/>
      <c r="L724" s="564"/>
      <c r="M724" s="25"/>
      <c r="N724" s="594"/>
      <c r="O724" s="25"/>
      <c r="P724" s="33"/>
    </row>
    <row r="725" customHeight="1" spans="1:16">
      <c r="A725" s="591"/>
      <c r="B725" s="604"/>
      <c r="C725" s="23"/>
      <c r="D725" s="605"/>
      <c r="E725" s="606"/>
      <c r="F725" s="593"/>
      <c r="G725" s="597"/>
      <c r="H725" s="95"/>
      <c r="I725" s="606"/>
      <c r="J725" s="593"/>
      <c r="K725" s="597"/>
      <c r="L725" s="564"/>
      <c r="M725" s="25"/>
      <c r="N725" s="594"/>
      <c r="O725" s="25"/>
      <c r="P725" s="33"/>
    </row>
    <row r="726" customHeight="1" spans="1:16">
      <c r="A726" s="595"/>
      <c r="B726" s="604"/>
      <c r="C726" s="23"/>
      <c r="D726" s="605"/>
      <c r="E726" s="606"/>
      <c r="F726" s="593"/>
      <c r="G726" s="597"/>
      <c r="H726" s="95"/>
      <c r="I726" s="606"/>
      <c r="J726" s="593"/>
      <c r="K726" s="597"/>
      <c r="L726" s="564"/>
      <c r="M726" s="25"/>
      <c r="N726" s="594"/>
      <c r="O726" s="25"/>
      <c r="P726" s="33"/>
    </row>
    <row r="727" customHeight="1" spans="1:16">
      <c r="A727" s="591"/>
      <c r="B727" s="604"/>
      <c r="C727" s="23"/>
      <c r="D727" s="605"/>
      <c r="E727" s="606"/>
      <c r="F727" s="593"/>
      <c r="G727" s="597"/>
      <c r="H727" s="95"/>
      <c r="I727" s="606"/>
      <c r="J727" s="593"/>
      <c r="K727" s="597"/>
      <c r="L727" s="564"/>
      <c r="M727" s="25"/>
      <c r="N727" s="594"/>
      <c r="O727" s="25"/>
      <c r="P727" s="33"/>
    </row>
    <row r="728" customHeight="1" spans="1:16">
      <c r="A728" s="595"/>
      <c r="B728" s="608"/>
      <c r="C728" s="23"/>
      <c r="D728" s="605"/>
      <c r="E728" s="606"/>
      <c r="F728" s="593"/>
      <c r="G728" s="597"/>
      <c r="H728" s="95"/>
      <c r="I728" s="606"/>
      <c r="J728" s="593"/>
      <c r="K728" s="597"/>
      <c r="L728" s="564"/>
      <c r="M728" s="25"/>
      <c r="N728" s="594"/>
      <c r="O728" s="25"/>
      <c r="P728" s="33"/>
    </row>
    <row r="729" customHeight="1" spans="1:16">
      <c r="A729" s="591"/>
      <c r="B729" s="604"/>
      <c r="C729" s="23"/>
      <c r="D729" s="605"/>
      <c r="E729" s="606"/>
      <c r="F729" s="593"/>
      <c r="G729" s="597"/>
      <c r="H729" s="95"/>
      <c r="I729" s="606"/>
      <c r="J729" s="593"/>
      <c r="K729" s="597"/>
      <c r="L729" s="564"/>
      <c r="M729" s="25"/>
      <c r="N729" s="594"/>
      <c r="O729" s="25"/>
      <c r="P729" s="33"/>
    </row>
    <row r="730" customHeight="1" spans="1:16">
      <c r="A730" s="595"/>
      <c r="B730" s="604"/>
      <c r="C730" s="23"/>
      <c r="D730" s="605"/>
      <c r="E730" s="606"/>
      <c r="F730" s="593"/>
      <c r="G730" s="597"/>
      <c r="H730" s="95"/>
      <c r="I730" s="606"/>
      <c r="J730" s="593"/>
      <c r="K730" s="597"/>
      <c r="L730" s="564"/>
      <c r="M730" s="25"/>
      <c r="N730" s="594"/>
      <c r="O730" s="25"/>
      <c r="P730" s="33"/>
    </row>
    <row r="731" customHeight="1" spans="1:16">
      <c r="A731" s="591"/>
      <c r="B731" s="608"/>
      <c r="C731" s="23"/>
      <c r="D731" s="605"/>
      <c r="E731" s="606"/>
      <c r="F731" s="593"/>
      <c r="G731" s="597"/>
      <c r="H731" s="95"/>
      <c r="I731" s="606"/>
      <c r="J731" s="593"/>
      <c r="K731" s="597"/>
      <c r="L731" s="564"/>
      <c r="M731" s="25"/>
      <c r="N731" s="594"/>
      <c r="O731" s="25"/>
      <c r="P731" s="33"/>
    </row>
    <row r="732" customHeight="1" spans="1:16">
      <c r="A732" s="595"/>
      <c r="B732" s="604"/>
      <c r="C732" s="23"/>
      <c r="D732" s="605"/>
      <c r="E732" s="606"/>
      <c r="F732" s="593"/>
      <c r="G732" s="597"/>
      <c r="H732" s="95"/>
      <c r="I732" s="606"/>
      <c r="J732" s="593"/>
      <c r="K732" s="597"/>
      <c r="L732" s="564"/>
      <c r="M732" s="25"/>
      <c r="N732" s="594"/>
      <c r="O732" s="25"/>
      <c r="P732" s="33"/>
    </row>
    <row r="733" customHeight="1" spans="1:16">
      <c r="A733" s="591"/>
      <c r="B733" s="604"/>
      <c r="C733" s="23"/>
      <c r="D733" s="605"/>
      <c r="E733" s="606"/>
      <c r="F733" s="593"/>
      <c r="G733" s="597"/>
      <c r="H733" s="95"/>
      <c r="I733" s="606"/>
      <c r="J733" s="593"/>
      <c r="K733" s="597"/>
      <c r="L733" s="564"/>
      <c r="M733" s="25"/>
      <c r="N733" s="594"/>
      <c r="O733" s="25"/>
      <c r="P733" s="33"/>
    </row>
    <row r="734" customHeight="1" spans="1:16">
      <c r="A734" s="595"/>
      <c r="B734" s="604"/>
      <c r="C734" s="23"/>
      <c r="D734" s="605"/>
      <c r="E734" s="606"/>
      <c r="F734" s="593"/>
      <c r="G734" s="597"/>
      <c r="H734" s="95"/>
      <c r="I734" s="606"/>
      <c r="J734" s="593"/>
      <c r="K734" s="597"/>
      <c r="L734" s="564"/>
      <c r="M734" s="25"/>
      <c r="N734" s="594"/>
      <c r="O734" s="25"/>
      <c r="P734" s="33"/>
    </row>
    <row r="735" customHeight="1" spans="1:16">
      <c r="A735" s="591"/>
      <c r="B735" s="604"/>
      <c r="C735" s="23"/>
      <c r="D735" s="605"/>
      <c r="E735" s="606"/>
      <c r="F735" s="593"/>
      <c r="G735" s="597"/>
      <c r="H735" s="95"/>
      <c r="I735" s="606"/>
      <c r="J735" s="593"/>
      <c r="K735" s="597"/>
      <c r="L735" s="564"/>
      <c r="M735" s="25"/>
      <c r="N735" s="594"/>
      <c r="O735" s="25"/>
      <c r="P735" s="33"/>
    </row>
    <row r="736" customHeight="1" spans="1:16">
      <c r="A736" s="595"/>
      <c r="B736" s="604"/>
      <c r="C736" s="23"/>
      <c r="D736" s="605"/>
      <c r="E736" s="606"/>
      <c r="F736" s="593"/>
      <c r="G736" s="597"/>
      <c r="H736" s="95"/>
      <c r="I736" s="606"/>
      <c r="J736" s="593"/>
      <c r="K736" s="597"/>
      <c r="L736" s="564"/>
      <c r="M736" s="25"/>
      <c r="N736" s="594"/>
      <c r="O736" s="25"/>
      <c r="P736" s="33"/>
    </row>
    <row r="737" customHeight="1" spans="1:16">
      <c r="A737" s="591"/>
      <c r="B737" s="604"/>
      <c r="C737" s="23"/>
      <c r="D737" s="605"/>
      <c r="E737" s="606"/>
      <c r="F737" s="593"/>
      <c r="G737" s="597"/>
      <c r="H737" s="95"/>
      <c r="I737" s="606"/>
      <c r="J737" s="593"/>
      <c r="K737" s="597"/>
      <c r="L737" s="564"/>
      <c r="M737" s="25"/>
      <c r="N737" s="594"/>
      <c r="O737" s="25"/>
      <c r="P737" s="33"/>
    </row>
    <row r="738" customHeight="1" spans="1:16">
      <c r="A738" s="595"/>
      <c r="B738" s="604"/>
      <c r="C738" s="23"/>
      <c r="D738" s="605"/>
      <c r="E738" s="606"/>
      <c r="F738" s="593"/>
      <c r="G738" s="597"/>
      <c r="H738" s="95"/>
      <c r="I738" s="606"/>
      <c r="J738" s="593"/>
      <c r="K738" s="597"/>
      <c r="L738" s="564"/>
      <c r="M738" s="25"/>
      <c r="N738" s="594"/>
      <c r="O738" s="25"/>
      <c r="P738" s="33"/>
    </row>
    <row r="739" customHeight="1" spans="1:16">
      <c r="A739" s="591"/>
      <c r="B739" s="604"/>
      <c r="C739" s="23"/>
      <c r="D739" s="605"/>
      <c r="E739" s="606"/>
      <c r="F739" s="593"/>
      <c r="G739" s="597"/>
      <c r="H739" s="95"/>
      <c r="I739" s="606"/>
      <c r="J739" s="593"/>
      <c r="K739" s="597"/>
      <c r="L739" s="564"/>
      <c r="M739" s="25"/>
      <c r="N739" s="594"/>
      <c r="O739" s="25"/>
      <c r="P739" s="33"/>
    </row>
    <row r="740" customHeight="1" spans="1:16">
      <c r="A740" s="595"/>
      <c r="B740" s="604"/>
      <c r="C740" s="23"/>
      <c r="D740" s="605"/>
      <c r="E740" s="606"/>
      <c r="F740" s="593"/>
      <c r="G740" s="597"/>
      <c r="H740" s="95"/>
      <c r="I740" s="606"/>
      <c r="J740" s="593"/>
      <c r="K740" s="597"/>
      <c r="L740" s="564"/>
      <c r="M740" s="25"/>
      <c r="N740" s="594"/>
      <c r="O740" s="25"/>
      <c r="P740" s="33"/>
    </row>
    <row r="741" customHeight="1" spans="1:16">
      <c r="A741" s="591"/>
      <c r="B741" s="604"/>
      <c r="C741" s="23"/>
      <c r="D741" s="605"/>
      <c r="E741" s="606"/>
      <c r="F741" s="593"/>
      <c r="G741" s="597"/>
      <c r="H741" s="95"/>
      <c r="I741" s="606"/>
      <c r="J741" s="593"/>
      <c r="K741" s="597"/>
      <c r="L741" s="564"/>
      <c r="M741" s="25"/>
      <c r="N741" s="594"/>
      <c r="O741" s="25"/>
      <c r="P741" s="33"/>
    </row>
    <row r="742" customHeight="1" spans="1:16">
      <c r="A742" s="595"/>
      <c r="B742" s="604"/>
      <c r="C742" s="23"/>
      <c r="D742" s="605"/>
      <c r="E742" s="606"/>
      <c r="F742" s="593"/>
      <c r="G742" s="597"/>
      <c r="H742" s="95"/>
      <c r="I742" s="606"/>
      <c r="J742" s="593"/>
      <c r="K742" s="597"/>
      <c r="L742" s="564"/>
      <c r="M742" s="25"/>
      <c r="N742" s="594"/>
      <c r="O742" s="25"/>
      <c r="P742" s="33"/>
    </row>
    <row r="743" customHeight="1" spans="1:16">
      <c r="A743" s="591"/>
      <c r="B743" s="604"/>
      <c r="C743" s="23"/>
      <c r="D743" s="605"/>
      <c r="E743" s="606"/>
      <c r="F743" s="593"/>
      <c r="G743" s="597"/>
      <c r="H743" s="95"/>
      <c r="I743" s="606"/>
      <c r="J743" s="593"/>
      <c r="K743" s="597"/>
      <c r="L743" s="564"/>
      <c r="M743" s="25"/>
      <c r="N743" s="594"/>
      <c r="O743" s="25"/>
      <c r="P743" s="33"/>
    </row>
    <row r="744" customHeight="1" spans="1:16">
      <c r="A744" s="595"/>
      <c r="B744" s="604"/>
      <c r="C744" s="23"/>
      <c r="D744" s="605"/>
      <c r="E744" s="606"/>
      <c r="F744" s="593"/>
      <c r="G744" s="597"/>
      <c r="H744" s="95"/>
      <c r="I744" s="606"/>
      <c r="J744" s="593"/>
      <c r="K744" s="597"/>
      <c r="L744" s="564"/>
      <c r="M744" s="25"/>
      <c r="N744" s="594"/>
      <c r="O744" s="25"/>
      <c r="P744" s="33"/>
    </row>
    <row r="745" customHeight="1" spans="1:16">
      <c r="A745" s="591"/>
      <c r="B745" s="604"/>
      <c r="C745" s="23"/>
      <c r="D745" s="605"/>
      <c r="E745" s="606"/>
      <c r="F745" s="593"/>
      <c r="G745" s="597"/>
      <c r="H745" s="95"/>
      <c r="I745" s="606"/>
      <c r="J745" s="593"/>
      <c r="K745" s="597"/>
      <c r="L745" s="564"/>
      <c r="M745" s="25"/>
      <c r="N745" s="594"/>
      <c r="O745" s="25"/>
      <c r="P745" s="33"/>
    </row>
    <row r="746" customHeight="1" spans="1:16">
      <c r="A746" s="595"/>
      <c r="B746" s="604"/>
      <c r="C746" s="23"/>
      <c r="D746" s="605"/>
      <c r="E746" s="606"/>
      <c r="F746" s="593"/>
      <c r="G746" s="597"/>
      <c r="H746" s="95"/>
      <c r="I746" s="606"/>
      <c r="J746" s="593"/>
      <c r="K746" s="597"/>
      <c r="L746" s="564"/>
      <c r="M746" s="25"/>
      <c r="N746" s="594"/>
      <c r="O746" s="25"/>
      <c r="P746" s="33"/>
    </row>
    <row r="747" customHeight="1" spans="1:16">
      <c r="A747" s="591"/>
      <c r="B747" s="604"/>
      <c r="C747" s="23"/>
      <c r="D747" s="605"/>
      <c r="E747" s="606"/>
      <c r="F747" s="593"/>
      <c r="G747" s="597"/>
      <c r="H747" s="95"/>
      <c r="I747" s="606"/>
      <c r="J747" s="593"/>
      <c r="K747" s="597"/>
      <c r="L747" s="564"/>
      <c r="M747" s="25"/>
      <c r="N747" s="594"/>
      <c r="O747" s="25"/>
      <c r="P747" s="33"/>
    </row>
    <row r="748" customHeight="1" spans="1:16">
      <c r="A748" s="595"/>
      <c r="B748" s="604"/>
      <c r="C748" s="23"/>
      <c r="D748" s="605"/>
      <c r="E748" s="606"/>
      <c r="F748" s="593"/>
      <c r="G748" s="597"/>
      <c r="H748" s="95"/>
      <c r="I748" s="606"/>
      <c r="J748" s="593"/>
      <c r="K748" s="597"/>
      <c r="L748" s="564"/>
      <c r="M748" s="25"/>
      <c r="N748" s="594"/>
      <c r="O748" s="25"/>
      <c r="P748" s="33"/>
    </row>
    <row r="749" customHeight="1" spans="1:16">
      <c r="A749" s="591"/>
      <c r="B749" s="604"/>
      <c r="C749" s="23"/>
      <c r="D749" s="605"/>
      <c r="E749" s="606"/>
      <c r="F749" s="593"/>
      <c r="G749" s="597"/>
      <c r="H749" s="95"/>
      <c r="I749" s="606"/>
      <c r="J749" s="593"/>
      <c r="K749" s="597"/>
      <c r="L749" s="564"/>
      <c r="M749" s="25"/>
      <c r="N749" s="594"/>
      <c r="O749" s="25"/>
      <c r="P749" s="33"/>
    </row>
    <row r="750" customHeight="1" spans="1:16">
      <c r="A750" s="595"/>
      <c r="B750" s="604"/>
      <c r="C750" s="23"/>
      <c r="D750" s="605"/>
      <c r="E750" s="606"/>
      <c r="F750" s="593"/>
      <c r="G750" s="597"/>
      <c r="H750" s="95"/>
      <c r="I750" s="606"/>
      <c r="J750" s="593"/>
      <c r="K750" s="597"/>
      <c r="L750" s="564"/>
      <c r="M750" s="25"/>
      <c r="N750" s="594"/>
      <c r="O750" s="25"/>
      <c r="P750" s="33"/>
    </row>
    <row r="751" customHeight="1" spans="1:16">
      <c r="A751" s="591"/>
      <c r="B751" s="604"/>
      <c r="C751" s="23"/>
      <c r="D751" s="605"/>
      <c r="E751" s="606"/>
      <c r="F751" s="593"/>
      <c r="G751" s="597"/>
      <c r="H751" s="95"/>
      <c r="I751" s="606"/>
      <c r="J751" s="593"/>
      <c r="K751" s="597"/>
      <c r="L751" s="564"/>
      <c r="M751" s="25"/>
      <c r="N751" s="594"/>
      <c r="O751" s="25"/>
      <c r="P751" s="33"/>
    </row>
    <row r="752" customHeight="1" spans="1:16">
      <c r="A752" s="595"/>
      <c r="B752" s="604"/>
      <c r="C752" s="23"/>
      <c r="D752" s="605"/>
      <c r="E752" s="606"/>
      <c r="F752" s="593"/>
      <c r="G752" s="597"/>
      <c r="H752" s="95"/>
      <c r="I752" s="606"/>
      <c r="J752" s="593"/>
      <c r="K752" s="597"/>
      <c r="L752" s="564"/>
      <c r="M752" s="25"/>
      <c r="N752" s="594"/>
      <c r="O752" s="25"/>
      <c r="P752" s="33"/>
    </row>
    <row r="753" customHeight="1" spans="1:16">
      <c r="A753" s="591"/>
      <c r="B753" s="604"/>
      <c r="C753" s="23"/>
      <c r="D753" s="605"/>
      <c r="E753" s="606"/>
      <c r="F753" s="593"/>
      <c r="G753" s="597"/>
      <c r="H753" s="95"/>
      <c r="I753" s="606"/>
      <c r="J753" s="593"/>
      <c r="K753" s="597"/>
      <c r="L753" s="564"/>
      <c r="M753" s="25"/>
      <c r="N753" s="594"/>
      <c r="O753" s="25"/>
      <c r="P753" s="33"/>
    </row>
    <row r="754" customHeight="1" spans="1:16">
      <c r="A754" s="595"/>
      <c r="B754" s="604"/>
      <c r="C754" s="23"/>
      <c r="D754" s="605"/>
      <c r="E754" s="606"/>
      <c r="F754" s="593"/>
      <c r="G754" s="597"/>
      <c r="H754" s="95"/>
      <c r="I754" s="606"/>
      <c r="J754" s="593"/>
      <c r="K754" s="597"/>
      <c r="L754" s="564"/>
      <c r="M754" s="25"/>
      <c r="N754" s="594"/>
      <c r="O754" s="25"/>
      <c r="P754" s="33"/>
    </row>
    <row r="755" customHeight="1" spans="1:16">
      <c r="A755" s="591"/>
      <c r="B755" s="604"/>
      <c r="C755" s="23"/>
      <c r="D755" s="605"/>
      <c r="E755" s="606"/>
      <c r="F755" s="593"/>
      <c r="G755" s="597"/>
      <c r="H755" s="95"/>
      <c r="I755" s="606"/>
      <c r="J755" s="593"/>
      <c r="K755" s="597"/>
      <c r="L755" s="564"/>
      <c r="M755" s="25"/>
      <c r="N755" s="594"/>
      <c r="O755" s="25"/>
      <c r="P755" s="33"/>
    </row>
    <row r="756" customHeight="1" spans="1:16">
      <c r="A756" s="595"/>
      <c r="B756" s="604"/>
      <c r="C756" s="23"/>
      <c r="D756" s="605"/>
      <c r="E756" s="606"/>
      <c r="F756" s="593"/>
      <c r="G756" s="597"/>
      <c r="H756" s="95"/>
      <c r="I756" s="606"/>
      <c r="J756" s="593"/>
      <c r="K756" s="597"/>
      <c r="L756" s="564"/>
      <c r="M756" s="25"/>
      <c r="N756" s="594"/>
      <c r="O756" s="25"/>
      <c r="P756" s="33"/>
    </row>
    <row r="757" customHeight="1" spans="1:16">
      <c r="A757" s="591"/>
      <c r="B757" s="604"/>
      <c r="C757" s="23"/>
      <c r="D757" s="605"/>
      <c r="E757" s="606"/>
      <c r="F757" s="593"/>
      <c r="G757" s="597"/>
      <c r="H757" s="95"/>
      <c r="I757" s="606"/>
      <c r="J757" s="593"/>
      <c r="K757" s="597"/>
      <c r="L757" s="564"/>
      <c r="M757" s="25"/>
      <c r="N757" s="594"/>
      <c r="O757" s="25"/>
      <c r="P757" s="33"/>
    </row>
    <row r="758" customHeight="1" spans="1:16">
      <c r="A758" s="595"/>
      <c r="B758" s="604"/>
      <c r="C758" s="23"/>
      <c r="D758" s="605"/>
      <c r="E758" s="606"/>
      <c r="F758" s="593"/>
      <c r="G758" s="597"/>
      <c r="H758" s="95"/>
      <c r="I758" s="606"/>
      <c r="J758" s="593"/>
      <c r="K758" s="597"/>
      <c r="L758" s="564"/>
      <c r="M758" s="25"/>
      <c r="N758" s="594"/>
      <c r="O758" s="25"/>
      <c r="P758" s="33"/>
    </row>
    <row r="759" customHeight="1" spans="1:16">
      <c r="A759" s="591"/>
      <c r="B759" s="604"/>
      <c r="C759" s="23"/>
      <c r="D759" s="605"/>
      <c r="E759" s="606"/>
      <c r="F759" s="593"/>
      <c r="G759" s="597"/>
      <c r="H759" s="95"/>
      <c r="I759" s="606"/>
      <c r="J759" s="593"/>
      <c r="K759" s="597"/>
      <c r="L759" s="564"/>
      <c r="M759" s="25"/>
      <c r="N759" s="594"/>
      <c r="O759" s="25"/>
      <c r="P759" s="33"/>
    </row>
    <row r="760" customHeight="1" spans="1:16">
      <c r="A760" s="595"/>
      <c r="B760" s="604"/>
      <c r="C760" s="23"/>
      <c r="D760" s="605"/>
      <c r="E760" s="606"/>
      <c r="F760" s="593"/>
      <c r="G760" s="597"/>
      <c r="H760" s="95"/>
      <c r="I760" s="606"/>
      <c r="J760" s="593"/>
      <c r="K760" s="597"/>
      <c r="L760" s="564"/>
      <c r="M760" s="25"/>
      <c r="N760" s="594"/>
      <c r="O760" s="25"/>
      <c r="P760" s="33"/>
    </row>
    <row r="761" customHeight="1" spans="1:16">
      <c r="A761" s="591"/>
      <c r="B761" s="604"/>
      <c r="C761" s="23"/>
      <c r="D761" s="605"/>
      <c r="E761" s="606"/>
      <c r="F761" s="593"/>
      <c r="G761" s="597"/>
      <c r="H761" s="95"/>
      <c r="I761" s="606"/>
      <c r="J761" s="593"/>
      <c r="K761" s="597"/>
      <c r="L761" s="564"/>
      <c r="M761" s="25"/>
      <c r="N761" s="594"/>
      <c r="O761" s="25"/>
      <c r="P761" s="33"/>
    </row>
    <row r="762" customHeight="1" spans="1:16">
      <c r="A762" s="595"/>
      <c r="B762" s="604"/>
      <c r="C762" s="23"/>
      <c r="D762" s="605"/>
      <c r="E762" s="606"/>
      <c r="F762" s="593"/>
      <c r="G762" s="597"/>
      <c r="H762" s="95"/>
      <c r="I762" s="606"/>
      <c r="J762" s="593"/>
      <c r="K762" s="597"/>
      <c r="L762" s="564"/>
      <c r="M762" s="25"/>
      <c r="N762" s="594"/>
      <c r="O762" s="25"/>
      <c r="P762" s="33"/>
    </row>
    <row r="763" customHeight="1" spans="1:16">
      <c r="A763" s="591"/>
      <c r="B763" s="604"/>
      <c r="C763" s="23"/>
      <c r="D763" s="605"/>
      <c r="E763" s="606"/>
      <c r="F763" s="593"/>
      <c r="G763" s="597"/>
      <c r="H763" s="95"/>
      <c r="I763" s="606"/>
      <c r="J763" s="593"/>
      <c r="K763" s="597"/>
      <c r="L763" s="564"/>
      <c r="M763" s="25"/>
      <c r="N763" s="594"/>
      <c r="O763" s="25"/>
      <c r="P763" s="33"/>
    </row>
    <row r="764" customHeight="1" spans="1:16">
      <c r="A764" s="595"/>
      <c r="B764" s="604"/>
      <c r="C764" s="23"/>
      <c r="D764" s="605"/>
      <c r="E764" s="606"/>
      <c r="F764" s="593"/>
      <c r="G764" s="597"/>
      <c r="H764" s="95"/>
      <c r="I764" s="606"/>
      <c r="J764" s="593"/>
      <c r="K764" s="597"/>
      <c r="L764" s="564"/>
      <c r="M764" s="25"/>
      <c r="N764" s="594"/>
      <c r="O764" s="25"/>
      <c r="P764" s="33"/>
    </row>
    <row r="765" customHeight="1" spans="1:16">
      <c r="A765" s="591"/>
      <c r="B765" s="604"/>
      <c r="C765" s="23"/>
      <c r="D765" s="605"/>
      <c r="E765" s="606"/>
      <c r="F765" s="593"/>
      <c r="G765" s="597"/>
      <c r="H765" s="95"/>
      <c r="I765" s="606"/>
      <c r="J765" s="593"/>
      <c r="K765" s="597"/>
      <c r="L765" s="564"/>
      <c r="M765" s="25"/>
      <c r="N765" s="594"/>
      <c r="O765" s="25"/>
      <c r="P765" s="33"/>
    </row>
    <row r="766" customHeight="1" spans="1:16">
      <c r="A766" s="595"/>
      <c r="B766" s="604"/>
      <c r="C766" s="23"/>
      <c r="D766" s="605"/>
      <c r="E766" s="606"/>
      <c r="F766" s="593"/>
      <c r="G766" s="597"/>
      <c r="H766" s="95"/>
      <c r="I766" s="606"/>
      <c r="J766" s="593"/>
      <c r="K766" s="597"/>
      <c r="L766" s="564"/>
      <c r="M766" s="25"/>
      <c r="N766" s="594"/>
      <c r="O766" s="25"/>
      <c r="P766" s="33"/>
    </row>
    <row r="767" customHeight="1" spans="1:16">
      <c r="A767" s="591"/>
      <c r="B767" s="604"/>
      <c r="C767" s="23"/>
      <c r="D767" s="605"/>
      <c r="E767" s="606"/>
      <c r="F767" s="593"/>
      <c r="G767" s="597"/>
      <c r="H767" s="95"/>
      <c r="I767" s="606"/>
      <c r="J767" s="593"/>
      <c r="K767" s="597"/>
      <c r="L767" s="564"/>
      <c r="M767" s="25"/>
      <c r="N767" s="594"/>
      <c r="O767" s="25"/>
      <c r="P767" s="33"/>
    </row>
    <row r="768" customHeight="1" spans="1:16">
      <c r="A768" s="595"/>
      <c r="B768" s="604"/>
      <c r="C768" s="23"/>
      <c r="D768" s="605"/>
      <c r="E768" s="606"/>
      <c r="F768" s="593"/>
      <c r="G768" s="597"/>
      <c r="H768" s="95"/>
      <c r="I768" s="606"/>
      <c r="J768" s="593"/>
      <c r="K768" s="597"/>
      <c r="L768" s="564"/>
      <c r="M768" s="25"/>
      <c r="N768" s="594"/>
      <c r="O768" s="25"/>
      <c r="P768" s="33"/>
    </row>
    <row r="769" customHeight="1" spans="1:16">
      <c r="A769" s="591"/>
      <c r="B769" s="604"/>
      <c r="C769" s="23"/>
      <c r="D769" s="605"/>
      <c r="E769" s="606"/>
      <c r="F769" s="593"/>
      <c r="G769" s="597"/>
      <c r="H769" s="95"/>
      <c r="I769" s="606"/>
      <c r="J769" s="593"/>
      <c r="K769" s="597"/>
      <c r="L769" s="564"/>
      <c r="M769" s="25"/>
      <c r="N769" s="594"/>
      <c r="O769" s="25"/>
      <c r="P769" s="33"/>
    </row>
    <row r="770" customHeight="1" spans="1:16">
      <c r="A770" s="595"/>
      <c r="B770" s="604"/>
      <c r="C770" s="23"/>
      <c r="D770" s="605"/>
      <c r="E770" s="606"/>
      <c r="F770" s="593"/>
      <c r="G770" s="597"/>
      <c r="H770" s="95"/>
      <c r="I770" s="606"/>
      <c r="J770" s="593"/>
      <c r="K770" s="597"/>
      <c r="L770" s="564"/>
      <c r="M770" s="25"/>
      <c r="N770" s="594"/>
      <c r="O770" s="25"/>
      <c r="P770" s="33"/>
    </row>
    <row r="771" customHeight="1" spans="1:16">
      <c r="A771" s="591"/>
      <c r="B771" s="604"/>
      <c r="C771" s="23"/>
      <c r="D771" s="605"/>
      <c r="E771" s="606"/>
      <c r="F771" s="593"/>
      <c r="G771" s="597"/>
      <c r="H771" s="95"/>
      <c r="I771" s="606"/>
      <c r="J771" s="593"/>
      <c r="K771" s="597"/>
      <c r="L771" s="564"/>
      <c r="M771" s="25"/>
      <c r="N771" s="594"/>
      <c r="O771" s="25"/>
      <c r="P771" s="33"/>
    </row>
    <row r="772" customHeight="1" spans="1:16">
      <c r="A772" s="595"/>
      <c r="B772" s="608"/>
      <c r="C772" s="23"/>
      <c r="D772" s="605"/>
      <c r="E772" s="606"/>
      <c r="F772" s="593"/>
      <c r="G772" s="597"/>
      <c r="H772" s="95"/>
      <c r="I772" s="606"/>
      <c r="J772" s="593"/>
      <c r="K772" s="597"/>
      <c r="L772" s="564"/>
      <c r="M772" s="25"/>
      <c r="N772" s="594"/>
      <c r="O772" s="25"/>
      <c r="P772" s="33"/>
    </row>
    <row r="773" customHeight="1" spans="1:16">
      <c r="A773" s="591"/>
      <c r="B773" s="604"/>
      <c r="C773" s="23"/>
      <c r="D773" s="605"/>
      <c r="E773" s="606"/>
      <c r="F773" s="593"/>
      <c r="G773" s="597"/>
      <c r="H773" s="95"/>
      <c r="I773" s="606"/>
      <c r="J773" s="593"/>
      <c r="K773" s="597"/>
      <c r="L773" s="564"/>
      <c r="M773" s="25"/>
      <c r="N773" s="594"/>
      <c r="O773" s="25"/>
      <c r="P773" s="33"/>
    </row>
    <row r="774" customHeight="1" spans="1:16">
      <c r="A774" s="595"/>
      <c r="B774" s="604"/>
      <c r="C774" s="23"/>
      <c r="D774" s="605"/>
      <c r="E774" s="606"/>
      <c r="F774" s="593"/>
      <c r="G774" s="597"/>
      <c r="H774" s="95"/>
      <c r="I774" s="606"/>
      <c r="J774" s="593"/>
      <c r="K774" s="597"/>
      <c r="L774" s="564"/>
      <c r="M774" s="25"/>
      <c r="N774" s="594"/>
      <c r="O774" s="25"/>
      <c r="P774" s="33"/>
    </row>
    <row r="775" customHeight="1" spans="1:16">
      <c r="A775" s="591"/>
      <c r="B775" s="604"/>
      <c r="C775" s="23"/>
      <c r="D775" s="605"/>
      <c r="E775" s="606"/>
      <c r="F775" s="593"/>
      <c r="G775" s="597"/>
      <c r="H775" s="95"/>
      <c r="I775" s="606"/>
      <c r="J775" s="593"/>
      <c r="K775" s="597"/>
      <c r="L775" s="564"/>
      <c r="M775" s="25"/>
      <c r="N775" s="594"/>
      <c r="O775" s="25"/>
      <c r="P775" s="33"/>
    </row>
    <row r="776" customHeight="1" spans="1:16">
      <c r="A776" s="595"/>
      <c r="B776" s="604"/>
      <c r="C776" s="23"/>
      <c r="D776" s="605"/>
      <c r="E776" s="606"/>
      <c r="F776" s="593"/>
      <c r="G776" s="597"/>
      <c r="H776" s="95"/>
      <c r="I776" s="606"/>
      <c r="J776" s="593"/>
      <c r="K776" s="597"/>
      <c r="L776" s="564"/>
      <c r="M776" s="25"/>
      <c r="N776" s="594"/>
      <c r="O776" s="25"/>
      <c r="P776" s="33"/>
    </row>
    <row r="777" customHeight="1" spans="1:16">
      <c r="A777" s="591"/>
      <c r="B777" s="604"/>
      <c r="C777" s="23"/>
      <c r="D777" s="605"/>
      <c r="E777" s="606"/>
      <c r="F777" s="593"/>
      <c r="G777" s="597"/>
      <c r="H777" s="95"/>
      <c r="I777" s="606"/>
      <c r="J777" s="593"/>
      <c r="K777" s="597"/>
      <c r="L777" s="564"/>
      <c r="M777" s="25"/>
      <c r="N777" s="594"/>
      <c r="O777" s="25"/>
      <c r="P777" s="33"/>
    </row>
    <row r="778" customHeight="1" spans="1:16">
      <c r="A778" s="595"/>
      <c r="B778" s="604"/>
      <c r="C778" s="23"/>
      <c r="D778" s="605"/>
      <c r="E778" s="606"/>
      <c r="F778" s="593"/>
      <c r="G778" s="597"/>
      <c r="H778" s="95"/>
      <c r="I778" s="606"/>
      <c r="J778" s="593"/>
      <c r="K778" s="597"/>
      <c r="L778" s="564"/>
      <c r="M778" s="25"/>
      <c r="N778" s="594"/>
      <c r="O778" s="25"/>
      <c r="P778" s="33"/>
    </row>
    <row r="779" customHeight="1" spans="1:16">
      <c r="A779" s="591"/>
      <c r="B779" s="604"/>
      <c r="C779" s="23"/>
      <c r="D779" s="605"/>
      <c r="E779" s="606"/>
      <c r="F779" s="593"/>
      <c r="G779" s="597"/>
      <c r="H779" s="95"/>
      <c r="I779" s="606"/>
      <c r="J779" s="593"/>
      <c r="K779" s="597"/>
      <c r="L779" s="564"/>
      <c r="M779" s="25"/>
      <c r="N779" s="594"/>
      <c r="O779" s="25"/>
      <c r="P779" s="33"/>
    </row>
    <row r="780" customHeight="1" spans="1:16">
      <c r="A780" s="595"/>
      <c r="B780" s="604"/>
      <c r="C780" s="23"/>
      <c r="D780" s="605"/>
      <c r="E780" s="606"/>
      <c r="F780" s="593"/>
      <c r="G780" s="597"/>
      <c r="H780" s="95"/>
      <c r="I780" s="606"/>
      <c r="J780" s="593"/>
      <c r="K780" s="597"/>
      <c r="L780" s="564"/>
      <c r="M780" s="25"/>
      <c r="N780" s="594"/>
      <c r="O780" s="25"/>
      <c r="P780" s="33"/>
    </row>
    <row r="781" customHeight="1" spans="1:16">
      <c r="A781" s="591"/>
      <c r="B781" s="604"/>
      <c r="C781" s="23"/>
      <c r="D781" s="605"/>
      <c r="E781" s="606"/>
      <c r="F781" s="593"/>
      <c r="G781" s="597"/>
      <c r="H781" s="95"/>
      <c r="I781" s="606"/>
      <c r="J781" s="593"/>
      <c r="K781" s="597"/>
      <c r="L781" s="564"/>
      <c r="M781" s="25"/>
      <c r="N781" s="594"/>
      <c r="O781" s="25"/>
      <c r="P781" s="33"/>
    </row>
    <row r="782" customHeight="1" spans="1:16">
      <c r="A782" s="595"/>
      <c r="B782" s="604"/>
      <c r="C782" s="23"/>
      <c r="D782" s="605"/>
      <c r="E782" s="606"/>
      <c r="F782" s="593"/>
      <c r="G782" s="597"/>
      <c r="H782" s="95"/>
      <c r="I782" s="606"/>
      <c r="J782" s="593"/>
      <c r="K782" s="597"/>
      <c r="L782" s="564"/>
      <c r="M782" s="25"/>
      <c r="N782" s="594"/>
      <c r="O782" s="25"/>
      <c r="P782" s="33"/>
    </row>
    <row r="783" customHeight="1" spans="1:16">
      <c r="A783" s="591"/>
      <c r="B783" s="604"/>
      <c r="C783" s="23"/>
      <c r="D783" s="605"/>
      <c r="E783" s="606"/>
      <c r="F783" s="593"/>
      <c r="G783" s="597"/>
      <c r="H783" s="95"/>
      <c r="I783" s="606"/>
      <c r="J783" s="593"/>
      <c r="K783" s="597"/>
      <c r="L783" s="564"/>
      <c r="M783" s="25"/>
      <c r="N783" s="594"/>
      <c r="O783" s="25"/>
      <c r="P783" s="33"/>
    </row>
    <row r="784" customHeight="1" spans="1:16">
      <c r="A784" s="595"/>
      <c r="B784" s="604"/>
      <c r="C784" s="23"/>
      <c r="D784" s="605"/>
      <c r="E784" s="606"/>
      <c r="F784" s="593"/>
      <c r="G784" s="597"/>
      <c r="H784" s="95"/>
      <c r="I784" s="606"/>
      <c r="J784" s="593"/>
      <c r="K784" s="597"/>
      <c r="L784" s="564"/>
      <c r="M784" s="25"/>
      <c r="N784" s="594"/>
      <c r="O784" s="25"/>
      <c r="P784" s="33"/>
    </row>
    <row r="785" customHeight="1" spans="1:16">
      <c r="A785" s="591"/>
      <c r="B785" s="604"/>
      <c r="C785" s="23"/>
      <c r="D785" s="605"/>
      <c r="E785" s="606"/>
      <c r="F785" s="593"/>
      <c r="G785" s="597"/>
      <c r="H785" s="95"/>
      <c r="I785" s="606"/>
      <c r="J785" s="593"/>
      <c r="K785" s="597"/>
      <c r="L785" s="564"/>
      <c r="M785" s="25"/>
      <c r="N785" s="594"/>
      <c r="O785" s="25"/>
      <c r="P785" s="33"/>
    </row>
    <row r="786" customHeight="1" spans="1:16">
      <c r="A786" s="595"/>
      <c r="B786" s="604"/>
      <c r="C786" s="23"/>
      <c r="D786" s="605"/>
      <c r="E786" s="606"/>
      <c r="F786" s="593"/>
      <c r="G786" s="597"/>
      <c r="H786" s="95"/>
      <c r="I786" s="606"/>
      <c r="J786" s="593"/>
      <c r="K786" s="597"/>
      <c r="L786" s="564"/>
      <c r="M786" s="25"/>
      <c r="N786" s="594"/>
      <c r="O786" s="25"/>
      <c r="P786" s="33"/>
    </row>
    <row r="787" customHeight="1" spans="1:16">
      <c r="A787" s="591"/>
      <c r="B787" s="604"/>
      <c r="C787" s="23"/>
      <c r="D787" s="605"/>
      <c r="E787" s="606"/>
      <c r="F787" s="593"/>
      <c r="G787" s="597"/>
      <c r="H787" s="95"/>
      <c r="I787" s="606"/>
      <c r="J787" s="593"/>
      <c r="K787" s="597"/>
      <c r="L787" s="564"/>
      <c r="M787" s="25"/>
      <c r="N787" s="594"/>
      <c r="O787" s="25"/>
      <c r="P787" s="33"/>
    </row>
    <row r="788" customHeight="1" spans="1:16">
      <c r="A788" s="595"/>
      <c r="B788" s="604"/>
      <c r="C788" s="23"/>
      <c r="D788" s="605"/>
      <c r="E788" s="606"/>
      <c r="F788" s="593"/>
      <c r="G788" s="597"/>
      <c r="H788" s="95"/>
      <c r="I788" s="606"/>
      <c r="J788" s="593"/>
      <c r="K788" s="597"/>
      <c r="L788" s="564"/>
      <c r="M788" s="25"/>
      <c r="N788" s="594"/>
      <c r="O788" s="25"/>
      <c r="P788" s="33"/>
    </row>
    <row r="789" customHeight="1" spans="1:16">
      <c r="A789" s="591"/>
      <c r="B789" s="604"/>
      <c r="C789" s="23"/>
      <c r="D789" s="605"/>
      <c r="E789" s="606"/>
      <c r="F789" s="593"/>
      <c r="G789" s="597"/>
      <c r="H789" s="95"/>
      <c r="I789" s="606"/>
      <c r="J789" s="593"/>
      <c r="K789" s="597"/>
      <c r="L789" s="564"/>
      <c r="M789" s="25"/>
      <c r="N789" s="594"/>
      <c r="O789" s="25"/>
      <c r="P789" s="33"/>
    </row>
    <row r="790" customHeight="1" spans="1:16">
      <c r="A790" s="595"/>
      <c r="B790" s="604"/>
      <c r="C790" s="23"/>
      <c r="D790" s="605"/>
      <c r="E790" s="606"/>
      <c r="F790" s="593"/>
      <c r="G790" s="597"/>
      <c r="H790" s="95"/>
      <c r="I790" s="606"/>
      <c r="J790" s="593"/>
      <c r="K790" s="597"/>
      <c r="L790" s="564"/>
      <c r="M790" s="25"/>
      <c r="N790" s="594"/>
      <c r="O790" s="25"/>
      <c r="P790" s="33"/>
    </row>
    <row r="791" customHeight="1" spans="1:16">
      <c r="A791" s="591"/>
      <c r="B791" s="604"/>
      <c r="C791" s="23"/>
      <c r="D791" s="605"/>
      <c r="E791" s="606"/>
      <c r="F791" s="593"/>
      <c r="G791" s="597"/>
      <c r="H791" s="95"/>
      <c r="I791" s="606"/>
      <c r="J791" s="593"/>
      <c r="K791" s="597"/>
      <c r="L791" s="564"/>
      <c r="M791" s="25"/>
      <c r="N791" s="594"/>
      <c r="O791" s="25"/>
      <c r="P791" s="33"/>
    </row>
    <row r="792" customHeight="1" spans="1:16">
      <c r="A792" s="595"/>
      <c r="B792" s="604"/>
      <c r="C792" s="23"/>
      <c r="D792" s="605"/>
      <c r="E792" s="606"/>
      <c r="F792" s="593"/>
      <c r="G792" s="597"/>
      <c r="H792" s="95"/>
      <c r="I792" s="606"/>
      <c r="J792" s="593"/>
      <c r="K792" s="597"/>
      <c r="L792" s="564"/>
      <c r="M792" s="25"/>
      <c r="N792" s="594"/>
      <c r="O792" s="25"/>
      <c r="P792" s="33"/>
    </row>
    <row r="793" customHeight="1" spans="1:16">
      <c r="A793" s="591"/>
      <c r="B793" s="604"/>
      <c r="C793" s="23"/>
      <c r="D793" s="605"/>
      <c r="E793" s="606"/>
      <c r="F793" s="593"/>
      <c r="G793" s="597"/>
      <c r="H793" s="95"/>
      <c r="I793" s="606"/>
      <c r="J793" s="593"/>
      <c r="K793" s="597"/>
      <c r="L793" s="564"/>
      <c r="M793" s="25"/>
      <c r="N793" s="594"/>
      <c r="O793" s="25"/>
      <c r="P793" s="33"/>
    </row>
    <row r="794" customHeight="1" spans="1:16">
      <c r="A794" s="595"/>
      <c r="B794" s="604"/>
      <c r="C794" s="23"/>
      <c r="D794" s="605"/>
      <c r="E794" s="606"/>
      <c r="F794" s="593"/>
      <c r="G794" s="597"/>
      <c r="H794" s="95"/>
      <c r="I794" s="606"/>
      <c r="J794" s="593"/>
      <c r="K794" s="597"/>
      <c r="L794" s="564"/>
      <c r="M794" s="25"/>
      <c r="N794" s="594"/>
      <c r="O794" s="25"/>
      <c r="P794" s="33"/>
    </row>
    <row r="795" customHeight="1" spans="1:16">
      <c r="A795" s="591"/>
      <c r="B795" s="604"/>
      <c r="C795" s="23"/>
      <c r="D795" s="605"/>
      <c r="E795" s="606"/>
      <c r="F795" s="593"/>
      <c r="G795" s="597"/>
      <c r="H795" s="95"/>
      <c r="I795" s="606"/>
      <c r="J795" s="593"/>
      <c r="K795" s="597"/>
      <c r="L795" s="564"/>
      <c r="M795" s="25"/>
      <c r="N795" s="594"/>
      <c r="O795" s="25"/>
      <c r="P795" s="33"/>
    </row>
    <row r="796" customHeight="1" spans="1:16">
      <c r="A796" s="595"/>
      <c r="B796" s="604"/>
      <c r="C796" s="23"/>
      <c r="D796" s="605"/>
      <c r="E796" s="606"/>
      <c r="F796" s="593"/>
      <c r="G796" s="597"/>
      <c r="H796" s="95"/>
      <c r="I796" s="606"/>
      <c r="J796" s="593"/>
      <c r="K796" s="597"/>
      <c r="L796" s="564"/>
      <c r="M796" s="25"/>
      <c r="N796" s="594"/>
      <c r="O796" s="25"/>
      <c r="P796" s="33"/>
    </row>
    <row r="797" customHeight="1" spans="1:16">
      <c r="A797" s="591"/>
      <c r="B797" s="604"/>
      <c r="C797" s="23"/>
      <c r="D797" s="605"/>
      <c r="E797" s="606"/>
      <c r="F797" s="593"/>
      <c r="G797" s="597"/>
      <c r="H797" s="95"/>
      <c r="I797" s="606"/>
      <c r="J797" s="593"/>
      <c r="K797" s="597"/>
      <c r="L797" s="564"/>
      <c r="M797" s="25"/>
      <c r="N797" s="594"/>
      <c r="O797" s="25"/>
      <c r="P797" s="33"/>
    </row>
    <row r="798" customHeight="1" spans="1:16">
      <c r="A798" s="595"/>
      <c r="B798" s="604"/>
      <c r="C798" s="23"/>
      <c r="D798" s="605"/>
      <c r="E798" s="606"/>
      <c r="F798" s="593"/>
      <c r="G798" s="597"/>
      <c r="H798" s="95"/>
      <c r="I798" s="606"/>
      <c r="J798" s="593"/>
      <c r="K798" s="597"/>
      <c r="L798" s="564"/>
      <c r="M798" s="25"/>
      <c r="N798" s="594"/>
      <c r="O798" s="25"/>
      <c r="P798" s="33"/>
    </row>
    <row r="799" customHeight="1" spans="1:16">
      <c r="A799" s="591"/>
      <c r="B799" s="604"/>
      <c r="C799" s="23"/>
      <c r="D799" s="605"/>
      <c r="E799" s="606"/>
      <c r="F799" s="593"/>
      <c r="G799" s="597"/>
      <c r="H799" s="95"/>
      <c r="I799" s="606"/>
      <c r="J799" s="593"/>
      <c r="K799" s="597"/>
      <c r="L799" s="564"/>
      <c r="M799" s="25"/>
      <c r="N799" s="594"/>
      <c r="O799" s="25"/>
      <c r="P799" s="33"/>
    </row>
    <row r="800" customHeight="1" spans="1:16">
      <c r="A800" s="595"/>
      <c r="B800" s="604"/>
      <c r="C800" s="23"/>
      <c r="D800" s="605"/>
      <c r="E800" s="606"/>
      <c r="F800" s="593"/>
      <c r="G800" s="597"/>
      <c r="H800" s="95"/>
      <c r="I800" s="606"/>
      <c r="J800" s="593"/>
      <c r="K800" s="597"/>
      <c r="L800" s="564"/>
      <c r="M800" s="25"/>
      <c r="N800" s="594"/>
      <c r="O800" s="25"/>
      <c r="P800" s="33"/>
    </row>
    <row r="801" customHeight="1" spans="1:16">
      <c r="A801" s="591"/>
      <c r="B801" s="604"/>
      <c r="C801" s="23"/>
      <c r="D801" s="605"/>
      <c r="E801" s="606"/>
      <c r="F801" s="593"/>
      <c r="G801" s="597"/>
      <c r="H801" s="95"/>
      <c r="I801" s="606"/>
      <c r="J801" s="593"/>
      <c r="K801" s="597"/>
      <c r="L801" s="564"/>
      <c r="M801" s="25"/>
      <c r="N801" s="594"/>
      <c r="O801" s="25"/>
      <c r="P801" s="33"/>
    </row>
    <row r="802" customHeight="1" spans="1:16">
      <c r="A802" s="595"/>
      <c r="B802" s="604"/>
      <c r="C802" s="23"/>
      <c r="D802" s="605"/>
      <c r="E802" s="606"/>
      <c r="F802" s="593"/>
      <c r="G802" s="597"/>
      <c r="H802" s="95"/>
      <c r="I802" s="606"/>
      <c r="J802" s="593"/>
      <c r="K802" s="597"/>
      <c r="L802" s="564"/>
      <c r="M802" s="25"/>
      <c r="N802" s="594"/>
      <c r="O802" s="25"/>
      <c r="P802" s="33"/>
    </row>
    <row r="803" customHeight="1" spans="1:16">
      <c r="A803" s="591"/>
      <c r="B803" s="604"/>
      <c r="C803" s="23"/>
      <c r="D803" s="605"/>
      <c r="E803" s="606"/>
      <c r="F803" s="593"/>
      <c r="G803" s="597"/>
      <c r="H803" s="95"/>
      <c r="I803" s="606"/>
      <c r="J803" s="593"/>
      <c r="K803" s="597"/>
      <c r="L803" s="564"/>
      <c r="M803" s="25"/>
      <c r="N803" s="594"/>
      <c r="O803" s="25"/>
      <c r="P803" s="33"/>
    </row>
    <row r="804" customHeight="1" spans="1:16">
      <c r="A804" s="595"/>
      <c r="B804" s="604"/>
      <c r="C804" s="23"/>
      <c r="D804" s="605"/>
      <c r="E804" s="606"/>
      <c r="F804" s="593"/>
      <c r="G804" s="597"/>
      <c r="H804" s="95"/>
      <c r="I804" s="606"/>
      <c r="J804" s="593"/>
      <c r="K804" s="597"/>
      <c r="L804" s="564"/>
      <c r="M804" s="25"/>
      <c r="N804" s="594"/>
      <c r="O804" s="25"/>
      <c r="P804" s="33"/>
    </row>
    <row r="805" customHeight="1" spans="1:16">
      <c r="A805" s="591"/>
      <c r="B805" s="604"/>
      <c r="C805" s="23"/>
      <c r="D805" s="605"/>
      <c r="E805" s="606"/>
      <c r="F805" s="593"/>
      <c r="G805" s="597"/>
      <c r="H805" s="95"/>
      <c r="I805" s="606"/>
      <c r="J805" s="593"/>
      <c r="K805" s="597"/>
      <c r="L805" s="564"/>
      <c r="M805" s="25"/>
      <c r="N805" s="594"/>
      <c r="O805" s="25"/>
      <c r="P805" s="33"/>
    </row>
    <row r="806" customHeight="1" spans="1:16">
      <c r="A806" s="595"/>
      <c r="B806" s="604"/>
      <c r="C806" s="23"/>
      <c r="D806" s="605"/>
      <c r="E806" s="606"/>
      <c r="F806" s="593"/>
      <c r="G806" s="597"/>
      <c r="H806" s="95"/>
      <c r="I806" s="606"/>
      <c r="J806" s="593"/>
      <c r="K806" s="597"/>
      <c r="L806" s="564"/>
      <c r="M806" s="25"/>
      <c r="N806" s="594"/>
      <c r="O806" s="25"/>
      <c r="P806" s="33"/>
    </row>
    <row r="807" customHeight="1" spans="1:16">
      <c r="A807" s="591"/>
      <c r="B807" s="604"/>
      <c r="C807" s="23"/>
      <c r="D807" s="605"/>
      <c r="E807" s="606"/>
      <c r="F807" s="593"/>
      <c r="G807" s="597"/>
      <c r="H807" s="95"/>
      <c r="I807" s="606"/>
      <c r="J807" s="593"/>
      <c r="K807" s="597"/>
      <c r="L807" s="564"/>
      <c r="M807" s="25"/>
      <c r="N807" s="594"/>
      <c r="O807" s="25"/>
      <c r="P807" s="33"/>
    </row>
    <row r="808" customHeight="1" spans="1:16">
      <c r="A808" s="595"/>
      <c r="B808" s="604"/>
      <c r="C808" s="23"/>
      <c r="D808" s="605"/>
      <c r="E808" s="606"/>
      <c r="F808" s="593"/>
      <c r="G808" s="597"/>
      <c r="H808" s="95"/>
      <c r="I808" s="606"/>
      <c r="J808" s="593"/>
      <c r="K808" s="597"/>
      <c r="L808" s="564"/>
      <c r="M808" s="25"/>
      <c r="N808" s="594"/>
      <c r="O808" s="25"/>
      <c r="P808" s="33"/>
    </row>
    <row r="809" customHeight="1" spans="1:16">
      <c r="A809" s="591"/>
      <c r="B809" s="604"/>
      <c r="C809" s="23"/>
      <c r="D809" s="605"/>
      <c r="E809" s="606"/>
      <c r="F809" s="593"/>
      <c r="G809" s="597"/>
      <c r="H809" s="95"/>
      <c r="I809" s="606"/>
      <c r="J809" s="593"/>
      <c r="K809" s="597"/>
      <c r="L809" s="564"/>
      <c r="M809" s="25"/>
      <c r="N809" s="594"/>
      <c r="O809" s="25"/>
      <c r="P809" s="33"/>
    </row>
    <row r="810" customHeight="1" spans="1:16">
      <c r="A810" s="595"/>
      <c r="B810" s="604"/>
      <c r="C810" s="23"/>
      <c r="D810" s="605"/>
      <c r="E810" s="606"/>
      <c r="F810" s="593"/>
      <c r="G810" s="597"/>
      <c r="H810" s="95"/>
      <c r="I810" s="606"/>
      <c r="J810" s="593"/>
      <c r="K810" s="597"/>
      <c r="L810" s="564"/>
      <c r="M810" s="25"/>
      <c r="N810" s="594"/>
      <c r="O810" s="25"/>
      <c r="P810" s="33"/>
    </row>
    <row r="811" customHeight="1" spans="1:16">
      <c r="A811" s="591"/>
      <c r="B811" s="604"/>
      <c r="C811" s="23"/>
      <c r="D811" s="605"/>
      <c r="E811" s="606"/>
      <c r="F811" s="593"/>
      <c r="G811" s="597"/>
      <c r="H811" s="95"/>
      <c r="I811" s="606"/>
      <c r="J811" s="593"/>
      <c r="K811" s="597"/>
      <c r="L811" s="564"/>
      <c r="M811" s="25"/>
      <c r="N811" s="594"/>
      <c r="O811" s="25"/>
      <c r="P811" s="33"/>
    </row>
    <row r="812" customHeight="1" spans="1:16">
      <c r="A812" s="595"/>
      <c r="B812" s="604"/>
      <c r="C812" s="23"/>
      <c r="D812" s="605"/>
      <c r="E812" s="606"/>
      <c r="F812" s="593"/>
      <c r="G812" s="597"/>
      <c r="H812" s="95"/>
      <c r="I812" s="606"/>
      <c r="J812" s="593"/>
      <c r="K812" s="597"/>
      <c r="L812" s="564"/>
      <c r="M812" s="25"/>
      <c r="N812" s="594"/>
      <c r="O812" s="25"/>
      <c r="P812" s="33"/>
    </row>
    <row r="813" customHeight="1" spans="1:16">
      <c r="A813" s="591"/>
      <c r="B813" s="604"/>
      <c r="C813" s="23"/>
      <c r="D813" s="605"/>
      <c r="E813" s="606"/>
      <c r="F813" s="593"/>
      <c r="G813" s="597"/>
      <c r="H813" s="95"/>
      <c r="I813" s="606"/>
      <c r="J813" s="593"/>
      <c r="K813" s="597"/>
      <c r="L813" s="564"/>
      <c r="M813" s="25"/>
      <c r="N813" s="594"/>
      <c r="O813" s="25"/>
      <c r="P813" s="33"/>
    </row>
    <row r="814" customHeight="1" spans="1:16">
      <c r="A814" s="595"/>
      <c r="B814" s="604"/>
      <c r="C814" s="23"/>
      <c r="D814" s="605"/>
      <c r="E814" s="606"/>
      <c r="F814" s="593"/>
      <c r="G814" s="597"/>
      <c r="H814" s="95"/>
      <c r="I814" s="606"/>
      <c r="J814" s="593"/>
      <c r="K814" s="597"/>
      <c r="L814" s="564"/>
      <c r="M814" s="25"/>
      <c r="N814" s="594"/>
      <c r="O814" s="25"/>
      <c r="P814" s="33"/>
    </row>
    <row r="815" customHeight="1" spans="1:16">
      <c r="A815" s="591"/>
      <c r="B815" s="604"/>
      <c r="C815" s="23"/>
      <c r="D815" s="605"/>
      <c r="E815" s="606"/>
      <c r="F815" s="593"/>
      <c r="G815" s="597"/>
      <c r="H815" s="95"/>
      <c r="I815" s="606"/>
      <c r="J815" s="593"/>
      <c r="K815" s="597"/>
      <c r="L815" s="564"/>
      <c r="M815" s="25"/>
      <c r="N815" s="594"/>
      <c r="O815" s="25"/>
      <c r="P815" s="33"/>
    </row>
    <row r="816" customHeight="1" spans="1:16">
      <c r="A816" s="595"/>
      <c r="B816" s="604"/>
      <c r="C816" s="23"/>
      <c r="D816" s="605"/>
      <c r="E816" s="606"/>
      <c r="F816" s="593"/>
      <c r="G816" s="597"/>
      <c r="H816" s="95"/>
      <c r="I816" s="606"/>
      <c r="J816" s="593"/>
      <c r="K816" s="597"/>
      <c r="L816" s="564"/>
      <c r="M816" s="25"/>
      <c r="N816" s="594"/>
      <c r="O816" s="25"/>
      <c r="P816" s="33"/>
    </row>
    <row r="817" customHeight="1" spans="1:16">
      <c r="A817" s="591"/>
      <c r="B817" s="604"/>
      <c r="C817" s="23"/>
      <c r="D817" s="605"/>
      <c r="E817" s="606"/>
      <c r="F817" s="593"/>
      <c r="G817" s="597"/>
      <c r="H817" s="95"/>
      <c r="I817" s="606"/>
      <c r="J817" s="593"/>
      <c r="K817" s="597"/>
      <c r="L817" s="564"/>
      <c r="M817" s="25"/>
      <c r="N817" s="594"/>
      <c r="O817" s="25"/>
      <c r="P817" s="33"/>
    </row>
    <row r="818" customHeight="1" spans="1:16">
      <c r="A818" s="595"/>
      <c r="B818" s="604"/>
      <c r="C818" s="23"/>
      <c r="D818" s="605"/>
      <c r="E818" s="606"/>
      <c r="F818" s="593"/>
      <c r="G818" s="597"/>
      <c r="H818" s="95"/>
      <c r="I818" s="606"/>
      <c r="J818" s="593"/>
      <c r="K818" s="597"/>
      <c r="L818" s="564"/>
      <c r="M818" s="25"/>
      <c r="N818" s="594"/>
      <c r="O818" s="25"/>
      <c r="P818" s="33"/>
    </row>
    <row r="819" customHeight="1" spans="1:16">
      <c r="A819" s="591"/>
      <c r="B819" s="604"/>
      <c r="C819" s="23"/>
      <c r="D819" s="605"/>
      <c r="E819" s="606"/>
      <c r="F819" s="593"/>
      <c r="G819" s="597"/>
      <c r="H819" s="95"/>
      <c r="I819" s="606"/>
      <c r="J819" s="593"/>
      <c r="K819" s="597"/>
      <c r="L819" s="564"/>
      <c r="M819" s="25"/>
      <c r="N819" s="594"/>
      <c r="O819" s="25"/>
      <c r="P819" s="33"/>
    </row>
    <row r="820" customHeight="1" spans="1:16">
      <c r="A820" s="595"/>
      <c r="B820" s="604"/>
      <c r="C820" s="23"/>
      <c r="D820" s="605"/>
      <c r="E820" s="606"/>
      <c r="F820" s="593"/>
      <c r="G820" s="597"/>
      <c r="H820" s="95"/>
      <c r="I820" s="606"/>
      <c r="J820" s="593"/>
      <c r="K820" s="597"/>
      <c r="L820" s="564"/>
      <c r="M820" s="25"/>
      <c r="N820" s="594"/>
      <c r="O820" s="25"/>
      <c r="P820" s="33"/>
    </row>
    <row r="821" customHeight="1" spans="1:16">
      <c r="A821" s="591"/>
      <c r="B821" s="604"/>
      <c r="C821" s="23"/>
      <c r="D821" s="605"/>
      <c r="E821" s="606"/>
      <c r="F821" s="593"/>
      <c r="G821" s="597"/>
      <c r="H821" s="95"/>
      <c r="I821" s="606"/>
      <c r="J821" s="593"/>
      <c r="K821" s="597"/>
      <c r="L821" s="564"/>
      <c r="M821" s="25"/>
      <c r="N821" s="594"/>
      <c r="O821" s="25"/>
      <c r="P821" s="33"/>
    </row>
    <row r="822" customHeight="1" spans="1:16">
      <c r="A822" s="595"/>
      <c r="B822" s="604"/>
      <c r="C822" s="23"/>
      <c r="D822" s="605"/>
      <c r="E822" s="606"/>
      <c r="F822" s="593"/>
      <c r="G822" s="597"/>
      <c r="H822" s="95"/>
      <c r="I822" s="606"/>
      <c r="J822" s="593"/>
      <c r="K822" s="597"/>
      <c r="L822" s="564"/>
      <c r="M822" s="25"/>
      <c r="N822" s="594"/>
      <c r="O822" s="25"/>
      <c r="P822" s="33"/>
    </row>
    <row r="823" customHeight="1" spans="1:16">
      <c r="A823" s="591"/>
      <c r="B823" s="604"/>
      <c r="C823" s="23"/>
      <c r="D823" s="605"/>
      <c r="E823" s="606"/>
      <c r="F823" s="593"/>
      <c r="G823" s="597"/>
      <c r="H823" s="95"/>
      <c r="I823" s="606"/>
      <c r="J823" s="593"/>
      <c r="K823" s="597"/>
      <c r="L823" s="564"/>
      <c r="M823" s="25"/>
      <c r="N823" s="594"/>
      <c r="O823" s="25"/>
      <c r="P823" s="33"/>
    </row>
    <row r="824" customHeight="1" spans="1:16">
      <c r="A824" s="595"/>
      <c r="B824" s="604"/>
      <c r="C824" s="23"/>
      <c r="D824" s="605"/>
      <c r="E824" s="606"/>
      <c r="F824" s="593"/>
      <c r="G824" s="597"/>
      <c r="H824" s="95"/>
      <c r="I824" s="606"/>
      <c r="J824" s="593"/>
      <c r="K824" s="597"/>
      <c r="L824" s="564"/>
      <c r="M824" s="25"/>
      <c r="N824" s="594"/>
      <c r="O824" s="25"/>
      <c r="P824" s="33"/>
    </row>
    <row r="825" customHeight="1" spans="1:16">
      <c r="A825" s="591"/>
      <c r="B825" s="604"/>
      <c r="C825" s="23"/>
      <c r="D825" s="605"/>
      <c r="E825" s="606"/>
      <c r="F825" s="593"/>
      <c r="G825" s="597"/>
      <c r="H825" s="95"/>
      <c r="I825" s="606"/>
      <c r="J825" s="593"/>
      <c r="K825" s="597"/>
      <c r="L825" s="564"/>
      <c r="M825" s="25"/>
      <c r="N825" s="594"/>
      <c r="O825" s="25"/>
      <c r="P825" s="33"/>
    </row>
    <row r="826" customHeight="1" spans="1:16">
      <c r="A826" s="595"/>
      <c r="B826" s="604"/>
      <c r="C826" s="23"/>
      <c r="D826" s="605"/>
      <c r="E826" s="606"/>
      <c r="F826" s="593"/>
      <c r="G826" s="597"/>
      <c r="H826" s="95"/>
      <c r="I826" s="606"/>
      <c r="J826" s="593"/>
      <c r="K826" s="597"/>
      <c r="L826" s="564"/>
      <c r="M826" s="25"/>
      <c r="N826" s="594"/>
      <c r="O826" s="25"/>
      <c r="P826" s="33"/>
    </row>
    <row r="827" customHeight="1" spans="1:16">
      <c r="A827" s="591"/>
      <c r="B827" s="604"/>
      <c r="C827" s="23"/>
      <c r="D827" s="605"/>
      <c r="E827" s="606"/>
      <c r="F827" s="593"/>
      <c r="G827" s="597"/>
      <c r="H827" s="95"/>
      <c r="I827" s="606"/>
      <c r="J827" s="593"/>
      <c r="K827" s="597"/>
      <c r="L827" s="564"/>
      <c r="M827" s="25"/>
      <c r="N827" s="594"/>
      <c r="O827" s="25"/>
      <c r="P827" s="33"/>
    </row>
    <row r="828" customHeight="1" spans="1:16">
      <c r="A828" s="595"/>
      <c r="B828" s="604"/>
      <c r="C828" s="23"/>
      <c r="D828" s="605"/>
      <c r="E828" s="606"/>
      <c r="F828" s="593"/>
      <c r="G828" s="597"/>
      <c r="H828" s="95"/>
      <c r="I828" s="606"/>
      <c r="J828" s="593"/>
      <c r="K828" s="597"/>
      <c r="L828" s="564"/>
      <c r="M828" s="25"/>
      <c r="N828" s="594"/>
      <c r="O828" s="25"/>
      <c r="P828" s="33"/>
    </row>
    <row r="829" customHeight="1" spans="1:16">
      <c r="A829" s="591"/>
      <c r="B829" s="604"/>
      <c r="C829" s="23"/>
      <c r="D829" s="605"/>
      <c r="E829" s="606"/>
      <c r="F829" s="593"/>
      <c r="G829" s="597"/>
      <c r="H829" s="95"/>
      <c r="I829" s="606"/>
      <c r="J829" s="593"/>
      <c r="K829" s="597"/>
      <c r="L829" s="564"/>
      <c r="M829" s="25"/>
      <c r="N829" s="594"/>
      <c r="O829" s="25"/>
      <c r="P829" s="33"/>
    </row>
    <row r="830" customHeight="1" spans="1:16">
      <c r="A830" s="595"/>
      <c r="B830" s="604"/>
      <c r="C830" s="23"/>
      <c r="D830" s="605"/>
      <c r="E830" s="606"/>
      <c r="F830" s="593"/>
      <c r="G830" s="597"/>
      <c r="H830" s="95"/>
      <c r="I830" s="606"/>
      <c r="J830" s="593"/>
      <c r="K830" s="597"/>
      <c r="L830" s="564"/>
      <c r="M830" s="25"/>
      <c r="N830" s="594"/>
      <c r="O830" s="25"/>
      <c r="P830" s="33"/>
    </row>
    <row r="831" customHeight="1" spans="1:16">
      <c r="A831" s="591"/>
      <c r="B831" s="604"/>
      <c r="C831" s="23"/>
      <c r="D831" s="605"/>
      <c r="E831" s="606"/>
      <c r="F831" s="593"/>
      <c r="G831" s="597"/>
      <c r="H831" s="95"/>
      <c r="I831" s="606"/>
      <c r="J831" s="593"/>
      <c r="K831" s="597"/>
      <c r="L831" s="564"/>
      <c r="M831" s="25"/>
      <c r="N831" s="594"/>
      <c r="O831" s="25"/>
      <c r="P831" s="33"/>
    </row>
    <row r="832" customHeight="1" spans="1:16">
      <c r="A832" s="595"/>
      <c r="B832" s="604"/>
      <c r="C832" s="23"/>
      <c r="D832" s="605"/>
      <c r="E832" s="606"/>
      <c r="F832" s="593"/>
      <c r="G832" s="597"/>
      <c r="H832" s="95"/>
      <c r="I832" s="606"/>
      <c r="J832" s="593"/>
      <c r="K832" s="597"/>
      <c r="L832" s="564"/>
      <c r="M832" s="25"/>
      <c r="N832" s="594"/>
      <c r="O832" s="25"/>
      <c r="P832" s="33"/>
    </row>
    <row r="833" customHeight="1" spans="1:16">
      <c r="A833" s="591"/>
      <c r="B833" s="604"/>
      <c r="C833" s="23"/>
      <c r="D833" s="605"/>
      <c r="E833" s="606"/>
      <c r="F833" s="593"/>
      <c r="G833" s="597"/>
      <c r="H833" s="95"/>
      <c r="I833" s="606"/>
      <c r="J833" s="593"/>
      <c r="K833" s="597"/>
      <c r="L833" s="564"/>
      <c r="M833" s="25"/>
      <c r="N833" s="594"/>
      <c r="O833" s="25"/>
      <c r="P833" s="33"/>
    </row>
    <row r="834" customHeight="1" spans="1:16">
      <c r="A834" s="595"/>
      <c r="B834" s="604"/>
      <c r="C834" s="23"/>
      <c r="D834" s="605"/>
      <c r="E834" s="606"/>
      <c r="F834" s="593"/>
      <c r="G834" s="597"/>
      <c r="H834" s="95"/>
      <c r="I834" s="606"/>
      <c r="J834" s="593"/>
      <c r="K834" s="597"/>
      <c r="L834" s="564"/>
      <c r="M834" s="25"/>
      <c r="N834" s="594"/>
      <c r="O834" s="25"/>
      <c r="P834" s="33"/>
    </row>
    <row r="835" customHeight="1" spans="1:16">
      <c r="A835" s="591"/>
      <c r="B835" s="604"/>
      <c r="C835" s="23"/>
      <c r="D835" s="605"/>
      <c r="E835" s="606"/>
      <c r="F835" s="593"/>
      <c r="G835" s="597"/>
      <c r="H835" s="95"/>
      <c r="I835" s="606"/>
      <c r="J835" s="593"/>
      <c r="K835" s="597"/>
      <c r="L835" s="564"/>
      <c r="M835" s="25"/>
      <c r="N835" s="594"/>
      <c r="O835" s="25"/>
      <c r="P835" s="33"/>
    </row>
    <row r="836" customHeight="1" spans="1:16">
      <c r="A836" s="595"/>
      <c r="B836" s="604"/>
      <c r="C836" s="23"/>
      <c r="D836" s="605"/>
      <c r="E836" s="606"/>
      <c r="F836" s="593"/>
      <c r="G836" s="597"/>
      <c r="H836" s="95"/>
      <c r="I836" s="606"/>
      <c r="J836" s="593"/>
      <c r="K836" s="597"/>
      <c r="L836" s="564"/>
      <c r="M836" s="25"/>
      <c r="N836" s="594"/>
      <c r="O836" s="25"/>
      <c r="P836" s="33"/>
    </row>
    <row r="837" customHeight="1" spans="1:16">
      <c r="A837" s="591"/>
      <c r="B837" s="604"/>
      <c r="C837" s="23"/>
      <c r="D837" s="605"/>
      <c r="E837" s="606"/>
      <c r="F837" s="593"/>
      <c r="G837" s="597"/>
      <c r="H837" s="95"/>
      <c r="I837" s="606"/>
      <c r="J837" s="593"/>
      <c r="K837" s="597"/>
      <c r="L837" s="564"/>
      <c r="M837" s="25"/>
      <c r="N837" s="594"/>
      <c r="O837" s="25"/>
      <c r="P837" s="33"/>
    </row>
    <row r="838" customHeight="1" spans="1:16">
      <c r="A838" s="595"/>
      <c r="B838" s="604"/>
      <c r="C838" s="23"/>
      <c r="D838" s="605"/>
      <c r="E838" s="606"/>
      <c r="F838" s="593"/>
      <c r="G838" s="597"/>
      <c r="H838" s="95"/>
      <c r="I838" s="606"/>
      <c r="J838" s="593"/>
      <c r="K838" s="597"/>
      <c r="L838" s="564"/>
      <c r="M838" s="25"/>
      <c r="N838" s="594"/>
      <c r="O838" s="25"/>
      <c r="P838" s="33"/>
    </row>
    <row r="839" customHeight="1" spans="1:16">
      <c r="A839" s="591"/>
      <c r="B839" s="604"/>
      <c r="C839" s="23"/>
      <c r="D839" s="605"/>
      <c r="E839" s="606"/>
      <c r="F839" s="593"/>
      <c r="G839" s="597"/>
      <c r="H839" s="95"/>
      <c r="I839" s="606"/>
      <c r="J839" s="593"/>
      <c r="K839" s="597"/>
      <c r="L839" s="564"/>
      <c r="M839" s="25"/>
      <c r="N839" s="594"/>
      <c r="O839" s="25"/>
      <c r="P839" s="33"/>
    </row>
    <row r="840" customHeight="1" spans="1:16">
      <c r="A840" s="595"/>
      <c r="B840" s="604"/>
      <c r="C840" s="23"/>
      <c r="D840" s="605"/>
      <c r="E840" s="606"/>
      <c r="F840" s="593"/>
      <c r="G840" s="597"/>
      <c r="H840" s="95"/>
      <c r="I840" s="606"/>
      <c r="J840" s="593"/>
      <c r="K840" s="597"/>
      <c r="L840" s="564"/>
      <c r="M840" s="25"/>
      <c r="N840" s="594"/>
      <c r="O840" s="25"/>
      <c r="P840" s="33"/>
    </row>
    <row r="841" customHeight="1" spans="1:16">
      <c r="A841" s="591"/>
      <c r="B841" s="604"/>
      <c r="C841" s="23"/>
      <c r="D841" s="605"/>
      <c r="E841" s="606"/>
      <c r="F841" s="593"/>
      <c r="G841" s="597"/>
      <c r="H841" s="95"/>
      <c r="I841" s="606"/>
      <c r="J841" s="593"/>
      <c r="K841" s="597"/>
      <c r="L841" s="564"/>
      <c r="M841" s="25"/>
      <c r="N841" s="594"/>
      <c r="O841" s="25"/>
      <c r="P841" s="33"/>
    </row>
    <row r="842" customHeight="1" spans="1:16">
      <c r="A842" s="595"/>
      <c r="B842" s="604"/>
      <c r="C842" s="23"/>
      <c r="D842" s="605"/>
      <c r="E842" s="606"/>
      <c r="F842" s="593"/>
      <c r="G842" s="597"/>
      <c r="H842" s="95"/>
      <c r="I842" s="606"/>
      <c r="J842" s="593"/>
      <c r="K842" s="597"/>
      <c r="L842" s="564"/>
      <c r="M842" s="25"/>
      <c r="N842" s="594"/>
      <c r="O842" s="25"/>
      <c r="P842" s="33"/>
    </row>
    <row r="843" customHeight="1" spans="1:16">
      <c r="A843" s="591"/>
      <c r="B843" s="609"/>
      <c r="C843" s="23"/>
      <c r="D843" s="605"/>
      <c r="E843" s="610"/>
      <c r="F843" s="593"/>
      <c r="G843" s="597"/>
      <c r="H843" s="95"/>
      <c r="I843" s="610"/>
      <c r="J843" s="593"/>
      <c r="K843" s="597"/>
      <c r="L843" s="564"/>
      <c r="M843" s="25"/>
      <c r="N843" s="594"/>
      <c r="O843" s="25"/>
      <c r="P843" s="33"/>
    </row>
    <row r="844" customHeight="1" spans="1:16">
      <c r="A844" s="595"/>
      <c r="B844" s="611"/>
      <c r="C844" s="23"/>
      <c r="D844" s="605"/>
      <c r="E844" s="610"/>
      <c r="F844" s="593"/>
      <c r="G844" s="597"/>
      <c r="H844" s="95"/>
      <c r="I844" s="610"/>
      <c r="J844" s="593"/>
      <c r="K844" s="597"/>
      <c r="L844" s="564"/>
      <c r="M844" s="25"/>
      <c r="N844" s="594"/>
      <c r="O844" s="25"/>
      <c r="P844" s="33"/>
    </row>
    <row r="845" customHeight="1" spans="1:16">
      <c r="A845" s="591"/>
      <c r="B845" s="611"/>
      <c r="C845" s="23"/>
      <c r="D845" s="605"/>
      <c r="E845" s="610"/>
      <c r="F845" s="593"/>
      <c r="G845" s="597"/>
      <c r="H845" s="95"/>
      <c r="I845" s="610"/>
      <c r="J845" s="593"/>
      <c r="K845" s="597"/>
      <c r="L845" s="564"/>
      <c r="M845" s="25"/>
      <c r="N845" s="594"/>
      <c r="O845" s="25"/>
      <c r="P845" s="33"/>
    </row>
    <row r="846" customHeight="1" spans="1:16">
      <c r="A846" s="595"/>
      <c r="B846" s="23"/>
      <c r="C846" s="23"/>
      <c r="D846" s="21"/>
      <c r="E846" s="21"/>
      <c r="F846" s="593"/>
      <c r="G846" s="596"/>
      <c r="H846" s="95"/>
      <c r="I846" s="21"/>
      <c r="J846" s="593"/>
      <c r="K846" s="596"/>
      <c r="L846" s="564"/>
      <c r="M846" s="25"/>
      <c r="N846" s="594"/>
      <c r="O846" s="25"/>
      <c r="P846" s="33"/>
    </row>
    <row r="847" customHeight="1" spans="1:16">
      <c r="A847" s="591"/>
      <c r="B847" s="23"/>
      <c r="C847" s="23"/>
      <c r="D847" s="21"/>
      <c r="E847" s="21"/>
      <c r="F847" s="593"/>
      <c r="G847" s="596"/>
      <c r="H847" s="95"/>
      <c r="I847" s="21"/>
      <c r="J847" s="593"/>
      <c r="K847" s="596"/>
      <c r="L847" s="564"/>
      <c r="M847" s="25"/>
      <c r="N847" s="594"/>
      <c r="O847" s="25"/>
      <c r="P847" s="33"/>
    </row>
    <row r="848" customHeight="1" spans="1:16">
      <c r="A848" s="595"/>
      <c r="B848" s="23"/>
      <c r="C848" s="23"/>
      <c r="D848" s="21"/>
      <c r="E848" s="21"/>
      <c r="F848" s="593"/>
      <c r="G848" s="596"/>
      <c r="H848" s="95"/>
      <c r="I848" s="21"/>
      <c r="J848" s="593"/>
      <c r="K848" s="596"/>
      <c r="L848" s="564"/>
      <c r="M848" s="25"/>
      <c r="N848" s="594"/>
      <c r="O848" s="25"/>
      <c r="P848" s="33"/>
    </row>
    <row r="849" customHeight="1" spans="1:16">
      <c r="A849" s="591"/>
      <c r="B849" s="23"/>
      <c r="C849" s="23"/>
      <c r="D849" s="21"/>
      <c r="E849" s="21"/>
      <c r="F849" s="593"/>
      <c r="G849" s="596"/>
      <c r="H849" s="95"/>
      <c r="I849" s="21"/>
      <c r="J849" s="593"/>
      <c r="K849" s="596"/>
      <c r="L849" s="564"/>
      <c r="M849" s="25"/>
      <c r="N849" s="594"/>
      <c r="O849" s="25"/>
      <c r="P849" s="33"/>
    </row>
    <row r="850" customHeight="1" spans="1:16">
      <c r="A850" s="595"/>
      <c r="B850" s="23"/>
      <c r="C850" s="23"/>
      <c r="D850" s="21"/>
      <c r="E850" s="21"/>
      <c r="F850" s="593"/>
      <c r="G850" s="596"/>
      <c r="H850" s="95"/>
      <c r="I850" s="21"/>
      <c r="J850" s="593"/>
      <c r="K850" s="596"/>
      <c r="L850" s="564"/>
      <c r="M850" s="25"/>
      <c r="N850" s="594"/>
      <c r="O850" s="25"/>
      <c r="P850" s="33"/>
    </row>
    <row r="851" customHeight="1" spans="1:16">
      <c r="A851" s="591"/>
      <c r="B851" s="612"/>
      <c r="C851" s="23"/>
      <c r="D851" s="21"/>
      <c r="E851" s="21"/>
      <c r="F851" s="593"/>
      <c r="G851" s="596"/>
      <c r="H851" s="95"/>
      <c r="I851" s="21"/>
      <c r="J851" s="593"/>
      <c r="K851" s="596"/>
      <c r="L851" s="564"/>
      <c r="M851" s="25"/>
      <c r="N851" s="594"/>
      <c r="O851" s="25"/>
      <c r="P851" s="33"/>
    </row>
    <row r="852" customHeight="1" spans="1:16">
      <c r="A852" s="595"/>
      <c r="B852" s="612"/>
      <c r="C852" s="23"/>
      <c r="D852" s="21"/>
      <c r="E852" s="21"/>
      <c r="F852" s="593"/>
      <c r="G852" s="596"/>
      <c r="H852" s="95"/>
      <c r="I852" s="21"/>
      <c r="J852" s="593"/>
      <c r="K852" s="596"/>
      <c r="L852" s="564"/>
      <c r="M852" s="25"/>
      <c r="N852" s="594"/>
      <c r="O852" s="25"/>
      <c r="P852" s="33"/>
    </row>
    <row r="853" customHeight="1" spans="1:16">
      <c r="A853" s="591"/>
      <c r="B853" s="331"/>
      <c r="C853" s="23"/>
      <c r="D853" s="21"/>
      <c r="E853" s="21"/>
      <c r="F853" s="593"/>
      <c r="G853" s="596"/>
      <c r="H853" s="95"/>
      <c r="I853" s="21"/>
      <c r="J853" s="593"/>
      <c r="K853" s="596"/>
      <c r="L853" s="564"/>
      <c r="M853" s="25"/>
      <c r="N853" s="594"/>
      <c r="O853" s="25"/>
      <c r="P853" s="33"/>
    </row>
    <row r="854" customHeight="1" spans="1:16">
      <c r="A854" s="595"/>
      <c r="B854" s="331"/>
      <c r="C854" s="23"/>
      <c r="D854" s="21"/>
      <c r="E854" s="21"/>
      <c r="F854" s="593"/>
      <c r="G854" s="596"/>
      <c r="H854" s="95"/>
      <c r="I854" s="21"/>
      <c r="J854" s="593"/>
      <c r="K854" s="596"/>
      <c r="L854" s="564"/>
      <c r="M854" s="25"/>
      <c r="N854" s="594"/>
      <c r="O854" s="25"/>
      <c r="P854" s="33"/>
    </row>
    <row r="855" customHeight="1" spans="1:16">
      <c r="A855" s="591"/>
      <c r="B855" s="331"/>
      <c r="C855" s="23"/>
      <c r="D855" s="21"/>
      <c r="E855" s="21"/>
      <c r="F855" s="593"/>
      <c r="G855" s="596"/>
      <c r="H855" s="95"/>
      <c r="I855" s="21"/>
      <c r="J855" s="593"/>
      <c r="K855" s="596"/>
      <c r="L855" s="564"/>
      <c r="M855" s="25"/>
      <c r="N855" s="594"/>
      <c r="O855" s="25"/>
      <c r="P855" s="33"/>
    </row>
    <row r="856" customHeight="1" spans="1:16">
      <c r="A856" s="595"/>
      <c r="B856" s="331"/>
      <c r="C856" s="23"/>
      <c r="D856" s="21"/>
      <c r="E856" s="21"/>
      <c r="F856" s="593"/>
      <c r="G856" s="596"/>
      <c r="H856" s="95"/>
      <c r="I856" s="21"/>
      <c r="J856" s="593"/>
      <c r="K856" s="596"/>
      <c r="L856" s="564"/>
      <c r="M856" s="25"/>
      <c r="N856" s="594"/>
      <c r="O856" s="25"/>
      <c r="P856" s="33"/>
    </row>
    <row r="857" customHeight="1" spans="1:16">
      <c r="A857" s="591"/>
      <c r="B857" s="331"/>
      <c r="C857" s="23"/>
      <c r="D857" s="21"/>
      <c r="E857" s="21"/>
      <c r="F857" s="593"/>
      <c r="G857" s="596"/>
      <c r="H857" s="95"/>
      <c r="I857" s="21"/>
      <c r="J857" s="593"/>
      <c r="K857" s="596"/>
      <c r="L857" s="564"/>
      <c r="M857" s="25"/>
      <c r="N857" s="594"/>
      <c r="O857" s="25"/>
      <c r="P857" s="33"/>
    </row>
    <row r="858" customHeight="1" spans="1:16">
      <c r="A858" s="595"/>
      <c r="B858" s="331"/>
      <c r="C858" s="23"/>
      <c r="D858" s="21"/>
      <c r="E858" s="21"/>
      <c r="F858" s="593"/>
      <c r="G858" s="596"/>
      <c r="H858" s="95"/>
      <c r="I858" s="21"/>
      <c r="J858" s="593"/>
      <c r="K858" s="596"/>
      <c r="L858" s="564"/>
      <c r="M858" s="25"/>
      <c r="N858" s="594"/>
      <c r="O858" s="25"/>
      <c r="P858" s="33"/>
    </row>
    <row r="859" customHeight="1" spans="1:16">
      <c r="A859" s="591"/>
      <c r="B859" s="23"/>
      <c r="C859" s="23"/>
      <c r="D859" s="21"/>
      <c r="E859" s="21"/>
      <c r="F859" s="593"/>
      <c r="G859" s="596"/>
      <c r="H859" s="95"/>
      <c r="I859" s="21"/>
      <c r="J859" s="593"/>
      <c r="K859" s="596"/>
      <c r="L859" s="564"/>
      <c r="M859" s="25"/>
      <c r="N859" s="594"/>
      <c r="O859" s="25"/>
      <c r="P859" s="33"/>
    </row>
    <row r="860" customHeight="1" spans="1:16">
      <c r="A860" s="595"/>
      <c r="B860" s="23"/>
      <c r="C860" s="23"/>
      <c r="D860" s="21"/>
      <c r="E860" s="21"/>
      <c r="F860" s="593"/>
      <c r="G860" s="596"/>
      <c r="H860" s="95"/>
      <c r="I860" s="21"/>
      <c r="J860" s="593"/>
      <c r="K860" s="596"/>
      <c r="L860" s="564"/>
      <c r="M860" s="25"/>
      <c r="N860" s="594"/>
      <c r="O860" s="25"/>
      <c r="P860" s="33"/>
    </row>
    <row r="861" customHeight="1" spans="1:16">
      <c r="A861" s="591"/>
      <c r="B861" s="23"/>
      <c r="C861" s="23"/>
      <c r="D861" s="21"/>
      <c r="E861" s="21"/>
      <c r="F861" s="593"/>
      <c r="G861" s="596"/>
      <c r="H861" s="95"/>
      <c r="I861" s="21"/>
      <c r="J861" s="593"/>
      <c r="K861" s="596"/>
      <c r="L861" s="564"/>
      <c r="M861" s="25"/>
      <c r="N861" s="594"/>
      <c r="O861" s="25"/>
      <c r="P861" s="33"/>
    </row>
    <row r="862" customHeight="1" spans="1:16">
      <c r="A862" s="595"/>
      <c r="B862" s="23"/>
      <c r="C862" s="23"/>
      <c r="D862" s="21"/>
      <c r="E862" s="21"/>
      <c r="F862" s="593"/>
      <c r="G862" s="596"/>
      <c r="H862" s="95"/>
      <c r="I862" s="21"/>
      <c r="J862" s="593"/>
      <c r="K862" s="596"/>
      <c r="L862" s="564"/>
      <c r="M862" s="25"/>
      <c r="N862" s="594"/>
      <c r="O862" s="25"/>
      <c r="P862" s="33"/>
    </row>
    <row r="863" customHeight="1" spans="1:16">
      <c r="A863" s="591"/>
      <c r="B863" s="331"/>
      <c r="C863" s="23"/>
      <c r="D863" s="21"/>
      <c r="E863" s="21"/>
      <c r="F863" s="593"/>
      <c r="G863" s="596"/>
      <c r="H863" s="95"/>
      <c r="I863" s="21"/>
      <c r="J863" s="593"/>
      <c r="K863" s="596"/>
      <c r="L863" s="564"/>
      <c r="M863" s="25"/>
      <c r="N863" s="594"/>
      <c r="O863" s="25"/>
      <c r="P863" s="33"/>
    </row>
    <row r="864" customHeight="1" spans="1:16">
      <c r="A864" s="595"/>
      <c r="B864" s="23"/>
      <c r="C864" s="23"/>
      <c r="D864" s="21"/>
      <c r="E864" s="21"/>
      <c r="F864" s="593"/>
      <c r="G864" s="596"/>
      <c r="H864" s="95"/>
      <c r="I864" s="21"/>
      <c r="J864" s="593"/>
      <c r="K864" s="596"/>
      <c r="L864" s="564"/>
      <c r="M864" s="25"/>
      <c r="N864" s="594"/>
      <c r="O864" s="25"/>
      <c r="P864" s="33"/>
    </row>
    <row r="865" customHeight="1" spans="1:16">
      <c r="A865" s="591"/>
      <c r="B865" s="23"/>
      <c r="C865" s="23"/>
      <c r="D865" s="21"/>
      <c r="E865" s="21"/>
      <c r="F865" s="593"/>
      <c r="G865" s="596"/>
      <c r="H865" s="95"/>
      <c r="I865" s="21"/>
      <c r="J865" s="593"/>
      <c r="K865" s="596"/>
      <c r="L865" s="564"/>
      <c r="M865" s="25"/>
      <c r="N865" s="594"/>
      <c r="O865" s="25"/>
      <c r="P865" s="33"/>
    </row>
    <row r="866" customHeight="1" spans="1:16">
      <c r="A866" s="595"/>
      <c r="B866" s="23"/>
      <c r="C866" s="23"/>
      <c r="D866" s="21"/>
      <c r="E866" s="21"/>
      <c r="F866" s="593"/>
      <c r="G866" s="596"/>
      <c r="H866" s="95"/>
      <c r="I866" s="21"/>
      <c r="J866" s="593"/>
      <c r="K866" s="596"/>
      <c r="L866" s="564"/>
      <c r="M866" s="25"/>
      <c r="N866" s="594"/>
      <c r="O866" s="25"/>
      <c r="P866" s="33"/>
    </row>
    <row r="867" customHeight="1" spans="1:16">
      <c r="A867" s="591"/>
      <c r="B867" s="23"/>
      <c r="C867" s="23"/>
      <c r="D867" s="21"/>
      <c r="E867" s="21"/>
      <c r="F867" s="593"/>
      <c r="G867" s="596"/>
      <c r="H867" s="95"/>
      <c r="I867" s="21"/>
      <c r="J867" s="593"/>
      <c r="K867" s="596"/>
      <c r="L867" s="564"/>
      <c r="M867" s="25"/>
      <c r="N867" s="594"/>
      <c r="O867" s="25"/>
      <c r="P867" s="33"/>
    </row>
    <row r="868" customHeight="1" spans="1:16">
      <c r="A868" s="595"/>
      <c r="B868" s="23"/>
      <c r="C868" s="23"/>
      <c r="D868" s="21"/>
      <c r="E868" s="21"/>
      <c r="F868" s="593"/>
      <c r="G868" s="596"/>
      <c r="H868" s="95"/>
      <c r="I868" s="21"/>
      <c r="J868" s="593"/>
      <c r="K868" s="596"/>
      <c r="L868" s="564"/>
      <c r="M868" s="25"/>
      <c r="N868" s="594"/>
      <c r="O868" s="25"/>
      <c r="P868" s="33"/>
    </row>
    <row r="869" customHeight="1" spans="1:16">
      <c r="A869" s="591"/>
      <c r="B869" s="23"/>
      <c r="C869" s="23"/>
      <c r="D869" s="21"/>
      <c r="E869" s="21"/>
      <c r="F869" s="593"/>
      <c r="G869" s="596"/>
      <c r="H869" s="95"/>
      <c r="I869" s="21"/>
      <c r="J869" s="593"/>
      <c r="K869" s="596"/>
      <c r="L869" s="564"/>
      <c r="M869" s="25"/>
      <c r="N869" s="594"/>
      <c r="O869" s="25"/>
      <c r="P869" s="33"/>
    </row>
    <row r="870" customHeight="1" spans="1:16">
      <c r="A870" s="595"/>
      <c r="B870" s="23"/>
      <c r="C870" s="23"/>
      <c r="D870" s="21"/>
      <c r="E870" s="21"/>
      <c r="F870" s="593"/>
      <c r="G870" s="596"/>
      <c r="H870" s="95"/>
      <c r="I870" s="21"/>
      <c r="J870" s="593"/>
      <c r="K870" s="596"/>
      <c r="L870" s="564"/>
      <c r="M870" s="25"/>
      <c r="N870" s="594"/>
      <c r="O870" s="25"/>
      <c r="P870" s="33"/>
    </row>
    <row r="871" customHeight="1" spans="1:16">
      <c r="A871" s="591"/>
      <c r="B871" s="23"/>
      <c r="C871" s="23"/>
      <c r="D871" s="21"/>
      <c r="E871" s="21"/>
      <c r="F871" s="593"/>
      <c r="G871" s="596"/>
      <c r="H871" s="95"/>
      <c r="I871" s="21"/>
      <c r="J871" s="593"/>
      <c r="K871" s="596"/>
      <c r="L871" s="564"/>
      <c r="M871" s="25"/>
      <c r="N871" s="594"/>
      <c r="O871" s="25"/>
      <c r="P871" s="33"/>
    </row>
    <row r="872" customHeight="1" spans="1:16">
      <c r="A872" s="595"/>
      <c r="B872" s="23"/>
      <c r="C872" s="23"/>
      <c r="D872" s="21"/>
      <c r="E872" s="21"/>
      <c r="F872" s="593"/>
      <c r="G872" s="596"/>
      <c r="H872" s="95"/>
      <c r="I872" s="21"/>
      <c r="J872" s="593"/>
      <c r="K872" s="596"/>
      <c r="L872" s="564"/>
      <c r="M872" s="25"/>
      <c r="N872" s="594"/>
      <c r="O872" s="25"/>
      <c r="P872" s="33"/>
    </row>
    <row r="873" customHeight="1" spans="1:16">
      <c r="A873" s="591"/>
      <c r="B873" s="331"/>
      <c r="C873" s="23"/>
      <c r="D873" s="21"/>
      <c r="E873" s="21"/>
      <c r="F873" s="593"/>
      <c r="G873" s="596"/>
      <c r="H873" s="95"/>
      <c r="I873" s="21"/>
      <c r="J873" s="593"/>
      <c r="K873" s="596"/>
      <c r="L873" s="564"/>
      <c r="M873" s="25"/>
      <c r="N873" s="594"/>
      <c r="O873" s="25"/>
      <c r="P873" s="33"/>
    </row>
    <row r="874" customHeight="1" spans="1:16">
      <c r="A874" s="595"/>
      <c r="B874" s="23"/>
      <c r="C874" s="23"/>
      <c r="D874" s="21"/>
      <c r="E874" s="21"/>
      <c r="F874" s="593"/>
      <c r="G874" s="596"/>
      <c r="H874" s="95"/>
      <c r="I874" s="21"/>
      <c r="J874" s="593"/>
      <c r="K874" s="596"/>
      <c r="L874" s="564"/>
      <c r="M874" s="25"/>
      <c r="N874" s="594"/>
      <c r="O874" s="25"/>
      <c r="P874" s="33"/>
    </row>
    <row r="875" customHeight="1" spans="1:16">
      <c r="A875" s="591"/>
      <c r="B875" s="23"/>
      <c r="C875" s="23"/>
      <c r="D875" s="21"/>
      <c r="E875" s="21"/>
      <c r="F875" s="593"/>
      <c r="G875" s="596"/>
      <c r="H875" s="95"/>
      <c r="I875" s="21"/>
      <c r="J875" s="593"/>
      <c r="K875" s="596"/>
      <c r="L875" s="564"/>
      <c r="M875" s="25"/>
      <c r="N875" s="594"/>
      <c r="O875" s="25"/>
      <c r="P875" s="33"/>
    </row>
    <row r="876" customHeight="1" spans="1:16">
      <c r="A876" s="595"/>
      <c r="B876" s="23"/>
      <c r="C876" s="23"/>
      <c r="D876" s="21"/>
      <c r="E876" s="21"/>
      <c r="F876" s="593"/>
      <c r="G876" s="596"/>
      <c r="H876" s="95"/>
      <c r="I876" s="21"/>
      <c r="J876" s="593"/>
      <c r="K876" s="596"/>
      <c r="L876" s="564"/>
      <c r="M876" s="25"/>
      <c r="N876" s="594"/>
      <c r="O876" s="25"/>
      <c r="P876" s="33"/>
    </row>
    <row r="877" customHeight="1" spans="1:16">
      <c r="A877" s="591"/>
      <c r="B877" s="23"/>
      <c r="C877" s="23"/>
      <c r="D877" s="21"/>
      <c r="E877" s="21"/>
      <c r="F877" s="593"/>
      <c r="G877" s="596"/>
      <c r="H877" s="95"/>
      <c r="I877" s="21"/>
      <c r="J877" s="593"/>
      <c r="K877" s="596"/>
      <c r="L877" s="564"/>
      <c r="M877" s="25"/>
      <c r="N877" s="594"/>
      <c r="O877" s="25"/>
      <c r="P877" s="33"/>
    </row>
    <row r="878" customHeight="1" spans="1:16">
      <c r="A878" s="595"/>
      <c r="B878" s="23"/>
      <c r="C878" s="23"/>
      <c r="D878" s="21"/>
      <c r="E878" s="21"/>
      <c r="F878" s="593"/>
      <c r="G878" s="596"/>
      <c r="H878" s="95"/>
      <c r="I878" s="21"/>
      <c r="J878" s="593"/>
      <c r="K878" s="596"/>
      <c r="L878" s="564"/>
      <c r="M878" s="25"/>
      <c r="N878" s="594"/>
      <c r="O878" s="25"/>
      <c r="P878" s="33"/>
    </row>
    <row r="879" customHeight="1" spans="1:16">
      <c r="A879" s="591"/>
      <c r="B879" s="23"/>
      <c r="C879" s="23"/>
      <c r="D879" s="21"/>
      <c r="E879" s="21"/>
      <c r="F879" s="593"/>
      <c r="G879" s="596"/>
      <c r="H879" s="95"/>
      <c r="I879" s="21"/>
      <c r="J879" s="593"/>
      <c r="K879" s="596"/>
      <c r="L879" s="564"/>
      <c r="M879" s="25"/>
      <c r="N879" s="594"/>
      <c r="O879" s="25"/>
      <c r="P879" s="33"/>
    </row>
    <row r="880" customHeight="1" spans="1:16">
      <c r="A880" s="595"/>
      <c r="B880" s="23"/>
      <c r="C880" s="23"/>
      <c r="D880" s="21"/>
      <c r="E880" s="21"/>
      <c r="F880" s="593"/>
      <c r="G880" s="596"/>
      <c r="H880" s="95"/>
      <c r="I880" s="21"/>
      <c r="J880" s="593"/>
      <c r="K880" s="596"/>
      <c r="L880" s="564"/>
      <c r="M880" s="25"/>
      <c r="N880" s="594"/>
      <c r="O880" s="25"/>
      <c r="P880" s="33"/>
    </row>
    <row r="881" customHeight="1" spans="1:16">
      <c r="A881" s="591"/>
      <c r="B881" s="23"/>
      <c r="C881" s="23"/>
      <c r="D881" s="21"/>
      <c r="E881" s="21"/>
      <c r="F881" s="593"/>
      <c r="G881" s="596"/>
      <c r="H881" s="95"/>
      <c r="I881" s="21"/>
      <c r="J881" s="593"/>
      <c r="K881" s="596"/>
      <c r="L881" s="564"/>
      <c r="M881" s="25"/>
      <c r="N881" s="594"/>
      <c r="O881" s="25"/>
      <c r="P881" s="33"/>
    </row>
    <row r="882" customHeight="1" spans="1:16">
      <c r="A882" s="595"/>
      <c r="B882" s="23"/>
      <c r="C882" s="23"/>
      <c r="D882" s="21"/>
      <c r="E882" s="21"/>
      <c r="F882" s="593"/>
      <c r="G882" s="596"/>
      <c r="H882" s="95"/>
      <c r="I882" s="21"/>
      <c r="J882" s="593"/>
      <c r="K882" s="596"/>
      <c r="L882" s="564"/>
      <c r="M882" s="25"/>
      <c r="N882" s="594"/>
      <c r="O882" s="25"/>
      <c r="P882" s="33"/>
    </row>
    <row r="883" customHeight="1" spans="1:16">
      <c r="A883" s="591"/>
      <c r="B883" s="331"/>
      <c r="C883" s="23"/>
      <c r="D883" s="21"/>
      <c r="E883" s="21"/>
      <c r="F883" s="593"/>
      <c r="G883" s="596"/>
      <c r="H883" s="95"/>
      <c r="I883" s="21"/>
      <c r="J883" s="593"/>
      <c r="K883" s="596"/>
      <c r="L883" s="564"/>
      <c r="M883" s="25"/>
      <c r="N883" s="594"/>
      <c r="O883" s="25"/>
      <c r="P883" s="33"/>
    </row>
    <row r="884" customHeight="1" spans="1:16">
      <c r="A884" s="595"/>
      <c r="B884" s="331"/>
      <c r="C884" s="23"/>
      <c r="D884" s="21"/>
      <c r="E884" s="21"/>
      <c r="F884" s="593"/>
      <c r="G884" s="596"/>
      <c r="H884" s="95"/>
      <c r="I884" s="21"/>
      <c r="J884" s="593"/>
      <c r="K884" s="596"/>
      <c r="L884" s="564"/>
      <c r="M884" s="25"/>
      <c r="N884" s="594"/>
      <c r="O884" s="25"/>
      <c r="P884" s="33"/>
    </row>
    <row r="885" customHeight="1" spans="1:16">
      <c r="A885" s="591"/>
      <c r="B885" s="331"/>
      <c r="C885" s="23"/>
      <c r="D885" s="21"/>
      <c r="E885" s="21"/>
      <c r="F885" s="593"/>
      <c r="G885" s="596"/>
      <c r="H885" s="95"/>
      <c r="I885" s="21"/>
      <c r="J885" s="593"/>
      <c r="K885" s="596"/>
      <c r="L885" s="564"/>
      <c r="M885" s="25"/>
      <c r="N885" s="594"/>
      <c r="O885" s="25"/>
      <c r="P885" s="33"/>
    </row>
    <row r="886" customHeight="1" spans="1:16">
      <c r="A886" s="595"/>
      <c r="B886" s="331"/>
      <c r="C886" s="23"/>
      <c r="D886" s="21"/>
      <c r="E886" s="21"/>
      <c r="F886" s="593"/>
      <c r="G886" s="596"/>
      <c r="H886" s="95"/>
      <c r="I886" s="21"/>
      <c r="J886" s="593"/>
      <c r="K886" s="596"/>
      <c r="L886" s="564"/>
      <c r="M886" s="25"/>
      <c r="N886" s="594"/>
      <c r="O886" s="25"/>
      <c r="P886" s="33"/>
    </row>
    <row r="887" customHeight="1" spans="1:16">
      <c r="A887" s="591"/>
      <c r="B887" s="331"/>
      <c r="C887" s="23"/>
      <c r="D887" s="21"/>
      <c r="E887" s="21"/>
      <c r="F887" s="593"/>
      <c r="G887" s="596"/>
      <c r="H887" s="95"/>
      <c r="I887" s="21"/>
      <c r="J887" s="593"/>
      <c r="K887" s="596"/>
      <c r="L887" s="564"/>
      <c r="M887" s="25"/>
      <c r="N887" s="594"/>
      <c r="O887" s="25"/>
      <c r="P887" s="33"/>
    </row>
    <row r="888" customHeight="1" spans="1:16">
      <c r="A888" s="595"/>
      <c r="B888" s="331"/>
      <c r="C888" s="23"/>
      <c r="D888" s="21"/>
      <c r="E888" s="21"/>
      <c r="F888" s="593"/>
      <c r="G888" s="596"/>
      <c r="H888" s="95"/>
      <c r="I888" s="21"/>
      <c r="J888" s="593"/>
      <c r="K888" s="596"/>
      <c r="L888" s="564"/>
      <c r="M888" s="25"/>
      <c r="N888" s="594"/>
      <c r="O888" s="25"/>
      <c r="P888" s="33"/>
    </row>
    <row r="889" customHeight="1" spans="1:16">
      <c r="A889" s="591"/>
      <c r="B889" s="331"/>
      <c r="C889" s="23"/>
      <c r="D889" s="21"/>
      <c r="E889" s="21"/>
      <c r="F889" s="593"/>
      <c r="G889" s="596"/>
      <c r="H889" s="95"/>
      <c r="I889" s="21"/>
      <c r="J889" s="593"/>
      <c r="K889" s="596"/>
      <c r="L889" s="564"/>
      <c r="M889" s="25"/>
      <c r="N889" s="594"/>
      <c r="O889" s="25"/>
      <c r="P889" s="33"/>
    </row>
    <row r="890" customHeight="1" spans="1:16">
      <c r="A890" s="595"/>
      <c r="B890" s="331"/>
      <c r="C890" s="23"/>
      <c r="D890" s="21"/>
      <c r="E890" s="21"/>
      <c r="F890" s="593"/>
      <c r="G890" s="596"/>
      <c r="H890" s="95"/>
      <c r="I890" s="21"/>
      <c r="J890" s="593"/>
      <c r="K890" s="596"/>
      <c r="L890" s="564"/>
      <c r="M890" s="25"/>
      <c r="N890" s="594"/>
      <c r="O890" s="25"/>
      <c r="P890" s="33"/>
    </row>
    <row r="891" customHeight="1" spans="1:16">
      <c r="A891" s="591"/>
      <c r="B891" s="331"/>
      <c r="C891" s="23"/>
      <c r="D891" s="21"/>
      <c r="E891" s="21"/>
      <c r="F891" s="593"/>
      <c r="G891" s="596"/>
      <c r="H891" s="95"/>
      <c r="I891" s="21"/>
      <c r="J891" s="593"/>
      <c r="K891" s="596"/>
      <c r="L891" s="564"/>
      <c r="M891" s="25"/>
      <c r="N891" s="594"/>
      <c r="O891" s="25"/>
      <c r="P891" s="33"/>
    </row>
    <row r="892" customHeight="1" spans="1:16">
      <c r="A892" s="595"/>
      <c r="B892" s="331"/>
      <c r="C892" s="23"/>
      <c r="D892" s="21"/>
      <c r="E892" s="21"/>
      <c r="F892" s="593"/>
      <c r="G892" s="596"/>
      <c r="H892" s="95"/>
      <c r="I892" s="21"/>
      <c r="J892" s="593"/>
      <c r="K892" s="596"/>
      <c r="L892" s="564"/>
      <c r="M892" s="25"/>
      <c r="N892" s="594"/>
      <c r="O892" s="25"/>
      <c r="P892" s="33"/>
    </row>
    <row r="893" customHeight="1" spans="1:16">
      <c r="A893" s="591"/>
      <c r="B893" s="331"/>
      <c r="C893" s="23"/>
      <c r="D893" s="21"/>
      <c r="E893" s="21"/>
      <c r="F893" s="593"/>
      <c r="G893" s="596"/>
      <c r="H893" s="95"/>
      <c r="I893" s="21"/>
      <c r="J893" s="593"/>
      <c r="K893" s="596"/>
      <c r="L893" s="564"/>
      <c r="M893" s="25"/>
      <c r="N893" s="594"/>
      <c r="O893" s="25"/>
      <c r="P893" s="33"/>
    </row>
    <row r="894" customHeight="1" spans="1:16">
      <c r="A894" s="595"/>
      <c r="B894" s="612"/>
      <c r="C894" s="23"/>
      <c r="D894" s="21"/>
      <c r="E894" s="21"/>
      <c r="F894" s="593"/>
      <c r="G894" s="596"/>
      <c r="H894" s="95"/>
      <c r="I894" s="21"/>
      <c r="J894" s="593"/>
      <c r="K894" s="596"/>
      <c r="L894" s="564"/>
      <c r="M894" s="25"/>
      <c r="N894" s="594"/>
      <c r="O894" s="25"/>
      <c r="P894" s="33"/>
    </row>
    <row r="895" customHeight="1" spans="1:16">
      <c r="A895" s="591"/>
      <c r="B895" s="612"/>
      <c r="C895" s="23"/>
      <c r="D895" s="21"/>
      <c r="E895" s="21"/>
      <c r="F895" s="593"/>
      <c r="G895" s="596"/>
      <c r="H895" s="95"/>
      <c r="I895" s="21"/>
      <c r="J895" s="593"/>
      <c r="K895" s="596"/>
      <c r="L895" s="564"/>
      <c r="M895" s="25"/>
      <c r="N895" s="594"/>
      <c r="O895" s="25"/>
      <c r="P895" s="33"/>
    </row>
    <row r="896" customHeight="1" spans="1:16">
      <c r="A896" s="595"/>
      <c r="B896" s="331"/>
      <c r="C896" s="23"/>
      <c r="D896" s="21"/>
      <c r="E896" s="21"/>
      <c r="F896" s="593"/>
      <c r="G896" s="596"/>
      <c r="H896" s="95"/>
      <c r="I896" s="21"/>
      <c r="J896" s="593"/>
      <c r="K896" s="596"/>
      <c r="L896" s="564"/>
      <c r="M896" s="25"/>
      <c r="N896" s="594"/>
      <c r="O896" s="25"/>
      <c r="P896" s="33"/>
    </row>
    <row r="897" customHeight="1" spans="1:16">
      <c r="A897" s="591"/>
      <c r="B897" s="331"/>
      <c r="C897" s="23"/>
      <c r="D897" s="21"/>
      <c r="E897" s="21"/>
      <c r="F897" s="593"/>
      <c r="G897" s="596"/>
      <c r="H897" s="95"/>
      <c r="I897" s="21"/>
      <c r="J897" s="593"/>
      <c r="K897" s="596"/>
      <c r="L897" s="564"/>
      <c r="M897" s="25"/>
      <c r="N897" s="594"/>
      <c r="O897" s="25"/>
      <c r="P897" s="33"/>
    </row>
    <row r="898" customHeight="1" spans="1:16">
      <c r="A898" s="595"/>
      <c r="B898" s="331"/>
      <c r="C898" s="23"/>
      <c r="D898" s="21"/>
      <c r="E898" s="21"/>
      <c r="F898" s="593"/>
      <c r="G898" s="596"/>
      <c r="H898" s="95"/>
      <c r="I898" s="21"/>
      <c r="J898" s="593"/>
      <c r="K898" s="596"/>
      <c r="L898" s="564"/>
      <c r="M898" s="25"/>
      <c r="N898" s="594"/>
      <c r="O898" s="25"/>
      <c r="P898" s="33"/>
    </row>
    <row r="899" customHeight="1" spans="1:16">
      <c r="A899" s="591"/>
      <c r="B899" s="331"/>
      <c r="C899" s="23"/>
      <c r="D899" s="21"/>
      <c r="E899" s="21"/>
      <c r="F899" s="593"/>
      <c r="G899" s="596"/>
      <c r="H899" s="95"/>
      <c r="I899" s="21"/>
      <c r="J899" s="593"/>
      <c r="K899" s="596"/>
      <c r="L899" s="564"/>
      <c r="M899" s="25"/>
      <c r="N899" s="594"/>
      <c r="O899" s="25"/>
      <c r="P899" s="33"/>
    </row>
    <row r="900" customHeight="1" spans="1:16">
      <c r="A900" s="595"/>
      <c r="B900" s="331"/>
      <c r="C900" s="23"/>
      <c r="D900" s="21"/>
      <c r="E900" s="21"/>
      <c r="F900" s="593"/>
      <c r="G900" s="596"/>
      <c r="H900" s="95"/>
      <c r="I900" s="21"/>
      <c r="J900" s="593"/>
      <c r="K900" s="596"/>
      <c r="L900" s="564"/>
      <c r="M900" s="25"/>
      <c r="N900" s="594"/>
      <c r="O900" s="25"/>
      <c r="P900" s="33"/>
    </row>
    <row r="901" customHeight="1" spans="1:16">
      <c r="A901" s="591"/>
      <c r="B901" s="331"/>
      <c r="C901" s="23"/>
      <c r="D901" s="21"/>
      <c r="E901" s="21"/>
      <c r="F901" s="593"/>
      <c r="G901" s="596"/>
      <c r="H901" s="95"/>
      <c r="I901" s="21"/>
      <c r="J901" s="593"/>
      <c r="K901" s="596"/>
      <c r="L901" s="564"/>
      <c r="M901" s="25"/>
      <c r="N901" s="594"/>
      <c r="O901" s="25"/>
      <c r="P901" s="33"/>
    </row>
    <row r="902" customHeight="1" spans="1:16">
      <c r="A902" s="595"/>
      <c r="B902" s="23"/>
      <c r="C902" s="23"/>
      <c r="D902" s="21"/>
      <c r="E902" s="21"/>
      <c r="F902" s="593"/>
      <c r="G902" s="596"/>
      <c r="H902" s="95"/>
      <c r="I902" s="21"/>
      <c r="J902" s="593"/>
      <c r="K902" s="596"/>
      <c r="L902" s="564"/>
      <c r="M902" s="25"/>
      <c r="N902" s="594"/>
      <c r="O902" s="25"/>
      <c r="P902" s="33"/>
    </row>
    <row r="903" customHeight="1" spans="1:16">
      <c r="A903" s="591"/>
      <c r="B903" s="23"/>
      <c r="C903" s="23"/>
      <c r="D903" s="21"/>
      <c r="E903" s="21"/>
      <c r="F903" s="593"/>
      <c r="G903" s="596"/>
      <c r="H903" s="95"/>
      <c r="I903" s="21"/>
      <c r="J903" s="593"/>
      <c r="K903" s="596"/>
      <c r="L903" s="564"/>
      <c r="M903" s="25"/>
      <c r="N903" s="594"/>
      <c r="O903" s="25"/>
      <c r="P903" s="33"/>
    </row>
    <row r="904" customHeight="1" spans="1:16">
      <c r="A904" s="595"/>
      <c r="B904" s="23"/>
      <c r="C904" s="23"/>
      <c r="D904" s="21"/>
      <c r="E904" s="21"/>
      <c r="F904" s="593"/>
      <c r="G904" s="596"/>
      <c r="H904" s="95"/>
      <c r="I904" s="21"/>
      <c r="J904" s="593"/>
      <c r="K904" s="596"/>
      <c r="L904" s="564"/>
      <c r="M904" s="25"/>
      <c r="N904" s="594"/>
      <c r="O904" s="25"/>
      <c r="P904" s="33"/>
    </row>
    <row r="905" customHeight="1" spans="1:16">
      <c r="A905" s="591"/>
      <c r="B905" s="23"/>
      <c r="C905" s="23"/>
      <c r="D905" s="21"/>
      <c r="E905" s="21"/>
      <c r="F905" s="593"/>
      <c r="G905" s="596"/>
      <c r="H905" s="95"/>
      <c r="I905" s="21"/>
      <c r="J905" s="593"/>
      <c r="K905" s="596"/>
      <c r="L905" s="564"/>
      <c r="M905" s="25"/>
      <c r="N905" s="594"/>
      <c r="O905" s="25"/>
      <c r="P905" s="33"/>
    </row>
    <row r="906" customHeight="1" spans="1:16">
      <c r="A906" s="595"/>
      <c r="B906" s="23"/>
      <c r="C906" s="23"/>
      <c r="D906" s="21"/>
      <c r="E906" s="21"/>
      <c r="F906" s="593"/>
      <c r="G906" s="596"/>
      <c r="H906" s="95"/>
      <c r="I906" s="21"/>
      <c r="J906" s="593"/>
      <c r="K906" s="596"/>
      <c r="L906" s="564"/>
      <c r="M906" s="25"/>
      <c r="N906" s="594"/>
      <c r="O906" s="25"/>
      <c r="P906" s="33"/>
    </row>
    <row r="907" customHeight="1" spans="1:16">
      <c r="A907" s="591"/>
      <c r="B907" s="23"/>
      <c r="C907" s="23"/>
      <c r="D907" s="21"/>
      <c r="E907" s="21"/>
      <c r="F907" s="593"/>
      <c r="G907" s="596"/>
      <c r="H907" s="95"/>
      <c r="I907" s="21"/>
      <c r="J907" s="593"/>
      <c r="K907" s="596"/>
      <c r="L907" s="564"/>
      <c r="M907" s="25"/>
      <c r="N907" s="594"/>
      <c r="O907" s="25"/>
      <c r="P907" s="33"/>
    </row>
    <row r="908" customHeight="1" spans="1:16">
      <c r="A908" s="595"/>
      <c r="B908" s="23"/>
      <c r="C908" s="23"/>
      <c r="D908" s="21"/>
      <c r="E908" s="21"/>
      <c r="F908" s="593"/>
      <c r="G908" s="596"/>
      <c r="H908" s="95"/>
      <c r="I908" s="21"/>
      <c r="J908" s="593"/>
      <c r="K908" s="596"/>
      <c r="L908" s="564"/>
      <c r="M908" s="25"/>
      <c r="N908" s="594"/>
      <c r="O908" s="25"/>
      <c r="P908" s="33"/>
    </row>
    <row r="909" customHeight="1" spans="1:16">
      <c r="A909" s="591"/>
      <c r="B909" s="23"/>
      <c r="C909" s="23"/>
      <c r="D909" s="21"/>
      <c r="E909" s="21"/>
      <c r="F909" s="593"/>
      <c r="G909" s="596"/>
      <c r="H909" s="95"/>
      <c r="I909" s="21"/>
      <c r="J909" s="593"/>
      <c r="K909" s="596"/>
      <c r="L909" s="564"/>
      <c r="M909" s="25"/>
      <c r="N909" s="594"/>
      <c r="O909" s="25"/>
      <c r="P909" s="33"/>
    </row>
    <row r="910" customHeight="1" spans="1:16">
      <c r="A910" s="595"/>
      <c r="B910" s="23"/>
      <c r="C910" s="23"/>
      <c r="D910" s="21"/>
      <c r="E910" s="21"/>
      <c r="F910" s="593"/>
      <c r="G910" s="596"/>
      <c r="H910" s="95"/>
      <c r="I910" s="21"/>
      <c r="J910" s="593"/>
      <c r="K910" s="596"/>
      <c r="L910" s="564"/>
      <c r="M910" s="25"/>
      <c r="N910" s="594"/>
      <c r="O910" s="25"/>
      <c r="P910" s="33"/>
    </row>
    <row r="911" customHeight="1" spans="1:16">
      <c r="A911" s="591"/>
      <c r="B911" s="23"/>
      <c r="C911" s="23"/>
      <c r="D911" s="21"/>
      <c r="E911" s="21"/>
      <c r="F911" s="593"/>
      <c r="G911" s="596"/>
      <c r="H911" s="95"/>
      <c r="I911" s="21"/>
      <c r="J911" s="593"/>
      <c r="K911" s="596"/>
      <c r="L911" s="564"/>
      <c r="M911" s="25"/>
      <c r="N911" s="594"/>
      <c r="O911" s="25"/>
      <c r="P911" s="33"/>
    </row>
    <row r="912" customHeight="1" spans="1:16">
      <c r="A912" s="595"/>
      <c r="B912" s="23"/>
      <c r="C912" s="23"/>
      <c r="D912" s="21"/>
      <c r="E912" s="21"/>
      <c r="F912" s="593"/>
      <c r="G912" s="596"/>
      <c r="H912" s="95"/>
      <c r="I912" s="21"/>
      <c r="J912" s="593"/>
      <c r="K912" s="596"/>
      <c r="L912" s="564"/>
      <c r="M912" s="25"/>
      <c r="N912" s="594"/>
      <c r="O912" s="25"/>
      <c r="P912" s="33"/>
    </row>
    <row r="913" customHeight="1" spans="1:16">
      <c r="A913" s="591"/>
      <c r="B913" s="23"/>
      <c r="C913" s="23"/>
      <c r="D913" s="21"/>
      <c r="E913" s="21"/>
      <c r="F913" s="593"/>
      <c r="G913" s="596"/>
      <c r="H913" s="95"/>
      <c r="I913" s="21"/>
      <c r="J913" s="593"/>
      <c r="K913" s="596"/>
      <c r="L913" s="564"/>
      <c r="M913" s="25"/>
      <c r="N913" s="594"/>
      <c r="O913" s="25"/>
      <c r="P913" s="33"/>
    </row>
    <row r="914" customHeight="1" spans="1:16">
      <c r="A914" s="595"/>
      <c r="B914" s="23"/>
      <c r="C914" s="23"/>
      <c r="D914" s="21"/>
      <c r="E914" s="21"/>
      <c r="F914" s="593"/>
      <c r="G914" s="596"/>
      <c r="H914" s="95"/>
      <c r="I914" s="21"/>
      <c r="J914" s="593"/>
      <c r="K914" s="596"/>
      <c r="L914" s="564"/>
      <c r="M914" s="25"/>
      <c r="N914" s="594"/>
      <c r="O914" s="25"/>
      <c r="P914" s="33"/>
    </row>
    <row r="915" customHeight="1" spans="1:16">
      <c r="A915" s="591"/>
      <c r="B915" s="23"/>
      <c r="C915" s="23"/>
      <c r="D915" s="21"/>
      <c r="E915" s="21"/>
      <c r="F915" s="593"/>
      <c r="G915" s="596"/>
      <c r="H915" s="95"/>
      <c r="I915" s="21"/>
      <c r="J915" s="593"/>
      <c r="K915" s="596"/>
      <c r="L915" s="564"/>
      <c r="M915" s="25"/>
      <c r="N915" s="594"/>
      <c r="O915" s="25"/>
      <c r="P915" s="33"/>
    </row>
    <row r="916" customHeight="1" spans="1:16">
      <c r="A916" s="595"/>
      <c r="B916" s="23"/>
      <c r="C916" s="23"/>
      <c r="D916" s="21"/>
      <c r="E916" s="21"/>
      <c r="F916" s="593"/>
      <c r="G916" s="596"/>
      <c r="H916" s="95"/>
      <c r="I916" s="21"/>
      <c r="J916" s="593"/>
      <c r="K916" s="596"/>
      <c r="L916" s="564"/>
      <c r="M916" s="25"/>
      <c r="N916" s="594"/>
      <c r="O916" s="25"/>
      <c r="P916" s="33"/>
    </row>
    <row r="917" customHeight="1" spans="1:16">
      <c r="A917" s="591"/>
      <c r="B917" s="331"/>
      <c r="C917" s="23"/>
      <c r="D917" s="21"/>
      <c r="E917" s="21"/>
      <c r="F917" s="593"/>
      <c r="G917" s="596"/>
      <c r="H917" s="95"/>
      <c r="I917" s="21"/>
      <c r="J917" s="593"/>
      <c r="K917" s="596"/>
      <c r="L917" s="564"/>
      <c r="M917" s="25"/>
      <c r="N917" s="594"/>
      <c r="O917" s="25"/>
      <c r="P917" s="33"/>
    </row>
    <row r="918" customHeight="1" spans="1:16">
      <c r="A918" s="595"/>
      <c r="B918" s="23"/>
      <c r="C918" s="23"/>
      <c r="D918" s="21"/>
      <c r="E918" s="21"/>
      <c r="F918" s="593"/>
      <c r="G918" s="596"/>
      <c r="H918" s="95"/>
      <c r="I918" s="21"/>
      <c r="J918" s="593"/>
      <c r="K918" s="596"/>
      <c r="L918" s="564"/>
      <c r="M918" s="25"/>
      <c r="N918" s="594"/>
      <c r="O918" s="25"/>
      <c r="P918" s="33"/>
    </row>
    <row r="919" customHeight="1" spans="1:16">
      <c r="A919" s="591"/>
      <c r="B919" s="23"/>
      <c r="C919" s="23"/>
      <c r="D919" s="21"/>
      <c r="E919" s="21"/>
      <c r="F919" s="593"/>
      <c r="G919" s="596"/>
      <c r="H919" s="95"/>
      <c r="I919" s="21"/>
      <c r="J919" s="593"/>
      <c r="K919" s="596"/>
      <c r="L919" s="564"/>
      <c r="M919" s="25"/>
      <c r="N919" s="594"/>
      <c r="O919" s="25"/>
      <c r="P919" s="33"/>
    </row>
    <row r="920" customHeight="1" spans="1:16">
      <c r="A920" s="595"/>
      <c r="B920" s="23"/>
      <c r="C920" s="23"/>
      <c r="D920" s="21"/>
      <c r="E920" s="21"/>
      <c r="F920" s="593"/>
      <c r="G920" s="596"/>
      <c r="H920" s="95"/>
      <c r="I920" s="21"/>
      <c r="J920" s="593"/>
      <c r="K920" s="596"/>
      <c r="L920" s="564"/>
      <c r="M920" s="25"/>
      <c r="N920" s="594"/>
      <c r="O920" s="25"/>
      <c r="P920" s="33"/>
    </row>
    <row r="921" customHeight="1" spans="1:16">
      <c r="A921" s="591"/>
      <c r="B921" s="23"/>
      <c r="C921" s="23"/>
      <c r="D921" s="21"/>
      <c r="E921" s="21"/>
      <c r="F921" s="593"/>
      <c r="G921" s="596"/>
      <c r="H921" s="95"/>
      <c r="I921" s="21"/>
      <c r="J921" s="593"/>
      <c r="K921" s="596"/>
      <c r="L921" s="564"/>
      <c r="M921" s="25"/>
      <c r="N921" s="594"/>
      <c r="O921" s="25"/>
      <c r="P921" s="33"/>
    </row>
    <row r="922" customHeight="1" spans="1:16">
      <c r="A922" s="595"/>
      <c r="B922" s="23"/>
      <c r="C922" s="23"/>
      <c r="D922" s="21"/>
      <c r="E922" s="21"/>
      <c r="F922" s="593"/>
      <c r="G922" s="596"/>
      <c r="H922" s="95"/>
      <c r="I922" s="21"/>
      <c r="J922" s="593"/>
      <c r="K922" s="596"/>
      <c r="L922" s="564"/>
      <c r="M922" s="25"/>
      <c r="N922" s="594"/>
      <c r="O922" s="25"/>
      <c r="P922" s="33"/>
    </row>
    <row r="923" customHeight="1" spans="1:16">
      <c r="A923" s="591"/>
      <c r="B923" s="23"/>
      <c r="C923" s="23"/>
      <c r="D923" s="21"/>
      <c r="E923" s="21"/>
      <c r="F923" s="593"/>
      <c r="G923" s="596"/>
      <c r="H923" s="95"/>
      <c r="I923" s="21"/>
      <c r="J923" s="593"/>
      <c r="K923" s="596"/>
      <c r="L923" s="564"/>
      <c r="M923" s="25"/>
      <c r="N923" s="594"/>
      <c r="O923" s="25"/>
      <c r="P923" s="33"/>
    </row>
    <row r="924" customHeight="1" spans="1:16">
      <c r="A924" s="595"/>
      <c r="B924" s="23"/>
      <c r="C924" s="23"/>
      <c r="D924" s="21"/>
      <c r="E924" s="21"/>
      <c r="F924" s="593"/>
      <c r="G924" s="596"/>
      <c r="H924" s="95"/>
      <c r="I924" s="21"/>
      <c r="J924" s="593"/>
      <c r="K924" s="596"/>
      <c r="L924" s="564"/>
      <c r="M924" s="25"/>
      <c r="N924" s="594"/>
      <c r="O924" s="25"/>
      <c r="P924" s="33"/>
    </row>
    <row r="925" customHeight="1" spans="1:16">
      <c r="A925" s="591"/>
      <c r="B925" s="23"/>
      <c r="C925" s="23"/>
      <c r="D925" s="21"/>
      <c r="E925" s="21"/>
      <c r="F925" s="593"/>
      <c r="G925" s="596"/>
      <c r="H925" s="95"/>
      <c r="I925" s="21"/>
      <c r="J925" s="593"/>
      <c r="K925" s="596"/>
      <c r="L925" s="564"/>
      <c r="M925" s="25"/>
      <c r="N925" s="594"/>
      <c r="O925" s="25"/>
      <c r="P925" s="33"/>
    </row>
    <row r="926" customHeight="1" spans="1:16">
      <c r="A926" s="595"/>
      <c r="B926" s="23"/>
      <c r="C926" s="23"/>
      <c r="D926" s="21"/>
      <c r="E926" s="21"/>
      <c r="F926" s="593"/>
      <c r="G926" s="596"/>
      <c r="H926" s="95"/>
      <c r="I926" s="21"/>
      <c r="J926" s="593"/>
      <c r="K926" s="596"/>
      <c r="L926" s="564"/>
      <c r="M926" s="25"/>
      <c r="N926" s="594"/>
      <c r="O926" s="25"/>
      <c r="P926" s="33"/>
    </row>
    <row r="927" customHeight="1" spans="1:16">
      <c r="A927" s="591"/>
      <c r="B927" s="613"/>
      <c r="C927" s="23"/>
      <c r="D927" s="21"/>
      <c r="E927" s="21"/>
      <c r="F927" s="593"/>
      <c r="G927" s="596"/>
      <c r="H927" s="95"/>
      <c r="I927" s="21"/>
      <c r="J927" s="593"/>
      <c r="K927" s="596"/>
      <c r="L927" s="564"/>
      <c r="M927" s="25"/>
      <c r="N927" s="594"/>
      <c r="O927" s="25"/>
      <c r="P927" s="33"/>
    </row>
    <row r="928" customHeight="1" spans="1:16">
      <c r="A928" s="595"/>
      <c r="B928" s="23"/>
      <c r="C928" s="23"/>
      <c r="D928" s="21"/>
      <c r="E928" s="21"/>
      <c r="F928" s="593"/>
      <c r="G928" s="596"/>
      <c r="H928" s="95"/>
      <c r="I928" s="21"/>
      <c r="J928" s="593"/>
      <c r="K928" s="596"/>
      <c r="L928" s="564"/>
      <c r="M928" s="25"/>
      <c r="N928" s="594"/>
      <c r="O928" s="25"/>
      <c r="P928" s="33"/>
    </row>
    <row r="929" customHeight="1" spans="1:16">
      <c r="A929" s="591"/>
      <c r="B929" s="23"/>
      <c r="C929" s="23"/>
      <c r="D929" s="21"/>
      <c r="E929" s="21"/>
      <c r="F929" s="593"/>
      <c r="G929" s="596"/>
      <c r="H929" s="95"/>
      <c r="I929" s="21"/>
      <c r="J929" s="593"/>
      <c r="K929" s="596"/>
      <c r="L929" s="564"/>
      <c r="M929" s="25"/>
      <c r="N929" s="594"/>
      <c r="O929" s="25"/>
      <c r="P929" s="33"/>
    </row>
    <row r="930" customHeight="1" spans="1:16">
      <c r="A930" s="595"/>
      <c r="B930" s="23"/>
      <c r="C930" s="23"/>
      <c r="D930" s="21"/>
      <c r="E930" s="21"/>
      <c r="F930" s="593"/>
      <c r="G930" s="596"/>
      <c r="H930" s="95"/>
      <c r="I930" s="21"/>
      <c r="J930" s="593"/>
      <c r="K930" s="596"/>
      <c r="L930" s="564"/>
      <c r="M930" s="25"/>
      <c r="N930" s="594"/>
      <c r="O930" s="25"/>
      <c r="P930" s="33"/>
    </row>
    <row r="931" customHeight="1" spans="1:16">
      <c r="A931" s="591"/>
      <c r="B931" s="23"/>
      <c r="C931" s="23"/>
      <c r="D931" s="21"/>
      <c r="E931" s="21"/>
      <c r="F931" s="593"/>
      <c r="G931" s="596"/>
      <c r="H931" s="95"/>
      <c r="I931" s="21"/>
      <c r="J931" s="593"/>
      <c r="K931" s="596"/>
      <c r="L931" s="564"/>
      <c r="M931" s="25"/>
      <c r="N931" s="594"/>
      <c r="O931" s="25"/>
      <c r="P931" s="33"/>
    </row>
    <row r="932" customHeight="1" spans="1:16">
      <c r="A932" s="595"/>
      <c r="B932" s="23"/>
      <c r="C932" s="23"/>
      <c r="D932" s="21"/>
      <c r="E932" s="21"/>
      <c r="F932" s="593"/>
      <c r="G932" s="596"/>
      <c r="H932" s="95"/>
      <c r="I932" s="21"/>
      <c r="J932" s="593"/>
      <c r="K932" s="596"/>
      <c r="L932" s="564"/>
      <c r="M932" s="25"/>
      <c r="N932" s="594"/>
      <c r="O932" s="25"/>
      <c r="P932" s="33"/>
    </row>
    <row r="933" customHeight="1" spans="1:16">
      <c r="A933" s="591"/>
      <c r="B933" s="23"/>
      <c r="C933" s="23"/>
      <c r="D933" s="21"/>
      <c r="E933" s="21"/>
      <c r="F933" s="593"/>
      <c r="G933" s="596"/>
      <c r="H933" s="95"/>
      <c r="I933" s="21"/>
      <c r="J933" s="593"/>
      <c r="K933" s="596"/>
      <c r="L933" s="564"/>
      <c r="M933" s="25"/>
      <c r="N933" s="594"/>
      <c r="O933" s="25"/>
      <c r="P933" s="33"/>
    </row>
    <row r="934" customHeight="1" spans="1:16">
      <c r="A934" s="595"/>
      <c r="B934" s="23"/>
      <c r="C934" s="23"/>
      <c r="D934" s="21"/>
      <c r="E934" s="21"/>
      <c r="F934" s="593"/>
      <c r="G934" s="596"/>
      <c r="H934" s="95"/>
      <c r="I934" s="21"/>
      <c r="J934" s="593"/>
      <c r="K934" s="596"/>
      <c r="L934" s="564"/>
      <c r="M934" s="25"/>
      <c r="N934" s="594"/>
      <c r="O934" s="25"/>
      <c r="P934" s="33"/>
    </row>
    <row r="935" customHeight="1" spans="1:16">
      <c r="A935" s="591"/>
      <c r="B935" s="23"/>
      <c r="C935" s="23"/>
      <c r="D935" s="21"/>
      <c r="E935" s="21"/>
      <c r="F935" s="593"/>
      <c r="G935" s="596"/>
      <c r="H935" s="95"/>
      <c r="I935" s="21"/>
      <c r="J935" s="593"/>
      <c r="K935" s="596"/>
      <c r="L935" s="564"/>
      <c r="M935" s="25"/>
      <c r="N935" s="594"/>
      <c r="O935" s="25"/>
      <c r="P935" s="33"/>
    </row>
    <row r="936" customHeight="1" spans="1:16">
      <c r="A936" s="595"/>
      <c r="B936" s="23"/>
      <c r="C936" s="23"/>
      <c r="D936" s="21"/>
      <c r="E936" s="21"/>
      <c r="F936" s="593"/>
      <c r="G936" s="596"/>
      <c r="H936" s="95"/>
      <c r="I936" s="21"/>
      <c r="J936" s="593"/>
      <c r="K936" s="596"/>
      <c r="L936" s="564"/>
      <c r="M936" s="25"/>
      <c r="N936" s="594"/>
      <c r="O936" s="25"/>
      <c r="P936" s="33"/>
    </row>
    <row r="937" customHeight="1" spans="1:16">
      <c r="A937" s="591"/>
      <c r="B937" s="23"/>
      <c r="C937" s="23"/>
      <c r="D937" s="21"/>
      <c r="E937" s="21"/>
      <c r="F937" s="593"/>
      <c r="G937" s="596"/>
      <c r="H937" s="95"/>
      <c r="I937" s="21"/>
      <c r="J937" s="593"/>
      <c r="K937" s="596"/>
      <c r="L937" s="564"/>
      <c r="M937" s="25"/>
      <c r="N937" s="594"/>
      <c r="O937" s="25"/>
      <c r="P937" s="33"/>
    </row>
    <row r="938" customHeight="1" spans="1:16">
      <c r="A938" s="595"/>
      <c r="B938" s="23"/>
      <c r="C938" s="23"/>
      <c r="D938" s="21"/>
      <c r="E938" s="21"/>
      <c r="F938" s="593"/>
      <c r="G938" s="596"/>
      <c r="H938" s="95"/>
      <c r="I938" s="21"/>
      <c r="J938" s="593"/>
      <c r="K938" s="596"/>
      <c r="L938" s="564"/>
      <c r="M938" s="25"/>
      <c r="N938" s="594"/>
      <c r="O938" s="25"/>
      <c r="P938" s="33"/>
    </row>
    <row r="939" customHeight="1" spans="1:16">
      <c r="A939" s="591"/>
      <c r="B939" s="613"/>
      <c r="C939" s="23"/>
      <c r="D939" s="21"/>
      <c r="E939" s="21"/>
      <c r="F939" s="593"/>
      <c r="G939" s="596"/>
      <c r="H939" s="95"/>
      <c r="I939" s="21"/>
      <c r="J939" s="593"/>
      <c r="K939" s="596"/>
      <c r="L939" s="564"/>
      <c r="M939" s="25"/>
      <c r="N939" s="594"/>
      <c r="O939" s="25"/>
      <c r="P939" s="33"/>
    </row>
    <row r="940" customHeight="1" spans="1:16">
      <c r="A940" s="595"/>
      <c r="B940" s="613"/>
      <c r="C940" s="23"/>
      <c r="D940" s="21"/>
      <c r="E940" s="21"/>
      <c r="F940" s="593"/>
      <c r="G940" s="596"/>
      <c r="H940" s="95"/>
      <c r="I940" s="21"/>
      <c r="J940" s="593"/>
      <c r="K940" s="596"/>
      <c r="L940" s="564"/>
      <c r="M940" s="25"/>
      <c r="N940" s="594"/>
      <c r="O940" s="25"/>
      <c r="P940" s="33"/>
    </row>
    <row r="941" customHeight="1" spans="1:16">
      <c r="A941" s="591"/>
      <c r="B941" s="23"/>
      <c r="C941" s="23"/>
      <c r="D941" s="21"/>
      <c r="E941" s="21"/>
      <c r="F941" s="593"/>
      <c r="G941" s="596"/>
      <c r="H941" s="95"/>
      <c r="I941" s="21"/>
      <c r="J941" s="593"/>
      <c r="K941" s="596"/>
      <c r="L941" s="564"/>
      <c r="M941" s="25"/>
      <c r="N941" s="594"/>
      <c r="O941" s="25"/>
      <c r="P941" s="33"/>
    </row>
    <row r="942" customHeight="1" spans="1:16">
      <c r="A942" s="595"/>
      <c r="B942" s="23"/>
      <c r="C942" s="23"/>
      <c r="D942" s="21"/>
      <c r="E942" s="21"/>
      <c r="F942" s="593"/>
      <c r="G942" s="596"/>
      <c r="H942" s="95"/>
      <c r="I942" s="21"/>
      <c r="J942" s="593"/>
      <c r="K942" s="596"/>
      <c r="L942" s="564"/>
      <c r="M942" s="25"/>
      <c r="N942" s="594"/>
      <c r="O942" s="25"/>
      <c r="P942" s="33"/>
    </row>
    <row r="943" customHeight="1" spans="1:16">
      <c r="A943" s="591"/>
      <c r="B943" s="23"/>
      <c r="C943" s="23"/>
      <c r="D943" s="21"/>
      <c r="E943" s="21"/>
      <c r="F943" s="593"/>
      <c r="G943" s="596"/>
      <c r="H943" s="95"/>
      <c r="I943" s="21"/>
      <c r="J943" s="593"/>
      <c r="K943" s="596"/>
      <c r="L943" s="564"/>
      <c r="M943" s="25"/>
      <c r="N943" s="594"/>
      <c r="O943" s="25"/>
      <c r="P943" s="33"/>
    </row>
    <row r="944" customHeight="1" spans="1:16">
      <c r="A944" s="595"/>
      <c r="B944" s="23"/>
      <c r="C944" s="23"/>
      <c r="D944" s="21"/>
      <c r="E944" s="21"/>
      <c r="F944" s="593"/>
      <c r="G944" s="596"/>
      <c r="H944" s="95"/>
      <c r="I944" s="21"/>
      <c r="J944" s="593"/>
      <c r="K944" s="596"/>
      <c r="L944" s="564"/>
      <c r="M944" s="25"/>
      <c r="N944" s="594"/>
      <c r="O944" s="25"/>
      <c r="P944" s="33"/>
    </row>
    <row r="945" customHeight="1" spans="1:16">
      <c r="A945" s="591"/>
      <c r="B945" s="23"/>
      <c r="C945" s="23"/>
      <c r="D945" s="21"/>
      <c r="E945" s="21"/>
      <c r="F945" s="593"/>
      <c r="G945" s="596"/>
      <c r="H945" s="95"/>
      <c r="I945" s="21"/>
      <c r="J945" s="593"/>
      <c r="K945" s="596"/>
      <c r="L945" s="564"/>
      <c r="M945" s="25"/>
      <c r="N945" s="594"/>
      <c r="O945" s="25"/>
      <c r="P945" s="33"/>
    </row>
    <row r="946" customHeight="1" spans="1:16">
      <c r="A946" s="595"/>
      <c r="B946" s="23"/>
      <c r="C946" s="23"/>
      <c r="D946" s="21"/>
      <c r="E946" s="21"/>
      <c r="F946" s="593"/>
      <c r="G946" s="596"/>
      <c r="H946" s="95"/>
      <c r="I946" s="21"/>
      <c r="J946" s="593"/>
      <c r="K946" s="596"/>
      <c r="L946" s="564"/>
      <c r="M946" s="25"/>
      <c r="N946" s="594"/>
      <c r="O946" s="25"/>
      <c r="P946" s="33"/>
    </row>
    <row r="947" customHeight="1" spans="1:16">
      <c r="A947" s="591"/>
      <c r="B947" s="23"/>
      <c r="C947" s="23"/>
      <c r="D947" s="21"/>
      <c r="E947" s="21"/>
      <c r="F947" s="593"/>
      <c r="G947" s="596"/>
      <c r="H947" s="95"/>
      <c r="I947" s="21"/>
      <c r="J947" s="593"/>
      <c r="K947" s="596"/>
      <c r="L947" s="564"/>
      <c r="M947" s="25"/>
      <c r="N947" s="594"/>
      <c r="O947" s="25"/>
      <c r="P947" s="33"/>
    </row>
    <row r="948" customHeight="1" spans="1:16">
      <c r="A948" s="595"/>
      <c r="B948" s="23"/>
      <c r="C948" s="23"/>
      <c r="D948" s="21"/>
      <c r="E948" s="21"/>
      <c r="F948" s="593"/>
      <c r="G948" s="596"/>
      <c r="H948" s="95"/>
      <c r="I948" s="21"/>
      <c r="J948" s="593"/>
      <c r="K948" s="596"/>
      <c r="L948" s="564"/>
      <c r="M948" s="25"/>
      <c r="N948" s="594"/>
      <c r="O948" s="25"/>
      <c r="P948" s="33"/>
    </row>
    <row r="949" customHeight="1" spans="1:16">
      <c r="A949" s="591"/>
      <c r="B949" s="23"/>
      <c r="C949" s="23"/>
      <c r="D949" s="21"/>
      <c r="E949" s="21"/>
      <c r="F949" s="593"/>
      <c r="G949" s="596"/>
      <c r="H949" s="95"/>
      <c r="I949" s="21"/>
      <c r="J949" s="593"/>
      <c r="K949" s="596"/>
      <c r="L949" s="564"/>
      <c r="M949" s="25"/>
      <c r="N949" s="594"/>
      <c r="O949" s="25"/>
      <c r="P949" s="33"/>
    </row>
    <row r="950" customHeight="1" spans="1:16">
      <c r="A950" s="595"/>
      <c r="B950" s="23"/>
      <c r="C950" s="23"/>
      <c r="D950" s="21"/>
      <c r="E950" s="21"/>
      <c r="F950" s="593"/>
      <c r="G950" s="596"/>
      <c r="H950" s="95"/>
      <c r="I950" s="21"/>
      <c r="J950" s="593"/>
      <c r="K950" s="596"/>
      <c r="L950" s="564"/>
      <c r="M950" s="25"/>
      <c r="N950" s="594"/>
      <c r="O950" s="25"/>
      <c r="P950" s="33"/>
    </row>
    <row r="951" customHeight="1" spans="1:16">
      <c r="A951" s="591"/>
      <c r="B951" s="23"/>
      <c r="C951" s="23"/>
      <c r="D951" s="21"/>
      <c r="E951" s="21"/>
      <c r="F951" s="593"/>
      <c r="G951" s="596"/>
      <c r="H951" s="95"/>
      <c r="I951" s="21"/>
      <c r="J951" s="593"/>
      <c r="K951" s="596"/>
      <c r="L951" s="564"/>
      <c r="M951" s="25"/>
      <c r="N951" s="594"/>
      <c r="O951" s="25"/>
      <c r="P951" s="33"/>
    </row>
    <row r="952" customHeight="1" spans="1:16">
      <c r="A952" s="595"/>
      <c r="B952" s="23"/>
      <c r="C952" s="23"/>
      <c r="D952" s="21"/>
      <c r="E952" s="21"/>
      <c r="F952" s="593"/>
      <c r="G952" s="596"/>
      <c r="H952" s="95"/>
      <c r="I952" s="21"/>
      <c r="J952" s="593"/>
      <c r="K952" s="596"/>
      <c r="L952" s="564"/>
      <c r="M952" s="25"/>
      <c r="N952" s="594"/>
      <c r="O952" s="25"/>
      <c r="P952" s="33"/>
    </row>
    <row r="953" customHeight="1" spans="1:16">
      <c r="A953" s="591"/>
      <c r="B953" s="23"/>
      <c r="C953" s="23"/>
      <c r="D953" s="21"/>
      <c r="E953" s="21"/>
      <c r="F953" s="593"/>
      <c r="G953" s="596"/>
      <c r="H953" s="95"/>
      <c r="I953" s="21"/>
      <c r="J953" s="593"/>
      <c r="K953" s="596"/>
      <c r="L953" s="564"/>
      <c r="M953" s="25"/>
      <c r="N953" s="594"/>
      <c r="O953" s="25"/>
      <c r="P953" s="33"/>
    </row>
    <row r="954" customHeight="1" spans="1:16">
      <c r="A954" s="595"/>
      <c r="B954" s="23"/>
      <c r="C954" s="23"/>
      <c r="D954" s="21"/>
      <c r="E954" s="21"/>
      <c r="F954" s="593"/>
      <c r="G954" s="596"/>
      <c r="H954" s="95"/>
      <c r="I954" s="21"/>
      <c r="J954" s="593"/>
      <c r="K954" s="596"/>
      <c r="L954" s="564"/>
      <c r="M954" s="25"/>
      <c r="N954" s="594"/>
      <c r="O954" s="25"/>
      <c r="P954" s="33"/>
    </row>
    <row r="955" customHeight="1" spans="1:16">
      <c r="A955" s="591"/>
      <c r="B955" s="23"/>
      <c r="C955" s="23"/>
      <c r="D955" s="21"/>
      <c r="E955" s="21"/>
      <c r="F955" s="593"/>
      <c r="G955" s="596"/>
      <c r="H955" s="95"/>
      <c r="I955" s="21"/>
      <c r="J955" s="593"/>
      <c r="K955" s="596"/>
      <c r="L955" s="564"/>
      <c r="M955" s="25"/>
      <c r="N955" s="594"/>
      <c r="O955" s="25"/>
      <c r="P955" s="33"/>
    </row>
    <row r="956" customHeight="1" spans="1:16">
      <c r="A956" s="595"/>
      <c r="B956" s="23"/>
      <c r="C956" s="23"/>
      <c r="D956" s="21"/>
      <c r="E956" s="21"/>
      <c r="F956" s="593"/>
      <c r="G956" s="596"/>
      <c r="H956" s="95"/>
      <c r="I956" s="21"/>
      <c r="J956" s="593"/>
      <c r="K956" s="596"/>
      <c r="L956" s="564"/>
      <c r="M956" s="25"/>
      <c r="N956" s="594"/>
      <c r="O956" s="25"/>
      <c r="P956" s="33"/>
    </row>
    <row r="957" customHeight="1" spans="1:16">
      <c r="A957" s="591"/>
      <c r="B957" s="23"/>
      <c r="C957" s="23"/>
      <c r="D957" s="21"/>
      <c r="E957" s="21"/>
      <c r="F957" s="593"/>
      <c r="G957" s="596"/>
      <c r="H957" s="95"/>
      <c r="I957" s="21"/>
      <c r="J957" s="593"/>
      <c r="K957" s="596"/>
      <c r="L957" s="564"/>
      <c r="M957" s="25"/>
      <c r="N957" s="594"/>
      <c r="O957" s="25"/>
      <c r="P957" s="33"/>
    </row>
    <row r="958" customHeight="1" spans="1:16">
      <c r="A958" s="595"/>
      <c r="B958" s="23"/>
      <c r="C958" s="23"/>
      <c r="D958" s="21"/>
      <c r="E958" s="21"/>
      <c r="F958" s="593"/>
      <c r="G958" s="596"/>
      <c r="H958" s="95"/>
      <c r="I958" s="21"/>
      <c r="J958" s="593"/>
      <c r="K958" s="596"/>
      <c r="L958" s="564"/>
      <c r="M958" s="25"/>
      <c r="N958" s="594"/>
      <c r="O958" s="25"/>
      <c r="P958" s="33"/>
    </row>
    <row r="959" customHeight="1" spans="1:16">
      <c r="A959" s="591"/>
      <c r="B959" s="23"/>
      <c r="C959" s="23"/>
      <c r="D959" s="21"/>
      <c r="E959" s="21"/>
      <c r="F959" s="593"/>
      <c r="G959" s="596"/>
      <c r="H959" s="95"/>
      <c r="I959" s="21"/>
      <c r="J959" s="593"/>
      <c r="K959" s="596"/>
      <c r="L959" s="564"/>
      <c r="M959" s="25"/>
      <c r="N959" s="594"/>
      <c r="O959" s="25"/>
      <c r="P959" s="33"/>
    </row>
    <row r="960" customHeight="1" spans="1:16">
      <c r="A960" s="595"/>
      <c r="B960" s="23"/>
      <c r="C960" s="23"/>
      <c r="D960" s="21"/>
      <c r="E960" s="21"/>
      <c r="F960" s="593"/>
      <c r="G960" s="596"/>
      <c r="H960" s="95"/>
      <c r="I960" s="21"/>
      <c r="J960" s="593"/>
      <c r="K960" s="596"/>
      <c r="L960" s="564"/>
      <c r="M960" s="25"/>
      <c r="N960" s="594"/>
      <c r="O960" s="25"/>
      <c r="P960" s="33"/>
    </row>
    <row r="961" customHeight="1" spans="1:16">
      <c r="A961" s="591"/>
      <c r="B961" s="23"/>
      <c r="C961" s="23"/>
      <c r="D961" s="21"/>
      <c r="E961" s="21"/>
      <c r="F961" s="593"/>
      <c r="G961" s="596"/>
      <c r="H961" s="95"/>
      <c r="I961" s="21"/>
      <c r="J961" s="593"/>
      <c r="K961" s="596"/>
      <c r="L961" s="564"/>
      <c r="M961" s="25"/>
      <c r="N961" s="594"/>
      <c r="O961" s="25"/>
      <c r="P961" s="33"/>
    </row>
    <row r="962" customHeight="1" spans="1:16">
      <c r="A962" s="595"/>
      <c r="B962" s="23"/>
      <c r="C962" s="23"/>
      <c r="D962" s="21"/>
      <c r="E962" s="21"/>
      <c r="F962" s="593"/>
      <c r="G962" s="596"/>
      <c r="H962" s="95"/>
      <c r="I962" s="21"/>
      <c r="J962" s="593"/>
      <c r="K962" s="596"/>
      <c r="L962" s="564"/>
      <c r="M962" s="25"/>
      <c r="N962" s="594"/>
      <c r="O962" s="25"/>
      <c r="P962" s="33"/>
    </row>
    <row r="963" customHeight="1" spans="1:16">
      <c r="A963" s="591"/>
      <c r="B963" s="23"/>
      <c r="C963" s="23"/>
      <c r="D963" s="21"/>
      <c r="E963" s="21"/>
      <c r="F963" s="593"/>
      <c r="G963" s="596"/>
      <c r="H963" s="95"/>
      <c r="I963" s="21"/>
      <c r="J963" s="593"/>
      <c r="K963" s="596"/>
      <c r="L963" s="564"/>
      <c r="M963" s="25"/>
      <c r="N963" s="594"/>
      <c r="O963" s="25"/>
      <c r="P963" s="33"/>
    </row>
    <row r="964" customHeight="1" spans="1:16">
      <c r="A964" s="595"/>
      <c r="B964" s="23"/>
      <c r="C964" s="23"/>
      <c r="D964" s="21"/>
      <c r="E964" s="21"/>
      <c r="F964" s="593"/>
      <c r="G964" s="596"/>
      <c r="H964" s="95"/>
      <c r="I964" s="21"/>
      <c r="J964" s="593"/>
      <c r="K964" s="596"/>
      <c r="L964" s="564"/>
      <c r="M964" s="25"/>
      <c r="N964" s="594"/>
      <c r="O964" s="25"/>
      <c r="P964" s="33"/>
    </row>
    <row r="965" customHeight="1" spans="1:16">
      <c r="A965" s="591"/>
      <c r="B965" s="23"/>
      <c r="C965" s="23"/>
      <c r="D965" s="21"/>
      <c r="E965" s="21"/>
      <c r="F965" s="593"/>
      <c r="G965" s="596"/>
      <c r="H965" s="95"/>
      <c r="I965" s="21"/>
      <c r="J965" s="593"/>
      <c r="K965" s="596"/>
      <c r="L965" s="564"/>
      <c r="M965" s="25"/>
      <c r="N965" s="594"/>
      <c r="O965" s="25"/>
      <c r="P965" s="33"/>
    </row>
    <row r="966" customHeight="1" spans="1:16">
      <c r="A966" s="595"/>
      <c r="B966" s="23"/>
      <c r="C966" s="23"/>
      <c r="D966" s="21"/>
      <c r="E966" s="21"/>
      <c r="F966" s="593"/>
      <c r="G966" s="596"/>
      <c r="H966" s="95"/>
      <c r="I966" s="21"/>
      <c r="J966" s="593"/>
      <c r="K966" s="596"/>
      <c r="L966" s="564"/>
      <c r="M966" s="25"/>
      <c r="N966" s="594"/>
      <c r="O966" s="25"/>
      <c r="P966" s="33"/>
    </row>
    <row r="967" customHeight="1" spans="1:16">
      <c r="A967" s="591"/>
      <c r="B967" s="23"/>
      <c r="C967" s="23"/>
      <c r="D967" s="21"/>
      <c r="E967" s="21"/>
      <c r="F967" s="593"/>
      <c r="G967" s="596"/>
      <c r="H967" s="95"/>
      <c r="I967" s="21"/>
      <c r="J967" s="593"/>
      <c r="K967" s="596"/>
      <c r="L967" s="564"/>
      <c r="M967" s="25"/>
      <c r="N967" s="594"/>
      <c r="O967" s="25"/>
      <c r="P967" s="33"/>
    </row>
    <row r="968" customHeight="1" spans="1:16">
      <c r="A968" s="595"/>
      <c r="B968" s="23"/>
      <c r="C968" s="23"/>
      <c r="D968" s="21"/>
      <c r="E968" s="21"/>
      <c r="F968" s="593"/>
      <c r="G968" s="596"/>
      <c r="H968" s="95"/>
      <c r="I968" s="21"/>
      <c r="J968" s="593"/>
      <c r="K968" s="596"/>
      <c r="L968" s="564"/>
      <c r="M968" s="25"/>
      <c r="N968" s="594"/>
      <c r="O968" s="25"/>
      <c r="P968" s="33"/>
    </row>
    <row r="969" customHeight="1" spans="1:16">
      <c r="A969" s="591"/>
      <c r="B969" s="23"/>
      <c r="C969" s="23"/>
      <c r="D969" s="21"/>
      <c r="E969" s="21"/>
      <c r="F969" s="593"/>
      <c r="G969" s="596"/>
      <c r="H969" s="95"/>
      <c r="I969" s="21"/>
      <c r="J969" s="593"/>
      <c r="K969" s="596"/>
      <c r="L969" s="564"/>
      <c r="M969" s="25"/>
      <c r="N969" s="594"/>
      <c r="O969" s="25"/>
      <c r="P969" s="33"/>
    </row>
    <row r="970" customHeight="1" spans="1:16">
      <c r="A970" s="595"/>
      <c r="B970" s="331"/>
      <c r="C970" s="23"/>
      <c r="D970" s="21"/>
      <c r="E970" s="21"/>
      <c r="F970" s="593"/>
      <c r="G970" s="596"/>
      <c r="H970" s="95"/>
      <c r="I970" s="21"/>
      <c r="J970" s="593"/>
      <c r="K970" s="596"/>
      <c r="L970" s="564"/>
      <c r="M970" s="25"/>
      <c r="N970" s="594"/>
      <c r="O970" s="25"/>
      <c r="P970" s="33"/>
    </row>
    <row r="971" customHeight="1" spans="1:16">
      <c r="A971" s="591"/>
      <c r="B971" s="331"/>
      <c r="C971" s="23"/>
      <c r="D971" s="21"/>
      <c r="E971" s="21"/>
      <c r="F971" s="593"/>
      <c r="G971" s="596"/>
      <c r="H971" s="95"/>
      <c r="I971" s="21"/>
      <c r="J971" s="593"/>
      <c r="K971" s="596"/>
      <c r="L971" s="564"/>
      <c r="M971" s="25"/>
      <c r="N971" s="594"/>
      <c r="O971" s="25"/>
      <c r="P971" s="33"/>
    </row>
    <row r="972" customHeight="1" spans="1:16">
      <c r="A972" s="595"/>
      <c r="B972" s="331"/>
      <c r="C972" s="23"/>
      <c r="D972" s="21"/>
      <c r="E972" s="21"/>
      <c r="F972" s="593"/>
      <c r="G972" s="596"/>
      <c r="H972" s="95"/>
      <c r="I972" s="21"/>
      <c r="J972" s="593"/>
      <c r="K972" s="596"/>
      <c r="L972" s="564"/>
      <c r="M972" s="25"/>
      <c r="N972" s="594"/>
      <c r="O972" s="25"/>
      <c r="P972" s="33"/>
    </row>
    <row r="973" customHeight="1" spans="1:16">
      <c r="A973" s="591"/>
      <c r="B973" s="331"/>
      <c r="C973" s="23"/>
      <c r="D973" s="21"/>
      <c r="E973" s="21"/>
      <c r="F973" s="593"/>
      <c r="G973" s="596"/>
      <c r="H973" s="95"/>
      <c r="I973" s="21"/>
      <c r="J973" s="593"/>
      <c r="K973" s="596"/>
      <c r="L973" s="564"/>
      <c r="M973" s="25"/>
      <c r="N973" s="594"/>
      <c r="O973" s="25"/>
      <c r="P973" s="33"/>
    </row>
    <row r="974" customHeight="1" spans="1:16">
      <c r="A974" s="595"/>
      <c r="B974" s="331"/>
      <c r="C974" s="23"/>
      <c r="D974" s="21"/>
      <c r="E974" s="21"/>
      <c r="F974" s="593"/>
      <c r="G974" s="596"/>
      <c r="H974" s="95"/>
      <c r="I974" s="21"/>
      <c r="J974" s="593"/>
      <c r="K974" s="596"/>
      <c r="L974" s="564"/>
      <c r="M974" s="25"/>
      <c r="N974" s="594"/>
      <c r="O974" s="25"/>
      <c r="P974" s="33"/>
    </row>
    <row r="975" customHeight="1" spans="1:16">
      <c r="A975" s="591"/>
      <c r="B975" s="331"/>
      <c r="C975" s="23"/>
      <c r="D975" s="21"/>
      <c r="E975" s="21"/>
      <c r="F975" s="593"/>
      <c r="G975" s="596"/>
      <c r="H975" s="95"/>
      <c r="I975" s="21"/>
      <c r="J975" s="593"/>
      <c r="K975" s="596"/>
      <c r="L975" s="564"/>
      <c r="M975" s="25"/>
      <c r="N975" s="594"/>
      <c r="O975" s="25"/>
      <c r="P975" s="33"/>
    </row>
    <row r="976" customHeight="1" spans="1:16">
      <c r="A976" s="595"/>
      <c r="B976" s="331"/>
      <c r="C976" s="23"/>
      <c r="D976" s="21"/>
      <c r="E976" s="21"/>
      <c r="F976" s="593"/>
      <c r="G976" s="596"/>
      <c r="H976" s="95"/>
      <c r="I976" s="21"/>
      <c r="J976" s="593"/>
      <c r="K976" s="596"/>
      <c r="L976" s="564"/>
      <c r="M976" s="25"/>
      <c r="N976" s="594"/>
      <c r="O976" s="25"/>
      <c r="P976" s="33"/>
    </row>
    <row r="977" customHeight="1" spans="1:16">
      <c r="A977" s="591"/>
      <c r="B977" s="331"/>
      <c r="C977" s="23"/>
      <c r="D977" s="21"/>
      <c r="E977" s="21"/>
      <c r="F977" s="593"/>
      <c r="G977" s="596"/>
      <c r="H977" s="95"/>
      <c r="I977" s="21"/>
      <c r="J977" s="593"/>
      <c r="K977" s="596"/>
      <c r="L977" s="564"/>
      <c r="M977" s="25"/>
      <c r="N977" s="594"/>
      <c r="O977" s="25"/>
      <c r="P977" s="33"/>
    </row>
    <row r="978" customHeight="1" spans="1:16">
      <c r="A978" s="595"/>
      <c r="B978" s="331"/>
      <c r="C978" s="23"/>
      <c r="D978" s="21"/>
      <c r="E978" s="21"/>
      <c r="F978" s="593"/>
      <c r="G978" s="596"/>
      <c r="H978" s="95"/>
      <c r="I978" s="21"/>
      <c r="J978" s="593"/>
      <c r="K978" s="596"/>
      <c r="L978" s="564"/>
      <c r="M978" s="25"/>
      <c r="N978" s="594"/>
      <c r="O978" s="25"/>
      <c r="P978" s="33"/>
    </row>
    <row r="979" customHeight="1" spans="1:16">
      <c r="A979" s="591"/>
      <c r="B979" s="331"/>
      <c r="C979" s="23"/>
      <c r="D979" s="21"/>
      <c r="E979" s="21"/>
      <c r="F979" s="593"/>
      <c r="G979" s="596"/>
      <c r="H979" s="95"/>
      <c r="I979" s="21"/>
      <c r="J979" s="593"/>
      <c r="K979" s="596"/>
      <c r="L979" s="564"/>
      <c r="M979" s="25"/>
      <c r="N979" s="594"/>
      <c r="O979" s="25"/>
      <c r="P979" s="33"/>
    </row>
    <row r="980" customHeight="1" spans="1:16">
      <c r="A980" s="595"/>
      <c r="B980" s="331"/>
      <c r="C980" s="23"/>
      <c r="D980" s="21"/>
      <c r="E980" s="21"/>
      <c r="F980" s="593"/>
      <c r="G980" s="596"/>
      <c r="H980" s="95"/>
      <c r="I980" s="21"/>
      <c r="J980" s="593"/>
      <c r="K980" s="596"/>
      <c r="L980" s="564"/>
      <c r="M980" s="25"/>
      <c r="N980" s="594"/>
      <c r="O980" s="25"/>
      <c r="P980" s="33"/>
    </row>
    <row r="981" customHeight="1" spans="1:16">
      <c r="A981" s="591"/>
      <c r="B981" s="23"/>
      <c r="C981" s="23"/>
      <c r="D981" s="21"/>
      <c r="E981" s="21"/>
      <c r="F981" s="593"/>
      <c r="G981" s="596"/>
      <c r="H981" s="95"/>
      <c r="I981" s="21"/>
      <c r="J981" s="593"/>
      <c r="K981" s="596"/>
      <c r="L981" s="564"/>
      <c r="M981" s="25"/>
      <c r="N981" s="594"/>
      <c r="O981" s="25"/>
      <c r="P981" s="33"/>
    </row>
    <row r="982" customHeight="1" spans="1:16">
      <c r="A982" s="595"/>
      <c r="B982" s="23"/>
      <c r="C982" s="23"/>
      <c r="D982" s="21"/>
      <c r="E982" s="21"/>
      <c r="F982" s="593"/>
      <c r="G982" s="596"/>
      <c r="H982" s="95"/>
      <c r="I982" s="21"/>
      <c r="J982" s="593"/>
      <c r="K982" s="596"/>
      <c r="L982" s="564"/>
      <c r="M982" s="25"/>
      <c r="N982" s="594"/>
      <c r="O982" s="25"/>
      <c r="P982" s="33"/>
    </row>
    <row r="983" customHeight="1" spans="1:16">
      <c r="A983" s="591"/>
      <c r="B983" s="23"/>
      <c r="C983" s="23"/>
      <c r="D983" s="21"/>
      <c r="E983" s="21"/>
      <c r="F983" s="593"/>
      <c r="G983" s="596"/>
      <c r="H983" s="95"/>
      <c r="I983" s="21"/>
      <c r="J983" s="593"/>
      <c r="K983" s="596"/>
      <c r="L983" s="564"/>
      <c r="M983" s="25"/>
      <c r="N983" s="594"/>
      <c r="O983" s="25"/>
      <c r="P983" s="33"/>
    </row>
    <row r="984" customHeight="1" spans="1:16">
      <c r="A984" s="595"/>
      <c r="B984" s="23"/>
      <c r="C984" s="23"/>
      <c r="D984" s="21"/>
      <c r="E984" s="21"/>
      <c r="F984" s="593"/>
      <c r="G984" s="596"/>
      <c r="H984" s="95"/>
      <c r="I984" s="21"/>
      <c r="J984" s="593"/>
      <c r="K984" s="596"/>
      <c r="L984" s="564"/>
      <c r="M984" s="25"/>
      <c r="N984" s="594"/>
      <c r="O984" s="25"/>
      <c r="P984" s="33"/>
    </row>
    <row r="985" customHeight="1" spans="1:16">
      <c r="A985" s="591"/>
      <c r="B985" s="23"/>
      <c r="C985" s="23"/>
      <c r="D985" s="21"/>
      <c r="E985" s="21"/>
      <c r="F985" s="593"/>
      <c r="G985" s="596"/>
      <c r="H985" s="95"/>
      <c r="I985" s="21"/>
      <c r="J985" s="593"/>
      <c r="K985" s="596"/>
      <c r="L985" s="564"/>
      <c r="M985" s="25"/>
      <c r="N985" s="594"/>
      <c r="O985" s="25"/>
      <c r="P985" s="33"/>
    </row>
    <row r="986" customHeight="1" spans="1:16">
      <c r="A986" s="595"/>
      <c r="B986" s="331"/>
      <c r="C986" s="23"/>
      <c r="D986" s="21"/>
      <c r="E986" s="21"/>
      <c r="F986" s="593"/>
      <c r="G986" s="596"/>
      <c r="H986" s="95"/>
      <c r="I986" s="21"/>
      <c r="J986" s="593"/>
      <c r="K986" s="596"/>
      <c r="L986" s="564"/>
      <c r="M986" s="25"/>
      <c r="N986" s="594"/>
      <c r="O986" s="25"/>
      <c r="P986" s="33"/>
    </row>
    <row r="987" customHeight="1" spans="1:16">
      <c r="A987" s="591"/>
      <c r="B987" s="331"/>
      <c r="C987" s="23"/>
      <c r="D987" s="21"/>
      <c r="E987" s="21"/>
      <c r="F987" s="593"/>
      <c r="G987" s="596"/>
      <c r="H987" s="95"/>
      <c r="I987" s="21"/>
      <c r="J987" s="593"/>
      <c r="K987" s="596"/>
      <c r="L987" s="564"/>
      <c r="M987" s="25"/>
      <c r="N987" s="594"/>
      <c r="O987" s="25"/>
      <c r="P987" s="33"/>
    </row>
    <row r="988" customHeight="1" spans="1:16">
      <c r="A988" s="595"/>
      <c r="B988" s="23"/>
      <c r="C988" s="23"/>
      <c r="D988" s="21"/>
      <c r="E988" s="21"/>
      <c r="F988" s="593"/>
      <c r="G988" s="596"/>
      <c r="H988" s="95"/>
      <c r="I988" s="21"/>
      <c r="J988" s="593"/>
      <c r="K988" s="596"/>
      <c r="L988" s="564"/>
      <c r="M988" s="25"/>
      <c r="N988" s="594"/>
      <c r="O988" s="25"/>
      <c r="P988" s="33"/>
    </row>
    <row r="989" customHeight="1" spans="1:16">
      <c r="A989" s="591"/>
      <c r="B989" s="23"/>
      <c r="C989" s="23"/>
      <c r="D989" s="21"/>
      <c r="E989" s="21"/>
      <c r="F989" s="593"/>
      <c r="G989" s="596"/>
      <c r="H989" s="95"/>
      <c r="I989" s="21"/>
      <c r="J989" s="593"/>
      <c r="K989" s="596"/>
      <c r="L989" s="564"/>
      <c r="M989" s="25"/>
      <c r="N989" s="594"/>
      <c r="O989" s="25"/>
      <c r="P989" s="33"/>
    </row>
    <row r="990" customHeight="1" spans="1:16">
      <c r="A990" s="595"/>
      <c r="B990" s="23"/>
      <c r="C990" s="23"/>
      <c r="D990" s="21"/>
      <c r="E990" s="21"/>
      <c r="F990" s="593"/>
      <c r="G990" s="596"/>
      <c r="H990" s="95"/>
      <c r="I990" s="21"/>
      <c r="J990" s="593"/>
      <c r="K990" s="596"/>
      <c r="L990" s="564"/>
      <c r="M990" s="25"/>
      <c r="N990" s="594"/>
      <c r="O990" s="25"/>
      <c r="P990" s="33"/>
    </row>
    <row r="991" customHeight="1" spans="1:16">
      <c r="A991" s="591"/>
      <c r="B991" s="23"/>
      <c r="C991" s="23"/>
      <c r="D991" s="21"/>
      <c r="E991" s="21"/>
      <c r="F991" s="593"/>
      <c r="G991" s="596"/>
      <c r="H991" s="95"/>
      <c r="I991" s="21"/>
      <c r="J991" s="593"/>
      <c r="K991" s="596"/>
      <c r="L991" s="564"/>
      <c r="M991" s="25"/>
      <c r="N991" s="594"/>
      <c r="O991" s="25"/>
      <c r="P991" s="33"/>
    </row>
    <row r="992" customHeight="1" spans="1:16">
      <c r="A992" s="595"/>
      <c r="B992" s="23"/>
      <c r="C992" s="23"/>
      <c r="D992" s="21"/>
      <c r="E992" s="21"/>
      <c r="F992" s="593"/>
      <c r="G992" s="596"/>
      <c r="H992" s="95"/>
      <c r="I992" s="21"/>
      <c r="J992" s="593"/>
      <c r="K992" s="596"/>
      <c r="L992" s="564"/>
      <c r="M992" s="25"/>
      <c r="N992" s="594"/>
      <c r="O992" s="25"/>
      <c r="P992" s="33"/>
    </row>
    <row r="993" customHeight="1" spans="1:16">
      <c r="A993" s="591"/>
      <c r="B993" s="23"/>
      <c r="C993" s="23"/>
      <c r="D993" s="21"/>
      <c r="E993" s="21"/>
      <c r="F993" s="593"/>
      <c r="G993" s="596"/>
      <c r="H993" s="95"/>
      <c r="I993" s="21"/>
      <c r="J993" s="593"/>
      <c r="K993" s="596"/>
      <c r="L993" s="564"/>
      <c r="M993" s="25"/>
      <c r="N993" s="594"/>
      <c r="O993" s="25"/>
      <c r="P993" s="33"/>
    </row>
    <row r="994" customHeight="1" spans="1:16">
      <c r="A994" s="595"/>
      <c r="B994" s="23"/>
      <c r="C994" s="23"/>
      <c r="D994" s="21"/>
      <c r="E994" s="21"/>
      <c r="F994" s="593"/>
      <c r="G994" s="596"/>
      <c r="H994" s="95"/>
      <c r="I994" s="21"/>
      <c r="J994" s="593"/>
      <c r="K994" s="596"/>
      <c r="L994" s="564"/>
      <c r="M994" s="25"/>
      <c r="N994" s="594"/>
      <c r="O994" s="25"/>
      <c r="P994" s="33"/>
    </row>
    <row r="995" customHeight="1" spans="1:16">
      <c r="A995" s="591"/>
      <c r="B995" s="23"/>
      <c r="C995" s="23"/>
      <c r="D995" s="21"/>
      <c r="E995" s="21"/>
      <c r="F995" s="593"/>
      <c r="G995" s="596"/>
      <c r="H995" s="95"/>
      <c r="I995" s="21"/>
      <c r="J995" s="593"/>
      <c r="K995" s="596"/>
      <c r="L995" s="564"/>
      <c r="M995" s="25"/>
      <c r="N995" s="594"/>
      <c r="O995" s="25"/>
      <c r="P995" s="33"/>
    </row>
    <row r="996" customHeight="1" spans="1:16">
      <c r="A996" s="595"/>
      <c r="B996" s="23"/>
      <c r="C996" s="23"/>
      <c r="D996" s="21"/>
      <c r="E996" s="21"/>
      <c r="F996" s="593"/>
      <c r="G996" s="596"/>
      <c r="H996" s="95"/>
      <c r="I996" s="21"/>
      <c r="J996" s="593"/>
      <c r="K996" s="596"/>
      <c r="L996" s="564"/>
      <c r="M996" s="25"/>
      <c r="N996" s="594"/>
      <c r="O996" s="25"/>
      <c r="P996" s="33"/>
    </row>
    <row r="997" customHeight="1" spans="1:16">
      <c r="A997" s="591"/>
      <c r="B997" s="23"/>
      <c r="C997" s="23"/>
      <c r="D997" s="21"/>
      <c r="E997" s="21"/>
      <c r="F997" s="593"/>
      <c r="G997" s="596"/>
      <c r="H997" s="95"/>
      <c r="I997" s="21"/>
      <c r="J997" s="593"/>
      <c r="K997" s="596"/>
      <c r="L997" s="564"/>
      <c r="M997" s="25"/>
      <c r="N997" s="594"/>
      <c r="O997" s="25"/>
      <c r="P997" s="33"/>
    </row>
    <row r="998" customHeight="1" spans="1:16">
      <c r="A998" s="595"/>
      <c r="B998" s="331"/>
      <c r="C998" s="23"/>
      <c r="D998" s="21"/>
      <c r="E998" s="21"/>
      <c r="F998" s="593"/>
      <c r="G998" s="596"/>
      <c r="H998" s="95"/>
      <c r="I998" s="21"/>
      <c r="J998" s="593"/>
      <c r="K998" s="596"/>
      <c r="L998" s="564"/>
      <c r="M998" s="25"/>
      <c r="N998" s="594"/>
      <c r="O998" s="25"/>
      <c r="P998" s="33"/>
    </row>
    <row r="999" customHeight="1" spans="1:16">
      <c r="A999" s="591"/>
      <c r="B999" s="331"/>
      <c r="C999" s="23"/>
      <c r="D999" s="21"/>
      <c r="E999" s="21"/>
      <c r="F999" s="593"/>
      <c r="G999" s="596"/>
      <c r="H999" s="95"/>
      <c r="I999" s="21"/>
      <c r="J999" s="593"/>
      <c r="K999" s="596"/>
      <c r="L999" s="564"/>
      <c r="M999" s="25"/>
      <c r="N999" s="594"/>
      <c r="O999" s="25"/>
      <c r="P999" s="33"/>
    </row>
    <row r="1000" customHeight="1" spans="1:16">
      <c r="A1000" s="595"/>
      <c r="B1000" s="331"/>
      <c r="C1000" s="23"/>
      <c r="D1000" s="21"/>
      <c r="E1000" s="21"/>
      <c r="F1000" s="593"/>
      <c r="G1000" s="596"/>
      <c r="H1000" s="95"/>
      <c r="I1000" s="21"/>
      <c r="J1000" s="593"/>
      <c r="K1000" s="596"/>
      <c r="L1000" s="564"/>
      <c r="M1000" s="25"/>
      <c r="N1000" s="594"/>
      <c r="O1000" s="25"/>
      <c r="P1000" s="33"/>
    </row>
    <row r="1001" customHeight="1" spans="1:16">
      <c r="A1001" s="591"/>
      <c r="B1001" s="331"/>
      <c r="C1001" s="23"/>
      <c r="D1001" s="21"/>
      <c r="E1001" s="21"/>
      <c r="F1001" s="593"/>
      <c r="G1001" s="596"/>
      <c r="H1001" s="95"/>
      <c r="I1001" s="21"/>
      <c r="J1001" s="593"/>
      <c r="K1001" s="596"/>
      <c r="L1001" s="564"/>
      <c r="M1001" s="25"/>
      <c r="N1001" s="594"/>
      <c r="O1001" s="25"/>
      <c r="P1001" s="33"/>
    </row>
    <row r="1002" customHeight="1" spans="1:16">
      <c r="A1002" s="595"/>
      <c r="B1002" s="331"/>
      <c r="C1002" s="23"/>
      <c r="D1002" s="21"/>
      <c r="E1002" s="21"/>
      <c r="F1002" s="593"/>
      <c r="G1002" s="596"/>
      <c r="H1002" s="95"/>
      <c r="I1002" s="21"/>
      <c r="J1002" s="593"/>
      <c r="K1002" s="596"/>
      <c r="L1002" s="564"/>
      <c r="M1002" s="25"/>
      <c r="N1002" s="594"/>
      <c r="O1002" s="25"/>
      <c r="P1002" s="33"/>
    </row>
    <row r="1003" customHeight="1" spans="1:16">
      <c r="A1003" s="591"/>
      <c r="B1003" s="331"/>
      <c r="C1003" s="23"/>
      <c r="D1003" s="21"/>
      <c r="E1003" s="21"/>
      <c r="F1003" s="593"/>
      <c r="G1003" s="596"/>
      <c r="H1003" s="95"/>
      <c r="I1003" s="21"/>
      <c r="J1003" s="593"/>
      <c r="K1003" s="596"/>
      <c r="L1003" s="564"/>
      <c r="M1003" s="25"/>
      <c r="N1003" s="594"/>
      <c r="O1003" s="25"/>
      <c r="P1003" s="33"/>
    </row>
    <row r="1004" customHeight="1" spans="1:16">
      <c r="A1004" s="595"/>
      <c r="B1004" s="331"/>
      <c r="C1004" s="23"/>
      <c r="D1004" s="21"/>
      <c r="E1004" s="21"/>
      <c r="F1004" s="593"/>
      <c r="G1004" s="596"/>
      <c r="H1004" s="95"/>
      <c r="I1004" s="21"/>
      <c r="J1004" s="593"/>
      <c r="K1004" s="596"/>
      <c r="L1004" s="564"/>
      <c r="M1004" s="25"/>
      <c r="N1004" s="594"/>
      <c r="O1004" s="25"/>
      <c r="P1004" s="33"/>
    </row>
    <row r="1005" customHeight="1" spans="1:16">
      <c r="A1005" s="591"/>
      <c r="B1005" s="23"/>
      <c r="C1005" s="23"/>
      <c r="D1005" s="21"/>
      <c r="E1005" s="21"/>
      <c r="F1005" s="593"/>
      <c r="G1005" s="596"/>
      <c r="H1005" s="95"/>
      <c r="I1005" s="21"/>
      <c r="J1005" s="593"/>
      <c r="K1005" s="596"/>
      <c r="L1005" s="564"/>
      <c r="M1005" s="25"/>
      <c r="N1005" s="594"/>
      <c r="O1005" s="25"/>
      <c r="P1005" s="33"/>
    </row>
    <row r="1006" customHeight="1" spans="1:16">
      <c r="A1006" s="595"/>
      <c r="B1006" s="331"/>
      <c r="C1006" s="23"/>
      <c r="D1006" s="21"/>
      <c r="E1006" s="21"/>
      <c r="F1006" s="593"/>
      <c r="G1006" s="596"/>
      <c r="H1006" s="95"/>
      <c r="I1006" s="21"/>
      <c r="J1006" s="593"/>
      <c r="K1006" s="596"/>
      <c r="L1006" s="564"/>
      <c r="M1006" s="25"/>
      <c r="N1006" s="594"/>
      <c r="O1006" s="25"/>
      <c r="P1006" s="33"/>
    </row>
    <row r="1007" customHeight="1" spans="1:16">
      <c r="A1007" s="591"/>
      <c r="B1007" s="331"/>
      <c r="C1007" s="23"/>
      <c r="D1007" s="21"/>
      <c r="E1007" s="21"/>
      <c r="F1007" s="593"/>
      <c r="G1007" s="596"/>
      <c r="H1007" s="95"/>
      <c r="I1007" s="21"/>
      <c r="J1007" s="593"/>
      <c r="K1007" s="596"/>
      <c r="L1007" s="564"/>
      <c r="M1007" s="25"/>
      <c r="N1007" s="594"/>
      <c r="O1007" s="25"/>
      <c r="P1007" s="33"/>
    </row>
    <row r="1008" customHeight="1" spans="1:16">
      <c r="A1008" s="595"/>
      <c r="B1008" s="331"/>
      <c r="C1008" s="23"/>
      <c r="D1008" s="21"/>
      <c r="E1008" s="21"/>
      <c r="F1008" s="593"/>
      <c r="G1008" s="596"/>
      <c r="H1008" s="95"/>
      <c r="I1008" s="21"/>
      <c r="J1008" s="593"/>
      <c r="K1008" s="596"/>
      <c r="L1008" s="564"/>
      <c r="M1008" s="25"/>
      <c r="N1008" s="594"/>
      <c r="O1008" s="25"/>
      <c r="P1008" s="33"/>
    </row>
    <row r="1009" customHeight="1" spans="1:16">
      <c r="A1009" s="591"/>
      <c r="B1009" s="331"/>
      <c r="C1009" s="23"/>
      <c r="D1009" s="21"/>
      <c r="E1009" s="21"/>
      <c r="F1009" s="593"/>
      <c r="G1009" s="596"/>
      <c r="H1009" s="95"/>
      <c r="I1009" s="21"/>
      <c r="J1009" s="593"/>
      <c r="K1009" s="596"/>
      <c r="L1009" s="564"/>
      <c r="M1009" s="25"/>
      <c r="N1009" s="594"/>
      <c r="O1009" s="25"/>
      <c r="P1009" s="33"/>
    </row>
    <row r="1010" customHeight="1" spans="1:16">
      <c r="A1010" s="595"/>
      <c r="B1010" s="331"/>
      <c r="C1010" s="23"/>
      <c r="D1010" s="21"/>
      <c r="E1010" s="21"/>
      <c r="F1010" s="593"/>
      <c r="G1010" s="596"/>
      <c r="H1010" s="95"/>
      <c r="I1010" s="21"/>
      <c r="J1010" s="593"/>
      <c r="K1010" s="596"/>
      <c r="L1010" s="564"/>
      <c r="M1010" s="25"/>
      <c r="N1010" s="594"/>
      <c r="O1010" s="25"/>
      <c r="P1010" s="33"/>
    </row>
    <row r="1011" customHeight="1" spans="1:16">
      <c r="A1011" s="591"/>
      <c r="B1011" s="331"/>
      <c r="C1011" s="23"/>
      <c r="D1011" s="21"/>
      <c r="E1011" s="21"/>
      <c r="F1011" s="593"/>
      <c r="G1011" s="596"/>
      <c r="H1011" s="95"/>
      <c r="I1011" s="21"/>
      <c r="J1011" s="593"/>
      <c r="K1011" s="596"/>
      <c r="L1011" s="564"/>
      <c r="M1011" s="25"/>
      <c r="N1011" s="594"/>
      <c r="O1011" s="25"/>
      <c r="P1011" s="33"/>
    </row>
    <row r="1012" customHeight="1" spans="1:16">
      <c r="A1012" s="595"/>
      <c r="B1012" s="331"/>
      <c r="C1012" s="23"/>
      <c r="D1012" s="21"/>
      <c r="E1012" s="21"/>
      <c r="F1012" s="593"/>
      <c r="G1012" s="596"/>
      <c r="H1012" s="95"/>
      <c r="I1012" s="21"/>
      <c r="J1012" s="593"/>
      <c r="K1012" s="596"/>
      <c r="L1012" s="564"/>
      <c r="M1012" s="25"/>
      <c r="N1012" s="594"/>
      <c r="O1012" s="25"/>
      <c r="P1012" s="33"/>
    </row>
    <row r="1013" customHeight="1" spans="1:16">
      <c r="A1013" s="591"/>
      <c r="B1013" s="331"/>
      <c r="C1013" s="23"/>
      <c r="D1013" s="21"/>
      <c r="E1013" s="21"/>
      <c r="F1013" s="593"/>
      <c r="G1013" s="596"/>
      <c r="H1013" s="95"/>
      <c r="I1013" s="21"/>
      <c r="J1013" s="593"/>
      <c r="K1013" s="596"/>
      <c r="L1013" s="564"/>
      <c r="M1013" s="25"/>
      <c r="N1013" s="594"/>
      <c r="O1013" s="25"/>
      <c r="P1013" s="33"/>
    </row>
    <row r="1014" customHeight="1" spans="1:16">
      <c r="A1014" s="595"/>
      <c r="B1014" s="331"/>
      <c r="C1014" s="23"/>
      <c r="D1014" s="21"/>
      <c r="E1014" s="21"/>
      <c r="F1014" s="593"/>
      <c r="G1014" s="596"/>
      <c r="H1014" s="95"/>
      <c r="I1014" s="21"/>
      <c r="J1014" s="593"/>
      <c r="K1014" s="596"/>
      <c r="L1014" s="564"/>
      <c r="M1014" s="25"/>
      <c r="N1014" s="594"/>
      <c r="O1014" s="25"/>
      <c r="P1014" s="33"/>
    </row>
    <row r="1015" customHeight="1" spans="1:16">
      <c r="A1015" s="591"/>
      <c r="B1015" s="331"/>
      <c r="C1015" s="23"/>
      <c r="D1015" s="21"/>
      <c r="E1015" s="21"/>
      <c r="F1015" s="593"/>
      <c r="G1015" s="596"/>
      <c r="H1015" s="95"/>
      <c r="I1015" s="21"/>
      <c r="J1015" s="593"/>
      <c r="K1015" s="596"/>
      <c r="L1015" s="564"/>
      <c r="M1015" s="25"/>
      <c r="N1015" s="594"/>
      <c r="O1015" s="25"/>
      <c r="P1015" s="33"/>
    </row>
    <row r="1016" customHeight="1" spans="1:16">
      <c r="A1016" s="595"/>
      <c r="B1016" s="331"/>
      <c r="C1016" s="23"/>
      <c r="D1016" s="21"/>
      <c r="E1016" s="21"/>
      <c r="F1016" s="593"/>
      <c r="G1016" s="596"/>
      <c r="H1016" s="95"/>
      <c r="I1016" s="21"/>
      <c r="J1016" s="593"/>
      <c r="K1016" s="596"/>
      <c r="L1016" s="564"/>
      <c r="M1016" s="25"/>
      <c r="N1016" s="594"/>
      <c r="O1016" s="25"/>
      <c r="P1016" s="33"/>
    </row>
    <row r="1017" customHeight="1" spans="1:16">
      <c r="A1017" s="591"/>
      <c r="B1017" s="331"/>
      <c r="C1017" s="23"/>
      <c r="D1017" s="21"/>
      <c r="E1017" s="21"/>
      <c r="F1017" s="593"/>
      <c r="G1017" s="596"/>
      <c r="H1017" s="95"/>
      <c r="I1017" s="21"/>
      <c r="J1017" s="593"/>
      <c r="K1017" s="596"/>
      <c r="L1017" s="564"/>
      <c r="M1017" s="25"/>
      <c r="N1017" s="594"/>
      <c r="O1017" s="25"/>
      <c r="P1017" s="33"/>
    </row>
    <row r="1018" customHeight="1" spans="1:16">
      <c r="A1018" s="595"/>
      <c r="B1018" s="331"/>
      <c r="C1018" s="23"/>
      <c r="D1018" s="21"/>
      <c r="E1018" s="21"/>
      <c r="F1018" s="593"/>
      <c r="G1018" s="596"/>
      <c r="H1018" s="95"/>
      <c r="I1018" s="21"/>
      <c r="J1018" s="593"/>
      <c r="K1018" s="596"/>
      <c r="L1018" s="564"/>
      <c r="M1018" s="25"/>
      <c r="N1018" s="594"/>
      <c r="O1018" s="25"/>
      <c r="P1018" s="33"/>
    </row>
    <row r="1019" customHeight="1" spans="1:16">
      <c r="A1019" s="591"/>
      <c r="B1019" s="331"/>
      <c r="C1019" s="23"/>
      <c r="D1019" s="21"/>
      <c r="E1019" s="21"/>
      <c r="F1019" s="593"/>
      <c r="G1019" s="596"/>
      <c r="H1019" s="95"/>
      <c r="I1019" s="21"/>
      <c r="J1019" s="593"/>
      <c r="K1019" s="596"/>
      <c r="L1019" s="564"/>
      <c r="M1019" s="25"/>
      <c r="N1019" s="594"/>
      <c r="O1019" s="25"/>
      <c r="P1019" s="33"/>
    </row>
    <row r="1020" customHeight="1" spans="1:16">
      <c r="A1020" s="595"/>
      <c r="B1020" s="331"/>
      <c r="C1020" s="23"/>
      <c r="D1020" s="21"/>
      <c r="E1020" s="21"/>
      <c r="F1020" s="593"/>
      <c r="G1020" s="596"/>
      <c r="H1020" s="95"/>
      <c r="I1020" s="21"/>
      <c r="J1020" s="593"/>
      <c r="K1020" s="596"/>
      <c r="L1020" s="564"/>
      <c r="M1020" s="25"/>
      <c r="N1020" s="594"/>
      <c r="O1020" s="25"/>
      <c r="P1020" s="33"/>
    </row>
    <row r="1021" customHeight="1" spans="1:16">
      <c r="A1021" s="591"/>
      <c r="B1021" s="331"/>
      <c r="C1021" s="23"/>
      <c r="D1021" s="21"/>
      <c r="E1021" s="21"/>
      <c r="F1021" s="593"/>
      <c r="G1021" s="596"/>
      <c r="H1021" s="95"/>
      <c r="I1021" s="21"/>
      <c r="J1021" s="593"/>
      <c r="K1021" s="596"/>
      <c r="L1021" s="564"/>
      <c r="M1021" s="25"/>
      <c r="N1021" s="594"/>
      <c r="O1021" s="25"/>
      <c r="P1021" s="33"/>
    </row>
    <row r="1022" customHeight="1" spans="1:16">
      <c r="A1022" s="595"/>
      <c r="B1022" s="331"/>
      <c r="C1022" s="23"/>
      <c r="D1022" s="21"/>
      <c r="E1022" s="21"/>
      <c r="F1022" s="593"/>
      <c r="G1022" s="596"/>
      <c r="H1022" s="95"/>
      <c r="I1022" s="21"/>
      <c r="J1022" s="593"/>
      <c r="K1022" s="596"/>
      <c r="L1022" s="564"/>
      <c r="M1022" s="25"/>
      <c r="N1022" s="594"/>
      <c r="O1022" s="25"/>
      <c r="P1022" s="33"/>
    </row>
    <row r="1023" customHeight="1" spans="1:16">
      <c r="A1023" s="591"/>
      <c r="B1023" s="331"/>
      <c r="C1023" s="23"/>
      <c r="D1023" s="21"/>
      <c r="E1023" s="21"/>
      <c r="F1023" s="593"/>
      <c r="G1023" s="596"/>
      <c r="H1023" s="95"/>
      <c r="I1023" s="21"/>
      <c r="J1023" s="593"/>
      <c r="K1023" s="596"/>
      <c r="L1023" s="564"/>
      <c r="M1023" s="25"/>
      <c r="N1023" s="594"/>
      <c r="O1023" s="25"/>
      <c r="P1023" s="33"/>
    </row>
    <row r="1024" customHeight="1" spans="1:16">
      <c r="A1024" s="595"/>
      <c r="B1024" s="331"/>
      <c r="C1024" s="23"/>
      <c r="D1024" s="21"/>
      <c r="E1024" s="21"/>
      <c r="F1024" s="593"/>
      <c r="G1024" s="596"/>
      <c r="H1024" s="95"/>
      <c r="I1024" s="21"/>
      <c r="J1024" s="593"/>
      <c r="K1024" s="596"/>
      <c r="L1024" s="564"/>
      <c r="M1024" s="25"/>
      <c r="N1024" s="594"/>
      <c r="O1024" s="25"/>
      <c r="P1024" s="33"/>
    </row>
    <row r="1025" customHeight="1" spans="1:16">
      <c r="A1025" s="591"/>
      <c r="B1025" s="331"/>
      <c r="C1025" s="23"/>
      <c r="D1025" s="21"/>
      <c r="E1025" s="21"/>
      <c r="F1025" s="593"/>
      <c r="G1025" s="596"/>
      <c r="H1025" s="95"/>
      <c r="I1025" s="21"/>
      <c r="J1025" s="593"/>
      <c r="K1025" s="596"/>
      <c r="L1025" s="564"/>
      <c r="M1025" s="25"/>
      <c r="N1025" s="594"/>
      <c r="O1025" s="25"/>
      <c r="P1025" s="33"/>
    </row>
    <row r="1026" customHeight="1" spans="1:16">
      <c r="A1026" s="595"/>
      <c r="B1026" s="331"/>
      <c r="C1026" s="23"/>
      <c r="D1026" s="21"/>
      <c r="E1026" s="21"/>
      <c r="F1026" s="593"/>
      <c r="G1026" s="596"/>
      <c r="H1026" s="95"/>
      <c r="I1026" s="21"/>
      <c r="J1026" s="593"/>
      <c r="K1026" s="596"/>
      <c r="L1026" s="564"/>
      <c r="M1026" s="25"/>
      <c r="N1026" s="594"/>
      <c r="O1026" s="25"/>
      <c r="P1026" s="33"/>
    </row>
    <row r="1027" customHeight="1" spans="1:16">
      <c r="A1027" s="591"/>
      <c r="B1027" s="331"/>
      <c r="C1027" s="23"/>
      <c r="D1027" s="21"/>
      <c r="E1027" s="21"/>
      <c r="F1027" s="593"/>
      <c r="G1027" s="596"/>
      <c r="H1027" s="95"/>
      <c r="I1027" s="21"/>
      <c r="J1027" s="593"/>
      <c r="K1027" s="596"/>
      <c r="L1027" s="564"/>
      <c r="M1027" s="25"/>
      <c r="N1027" s="594"/>
      <c r="O1027" s="25"/>
      <c r="P1027" s="33"/>
    </row>
    <row r="1028" customHeight="1" spans="1:16">
      <c r="A1028" s="595"/>
      <c r="B1028" s="331"/>
      <c r="C1028" s="23"/>
      <c r="D1028" s="21"/>
      <c r="E1028" s="21"/>
      <c r="F1028" s="593"/>
      <c r="G1028" s="596"/>
      <c r="H1028" s="95"/>
      <c r="I1028" s="21"/>
      <c r="J1028" s="593"/>
      <c r="K1028" s="596"/>
      <c r="L1028" s="564"/>
      <c r="M1028" s="25"/>
      <c r="N1028" s="594"/>
      <c r="O1028" s="25"/>
      <c r="P1028" s="33"/>
    </row>
    <row r="1029" customHeight="1" spans="1:16">
      <c r="A1029" s="591"/>
      <c r="B1029" s="331"/>
      <c r="C1029" s="23"/>
      <c r="D1029" s="21"/>
      <c r="E1029" s="21"/>
      <c r="F1029" s="593"/>
      <c r="G1029" s="596"/>
      <c r="H1029" s="95"/>
      <c r="I1029" s="21"/>
      <c r="J1029" s="593"/>
      <c r="K1029" s="596"/>
      <c r="L1029" s="564"/>
      <c r="M1029" s="25"/>
      <c r="N1029" s="594"/>
      <c r="O1029" s="25"/>
      <c r="P1029" s="33"/>
    </row>
    <row r="1030" customHeight="1" spans="1:16">
      <c r="A1030" s="595"/>
      <c r="B1030" s="331"/>
      <c r="C1030" s="23"/>
      <c r="D1030" s="21"/>
      <c r="E1030" s="21"/>
      <c r="F1030" s="593"/>
      <c r="G1030" s="596"/>
      <c r="H1030" s="95"/>
      <c r="I1030" s="21"/>
      <c r="J1030" s="593"/>
      <c r="K1030" s="596"/>
      <c r="L1030" s="564"/>
      <c r="M1030" s="25"/>
      <c r="N1030" s="594"/>
      <c r="O1030" s="25"/>
      <c r="P1030" s="33"/>
    </row>
    <row r="1031" customHeight="1" spans="1:16">
      <c r="A1031" s="591"/>
      <c r="B1031" s="331"/>
      <c r="C1031" s="23"/>
      <c r="D1031" s="21"/>
      <c r="E1031" s="21"/>
      <c r="F1031" s="593"/>
      <c r="G1031" s="596"/>
      <c r="H1031" s="95"/>
      <c r="I1031" s="21"/>
      <c r="J1031" s="593"/>
      <c r="K1031" s="596"/>
      <c r="L1031" s="564"/>
      <c r="M1031" s="25"/>
      <c r="N1031" s="594"/>
      <c r="O1031" s="25"/>
      <c r="P1031" s="33"/>
    </row>
    <row r="1032" customHeight="1" spans="1:16">
      <c r="A1032" s="595"/>
      <c r="B1032" s="331"/>
      <c r="C1032" s="23"/>
      <c r="D1032" s="21"/>
      <c r="E1032" s="21"/>
      <c r="F1032" s="593"/>
      <c r="G1032" s="596"/>
      <c r="H1032" s="95"/>
      <c r="I1032" s="21"/>
      <c r="J1032" s="593"/>
      <c r="K1032" s="596"/>
      <c r="L1032" s="564"/>
      <c r="M1032" s="25"/>
      <c r="N1032" s="594"/>
      <c r="O1032" s="25"/>
      <c r="P1032" s="33"/>
    </row>
    <row r="1033" customHeight="1" spans="1:16">
      <c r="A1033" s="591"/>
      <c r="B1033" s="331"/>
      <c r="C1033" s="23"/>
      <c r="D1033" s="21"/>
      <c r="E1033" s="21"/>
      <c r="F1033" s="593"/>
      <c r="G1033" s="596"/>
      <c r="H1033" s="95"/>
      <c r="I1033" s="21"/>
      <c r="J1033" s="593"/>
      <c r="K1033" s="596"/>
      <c r="L1033" s="564"/>
      <c r="M1033" s="25"/>
      <c r="N1033" s="594"/>
      <c r="O1033" s="25"/>
      <c r="P1033" s="33"/>
    </row>
    <row r="1034" customHeight="1" spans="1:16">
      <c r="A1034" s="595"/>
      <c r="B1034" s="331"/>
      <c r="C1034" s="23"/>
      <c r="D1034" s="21"/>
      <c r="E1034" s="21"/>
      <c r="F1034" s="593"/>
      <c r="G1034" s="596"/>
      <c r="H1034" s="95"/>
      <c r="I1034" s="21"/>
      <c r="J1034" s="593"/>
      <c r="K1034" s="596"/>
      <c r="L1034" s="564"/>
      <c r="M1034" s="25"/>
      <c r="N1034" s="594"/>
      <c r="O1034" s="25"/>
      <c r="P1034" s="33"/>
    </row>
    <row r="1035" customHeight="1" spans="1:16">
      <c r="A1035" s="591"/>
      <c r="B1035" s="331"/>
      <c r="C1035" s="23"/>
      <c r="D1035" s="21"/>
      <c r="E1035" s="21"/>
      <c r="F1035" s="593"/>
      <c r="G1035" s="596"/>
      <c r="H1035" s="95"/>
      <c r="I1035" s="21"/>
      <c r="J1035" s="593"/>
      <c r="K1035" s="596"/>
      <c r="L1035" s="564"/>
      <c r="M1035" s="25"/>
      <c r="N1035" s="594"/>
      <c r="O1035" s="25"/>
      <c r="P1035" s="33"/>
    </row>
    <row r="1036" customHeight="1" spans="1:16">
      <c r="A1036" s="595"/>
      <c r="B1036" s="331"/>
      <c r="C1036" s="23"/>
      <c r="D1036" s="21"/>
      <c r="E1036" s="21"/>
      <c r="F1036" s="593"/>
      <c r="G1036" s="596"/>
      <c r="H1036" s="95"/>
      <c r="I1036" s="21"/>
      <c r="J1036" s="593"/>
      <c r="K1036" s="596"/>
      <c r="L1036" s="564"/>
      <c r="M1036" s="25"/>
      <c r="N1036" s="594"/>
      <c r="O1036" s="25"/>
      <c r="P1036" s="33"/>
    </row>
    <row r="1037" customHeight="1" spans="1:16">
      <c r="A1037" s="591"/>
      <c r="B1037" s="23"/>
      <c r="C1037" s="23"/>
      <c r="D1037" s="21"/>
      <c r="E1037" s="21"/>
      <c r="F1037" s="593"/>
      <c r="G1037" s="596"/>
      <c r="H1037" s="95"/>
      <c r="I1037" s="21"/>
      <c r="J1037" s="593"/>
      <c r="K1037" s="596"/>
      <c r="L1037" s="564"/>
      <c r="M1037" s="25"/>
      <c r="N1037" s="594"/>
      <c r="O1037" s="25"/>
      <c r="P1037" s="33"/>
    </row>
    <row r="1038" customHeight="1" spans="1:16">
      <c r="A1038" s="595"/>
      <c r="B1038" s="23"/>
      <c r="C1038" s="23"/>
      <c r="D1038" s="21"/>
      <c r="E1038" s="21"/>
      <c r="F1038" s="593"/>
      <c r="G1038" s="596"/>
      <c r="H1038" s="95"/>
      <c r="I1038" s="21"/>
      <c r="J1038" s="593"/>
      <c r="K1038" s="596"/>
      <c r="L1038" s="564"/>
      <c r="M1038" s="25"/>
      <c r="N1038" s="594"/>
      <c r="O1038" s="25"/>
      <c r="P1038" s="33"/>
    </row>
    <row r="1039" customHeight="1" spans="1:16">
      <c r="A1039" s="591"/>
      <c r="B1039" s="23"/>
      <c r="C1039" s="23"/>
      <c r="D1039" s="21"/>
      <c r="E1039" s="21"/>
      <c r="F1039" s="593"/>
      <c r="G1039" s="596"/>
      <c r="H1039" s="95"/>
      <c r="I1039" s="21"/>
      <c r="J1039" s="593"/>
      <c r="K1039" s="596"/>
      <c r="L1039" s="564"/>
      <c r="M1039" s="25"/>
      <c r="N1039" s="594"/>
      <c r="O1039" s="25"/>
      <c r="P1039" s="33"/>
    </row>
    <row r="1040" customHeight="1" spans="1:16">
      <c r="A1040" s="595"/>
      <c r="B1040" s="23"/>
      <c r="C1040" s="23"/>
      <c r="D1040" s="21"/>
      <c r="E1040" s="21"/>
      <c r="F1040" s="593"/>
      <c r="G1040" s="596"/>
      <c r="H1040" s="95"/>
      <c r="I1040" s="21"/>
      <c r="J1040" s="593"/>
      <c r="K1040" s="596"/>
      <c r="L1040" s="564"/>
      <c r="M1040" s="25"/>
      <c r="N1040" s="594"/>
      <c r="O1040" s="25"/>
      <c r="P1040" s="33"/>
    </row>
    <row r="1041" customHeight="1" spans="1:16">
      <c r="A1041" s="591"/>
      <c r="B1041" s="23"/>
      <c r="C1041" s="23"/>
      <c r="D1041" s="21"/>
      <c r="E1041" s="21"/>
      <c r="F1041" s="593"/>
      <c r="G1041" s="596"/>
      <c r="H1041" s="95"/>
      <c r="I1041" s="21"/>
      <c r="J1041" s="593"/>
      <c r="K1041" s="596"/>
      <c r="L1041" s="564"/>
      <c r="M1041" s="25"/>
      <c r="N1041" s="594"/>
      <c r="O1041" s="25"/>
      <c r="P1041" s="33"/>
    </row>
    <row r="1042" customHeight="1" spans="1:16">
      <c r="A1042" s="595"/>
      <c r="B1042" s="23"/>
      <c r="C1042" s="23"/>
      <c r="D1042" s="21"/>
      <c r="E1042" s="21"/>
      <c r="F1042" s="593"/>
      <c r="G1042" s="596"/>
      <c r="H1042" s="95"/>
      <c r="I1042" s="21"/>
      <c r="J1042" s="593"/>
      <c r="K1042" s="596"/>
      <c r="L1042" s="564"/>
      <c r="M1042" s="25"/>
      <c r="N1042" s="594"/>
      <c r="O1042" s="25"/>
      <c r="P1042" s="33"/>
    </row>
    <row r="1043" customHeight="1" spans="1:16">
      <c r="A1043" s="591"/>
      <c r="B1043" s="23"/>
      <c r="C1043" s="23"/>
      <c r="D1043" s="21"/>
      <c r="E1043" s="21"/>
      <c r="F1043" s="593"/>
      <c r="G1043" s="596"/>
      <c r="H1043" s="95"/>
      <c r="I1043" s="21"/>
      <c r="J1043" s="593"/>
      <c r="K1043" s="596"/>
      <c r="L1043" s="564"/>
      <c r="M1043" s="25"/>
      <c r="N1043" s="594"/>
      <c r="O1043" s="25"/>
      <c r="P1043" s="33"/>
    </row>
    <row r="1044" customHeight="1" spans="1:16">
      <c r="A1044" s="595"/>
      <c r="B1044" s="23"/>
      <c r="C1044" s="23"/>
      <c r="D1044" s="21"/>
      <c r="E1044" s="21"/>
      <c r="F1044" s="593"/>
      <c r="G1044" s="596"/>
      <c r="H1044" s="95"/>
      <c r="I1044" s="21"/>
      <c r="J1044" s="593"/>
      <c r="K1044" s="596"/>
      <c r="L1044" s="564"/>
      <c r="M1044" s="25"/>
      <c r="N1044" s="594"/>
      <c r="O1044" s="25"/>
      <c r="P1044" s="33"/>
    </row>
    <row r="1045" customHeight="1" spans="1:16">
      <c r="A1045" s="591"/>
      <c r="B1045" s="23"/>
      <c r="C1045" s="23"/>
      <c r="D1045" s="21"/>
      <c r="E1045" s="21"/>
      <c r="F1045" s="593"/>
      <c r="G1045" s="596"/>
      <c r="H1045" s="95"/>
      <c r="I1045" s="21"/>
      <c r="J1045" s="593"/>
      <c r="K1045" s="596"/>
      <c r="L1045" s="564"/>
      <c r="M1045" s="25"/>
      <c r="N1045" s="594"/>
      <c r="O1045" s="25"/>
      <c r="P1045" s="33"/>
    </row>
    <row r="1046" customHeight="1" spans="1:16">
      <c r="A1046" s="595"/>
      <c r="B1046" s="23"/>
      <c r="C1046" s="23"/>
      <c r="D1046" s="21"/>
      <c r="E1046" s="21"/>
      <c r="F1046" s="593"/>
      <c r="G1046" s="596"/>
      <c r="H1046" s="95"/>
      <c r="I1046" s="21"/>
      <c r="J1046" s="593"/>
      <c r="K1046" s="596"/>
      <c r="L1046" s="564"/>
      <c r="M1046" s="25"/>
      <c r="N1046" s="594"/>
      <c r="O1046" s="25"/>
      <c r="P1046" s="33"/>
    </row>
    <row r="1047" customHeight="1" spans="1:16">
      <c r="A1047" s="591"/>
      <c r="B1047" s="23"/>
      <c r="C1047" s="23"/>
      <c r="D1047" s="21"/>
      <c r="E1047" s="21"/>
      <c r="F1047" s="593"/>
      <c r="G1047" s="596"/>
      <c r="H1047" s="95"/>
      <c r="I1047" s="21"/>
      <c r="J1047" s="593"/>
      <c r="K1047" s="596"/>
      <c r="L1047" s="564"/>
      <c r="M1047" s="25"/>
      <c r="N1047" s="594"/>
      <c r="O1047" s="25"/>
      <c r="P1047" s="33"/>
    </row>
    <row r="1048" customHeight="1" spans="1:16">
      <c r="A1048" s="595"/>
      <c r="B1048" s="23"/>
      <c r="C1048" s="23"/>
      <c r="D1048" s="21"/>
      <c r="E1048" s="21"/>
      <c r="F1048" s="593"/>
      <c r="G1048" s="596"/>
      <c r="H1048" s="95"/>
      <c r="I1048" s="21"/>
      <c r="J1048" s="593"/>
      <c r="K1048" s="596"/>
      <c r="L1048" s="564"/>
      <c r="M1048" s="25"/>
      <c r="N1048" s="594"/>
      <c r="O1048" s="25"/>
      <c r="P1048" s="33"/>
    </row>
    <row r="1049" customHeight="1" spans="1:16">
      <c r="A1049" s="591"/>
      <c r="B1049" s="23"/>
      <c r="C1049" s="23"/>
      <c r="D1049" s="21"/>
      <c r="E1049" s="21"/>
      <c r="F1049" s="593"/>
      <c r="G1049" s="596"/>
      <c r="H1049" s="95"/>
      <c r="I1049" s="21"/>
      <c r="J1049" s="593"/>
      <c r="K1049" s="596"/>
      <c r="L1049" s="564"/>
      <c r="M1049" s="25"/>
      <c r="N1049" s="594"/>
      <c r="O1049" s="25"/>
      <c r="P1049" s="33"/>
    </row>
    <row r="1050" customHeight="1" spans="1:16">
      <c r="A1050" s="595"/>
      <c r="B1050" s="23"/>
      <c r="C1050" s="23"/>
      <c r="D1050" s="21"/>
      <c r="E1050" s="21"/>
      <c r="F1050" s="593"/>
      <c r="G1050" s="596"/>
      <c r="H1050" s="95"/>
      <c r="I1050" s="21"/>
      <c r="J1050" s="593"/>
      <c r="K1050" s="596"/>
      <c r="L1050" s="564"/>
      <c r="M1050" s="25"/>
      <c r="N1050" s="594"/>
      <c r="O1050" s="25"/>
      <c r="P1050" s="33"/>
    </row>
    <row r="1051" customHeight="1" spans="1:16">
      <c r="A1051" s="591"/>
      <c r="B1051" s="23"/>
      <c r="C1051" s="23"/>
      <c r="D1051" s="21"/>
      <c r="E1051" s="21"/>
      <c r="F1051" s="593"/>
      <c r="G1051" s="596"/>
      <c r="H1051" s="95"/>
      <c r="I1051" s="21"/>
      <c r="J1051" s="593"/>
      <c r="K1051" s="596"/>
      <c r="L1051" s="564"/>
      <c r="M1051" s="25"/>
      <c r="N1051" s="594"/>
      <c r="O1051" s="25"/>
      <c r="P1051" s="33"/>
    </row>
    <row r="1052" customHeight="1" spans="1:16">
      <c r="A1052" s="595"/>
      <c r="B1052" s="23"/>
      <c r="C1052" s="23"/>
      <c r="D1052" s="21"/>
      <c r="E1052" s="21"/>
      <c r="F1052" s="593"/>
      <c r="G1052" s="596"/>
      <c r="H1052" s="95"/>
      <c r="I1052" s="21"/>
      <c r="J1052" s="593"/>
      <c r="K1052" s="596"/>
      <c r="L1052" s="564"/>
      <c r="M1052" s="25"/>
      <c r="N1052" s="594"/>
      <c r="O1052" s="25"/>
      <c r="P1052" s="33"/>
    </row>
    <row r="1053" customHeight="1" spans="1:16">
      <c r="A1053" s="591"/>
      <c r="B1053" s="23"/>
      <c r="C1053" s="23"/>
      <c r="D1053" s="21"/>
      <c r="E1053" s="21"/>
      <c r="F1053" s="593"/>
      <c r="G1053" s="596"/>
      <c r="H1053" s="95"/>
      <c r="I1053" s="21"/>
      <c r="J1053" s="593"/>
      <c r="K1053" s="596"/>
      <c r="L1053" s="564"/>
      <c r="M1053" s="25"/>
      <c r="N1053" s="594"/>
      <c r="O1053" s="25"/>
      <c r="P1053" s="33"/>
    </row>
    <row r="1054" customHeight="1" spans="1:16">
      <c r="A1054" s="595"/>
      <c r="B1054" s="23"/>
      <c r="C1054" s="23"/>
      <c r="D1054" s="21"/>
      <c r="E1054" s="21"/>
      <c r="F1054" s="593"/>
      <c r="G1054" s="596"/>
      <c r="H1054" s="95"/>
      <c r="I1054" s="21"/>
      <c r="J1054" s="593"/>
      <c r="K1054" s="596"/>
      <c r="L1054" s="564"/>
      <c r="M1054" s="25"/>
      <c r="N1054" s="594"/>
      <c r="O1054" s="25"/>
      <c r="P1054" s="33"/>
    </row>
    <row r="1055" customHeight="1" spans="1:16">
      <c r="A1055" s="591"/>
      <c r="B1055" s="23"/>
      <c r="C1055" s="23"/>
      <c r="D1055" s="21"/>
      <c r="E1055" s="21"/>
      <c r="F1055" s="593"/>
      <c r="G1055" s="596"/>
      <c r="H1055" s="95"/>
      <c r="I1055" s="21"/>
      <c r="J1055" s="593"/>
      <c r="K1055" s="596"/>
      <c r="L1055" s="564"/>
      <c r="M1055" s="25"/>
      <c r="N1055" s="594"/>
      <c r="O1055" s="25"/>
      <c r="P1055" s="33"/>
    </row>
    <row r="1056" customHeight="1" spans="1:16">
      <c r="A1056" s="595"/>
      <c r="B1056" s="331"/>
      <c r="C1056" s="23"/>
      <c r="D1056" s="21"/>
      <c r="E1056" s="21"/>
      <c r="F1056" s="593"/>
      <c r="G1056" s="596"/>
      <c r="H1056" s="95"/>
      <c r="I1056" s="21"/>
      <c r="J1056" s="593"/>
      <c r="K1056" s="596"/>
      <c r="L1056" s="564"/>
      <c r="M1056" s="25"/>
      <c r="N1056" s="594"/>
      <c r="O1056" s="25"/>
      <c r="P1056" s="33"/>
    </row>
    <row r="1057" customHeight="1" spans="1:16">
      <c r="A1057" s="591"/>
      <c r="B1057" s="23"/>
      <c r="C1057" s="23"/>
      <c r="D1057" s="21"/>
      <c r="E1057" s="21"/>
      <c r="F1057" s="593"/>
      <c r="G1057" s="596"/>
      <c r="H1057" s="95"/>
      <c r="I1057" s="21"/>
      <c r="J1057" s="593"/>
      <c r="K1057" s="596"/>
      <c r="L1057" s="564"/>
      <c r="M1057" s="25"/>
      <c r="N1057" s="594"/>
      <c r="O1057" s="25"/>
      <c r="P1057" s="33"/>
    </row>
    <row r="1058" customHeight="1" spans="1:16">
      <c r="A1058" s="595"/>
      <c r="B1058" s="23"/>
      <c r="C1058" s="23"/>
      <c r="D1058" s="21"/>
      <c r="E1058" s="21"/>
      <c r="F1058" s="593"/>
      <c r="G1058" s="596"/>
      <c r="H1058" s="95"/>
      <c r="I1058" s="21"/>
      <c r="J1058" s="593"/>
      <c r="K1058" s="596"/>
      <c r="L1058" s="564"/>
      <c r="M1058" s="25"/>
      <c r="N1058" s="594"/>
      <c r="O1058" s="25"/>
      <c r="P1058" s="33"/>
    </row>
    <row r="1059" customHeight="1" spans="1:16">
      <c r="A1059" s="591"/>
      <c r="B1059" s="23"/>
      <c r="C1059" s="23"/>
      <c r="D1059" s="21"/>
      <c r="E1059" s="21"/>
      <c r="F1059" s="593"/>
      <c r="G1059" s="596"/>
      <c r="H1059" s="95"/>
      <c r="I1059" s="21"/>
      <c r="J1059" s="593"/>
      <c r="K1059" s="596"/>
      <c r="L1059" s="564"/>
      <c r="M1059" s="25"/>
      <c r="N1059" s="594"/>
      <c r="O1059" s="25"/>
      <c r="P1059" s="33"/>
    </row>
    <row r="1060" customHeight="1" spans="1:16">
      <c r="A1060" s="595"/>
      <c r="B1060" s="23"/>
      <c r="C1060" s="23"/>
      <c r="D1060" s="21"/>
      <c r="E1060" s="21"/>
      <c r="F1060" s="593"/>
      <c r="G1060" s="596"/>
      <c r="H1060" s="95"/>
      <c r="I1060" s="21"/>
      <c r="J1060" s="593"/>
      <c r="K1060" s="596"/>
      <c r="L1060" s="564"/>
      <c r="M1060" s="25"/>
      <c r="N1060" s="594"/>
      <c r="O1060" s="25"/>
      <c r="P1060" s="33"/>
    </row>
    <row r="1061" customHeight="1" spans="1:16">
      <c r="A1061" s="591"/>
      <c r="B1061" s="331"/>
      <c r="C1061" s="23"/>
      <c r="D1061" s="21"/>
      <c r="E1061" s="21"/>
      <c r="F1061" s="593"/>
      <c r="G1061" s="596"/>
      <c r="H1061" s="95"/>
      <c r="I1061" s="21"/>
      <c r="J1061" s="593"/>
      <c r="K1061" s="596"/>
      <c r="L1061" s="564"/>
      <c r="M1061" s="25"/>
      <c r="N1061" s="594"/>
      <c r="O1061" s="25"/>
      <c r="P1061" s="33"/>
    </row>
    <row r="1062" customHeight="1" spans="1:16">
      <c r="A1062" s="595"/>
      <c r="B1062" s="331"/>
      <c r="C1062" s="23"/>
      <c r="D1062" s="21"/>
      <c r="E1062" s="21"/>
      <c r="F1062" s="593"/>
      <c r="G1062" s="596"/>
      <c r="H1062" s="95"/>
      <c r="I1062" s="21"/>
      <c r="J1062" s="593"/>
      <c r="K1062" s="596"/>
      <c r="L1062" s="564"/>
      <c r="M1062" s="25"/>
      <c r="N1062" s="594"/>
      <c r="O1062" s="25"/>
      <c r="P1062" s="33"/>
    </row>
    <row r="1063" customHeight="1" spans="1:16">
      <c r="A1063" s="591"/>
      <c r="B1063" s="331"/>
      <c r="C1063" s="23"/>
      <c r="D1063" s="21"/>
      <c r="E1063" s="21"/>
      <c r="F1063" s="593"/>
      <c r="G1063" s="596"/>
      <c r="H1063" s="95"/>
      <c r="I1063" s="21"/>
      <c r="J1063" s="593"/>
      <c r="K1063" s="596"/>
      <c r="L1063" s="564"/>
      <c r="M1063" s="25"/>
      <c r="N1063" s="594"/>
      <c r="O1063" s="25"/>
      <c r="P1063" s="33"/>
    </row>
    <row r="1064" customHeight="1" spans="1:16">
      <c r="A1064" s="595"/>
      <c r="B1064" s="331"/>
      <c r="C1064" s="23"/>
      <c r="D1064" s="21"/>
      <c r="E1064" s="21"/>
      <c r="F1064" s="593"/>
      <c r="G1064" s="596"/>
      <c r="H1064" s="95"/>
      <c r="I1064" s="21"/>
      <c r="J1064" s="593"/>
      <c r="K1064" s="596"/>
      <c r="L1064" s="564"/>
      <c r="M1064" s="25"/>
      <c r="N1064" s="594"/>
      <c r="O1064" s="25"/>
      <c r="P1064" s="33"/>
    </row>
    <row r="1065" customHeight="1" spans="1:16">
      <c r="A1065" s="591"/>
      <c r="B1065" s="331"/>
      <c r="C1065" s="23"/>
      <c r="D1065" s="21"/>
      <c r="E1065" s="21"/>
      <c r="F1065" s="593"/>
      <c r="G1065" s="596"/>
      <c r="H1065" s="95"/>
      <c r="I1065" s="21"/>
      <c r="J1065" s="593"/>
      <c r="K1065" s="596"/>
      <c r="L1065" s="564"/>
      <c r="M1065" s="25"/>
      <c r="N1065" s="594"/>
      <c r="O1065" s="25"/>
      <c r="P1065" s="33"/>
    </row>
    <row r="1066" customHeight="1" spans="1:16">
      <c r="A1066" s="595"/>
      <c r="B1066" s="331"/>
      <c r="C1066" s="23"/>
      <c r="D1066" s="21"/>
      <c r="E1066" s="21"/>
      <c r="F1066" s="593"/>
      <c r="G1066" s="596"/>
      <c r="H1066" s="95"/>
      <c r="I1066" s="21"/>
      <c r="J1066" s="593"/>
      <c r="K1066" s="596"/>
      <c r="L1066" s="564"/>
      <c r="M1066" s="25"/>
      <c r="N1066" s="594"/>
      <c r="O1066" s="25"/>
      <c r="P1066" s="33"/>
    </row>
    <row r="1067" customHeight="1" spans="1:16">
      <c r="A1067" s="591"/>
      <c r="B1067" s="331"/>
      <c r="C1067" s="23"/>
      <c r="D1067" s="21"/>
      <c r="E1067" s="21"/>
      <c r="F1067" s="593"/>
      <c r="G1067" s="596"/>
      <c r="H1067" s="95"/>
      <c r="I1067" s="21"/>
      <c r="J1067" s="593"/>
      <c r="K1067" s="596"/>
      <c r="L1067" s="564"/>
      <c r="M1067" s="25"/>
      <c r="N1067" s="594"/>
      <c r="O1067" s="25"/>
      <c r="P1067" s="33"/>
    </row>
    <row r="1068" customHeight="1" spans="1:16">
      <c r="A1068" s="595"/>
      <c r="B1068" s="23"/>
      <c r="C1068" s="23"/>
      <c r="D1068" s="21"/>
      <c r="E1068" s="21"/>
      <c r="F1068" s="593"/>
      <c r="G1068" s="596"/>
      <c r="H1068" s="95"/>
      <c r="I1068" s="21"/>
      <c r="J1068" s="593"/>
      <c r="K1068" s="596"/>
      <c r="L1068" s="564"/>
      <c r="M1068" s="25"/>
      <c r="N1068" s="594"/>
      <c r="O1068" s="25"/>
      <c r="P1068" s="33"/>
    </row>
    <row r="1069" customHeight="1" spans="1:16">
      <c r="A1069" s="591"/>
      <c r="B1069" s="331"/>
      <c r="C1069" s="23"/>
      <c r="D1069" s="21"/>
      <c r="E1069" s="21"/>
      <c r="F1069" s="593"/>
      <c r="G1069" s="596"/>
      <c r="H1069" s="95"/>
      <c r="I1069" s="21"/>
      <c r="J1069" s="593"/>
      <c r="K1069" s="596"/>
      <c r="L1069" s="564"/>
      <c r="M1069" s="25"/>
      <c r="N1069" s="594"/>
      <c r="O1069" s="25"/>
      <c r="P1069" s="33"/>
    </row>
    <row r="1070" customHeight="1" spans="1:16">
      <c r="A1070" s="595"/>
      <c r="B1070" s="331"/>
      <c r="C1070" s="23"/>
      <c r="D1070" s="21"/>
      <c r="E1070" s="21"/>
      <c r="F1070" s="593"/>
      <c r="G1070" s="596"/>
      <c r="H1070" s="95"/>
      <c r="I1070" s="21"/>
      <c r="J1070" s="593"/>
      <c r="K1070" s="596"/>
      <c r="L1070" s="564"/>
      <c r="M1070" s="25"/>
      <c r="N1070" s="594"/>
      <c r="O1070" s="25"/>
      <c r="P1070" s="33"/>
    </row>
    <row r="1071" customHeight="1" spans="1:16">
      <c r="A1071" s="591"/>
      <c r="B1071" s="331"/>
      <c r="C1071" s="23"/>
      <c r="D1071" s="21"/>
      <c r="E1071" s="21"/>
      <c r="F1071" s="593"/>
      <c r="G1071" s="596"/>
      <c r="H1071" s="95"/>
      <c r="I1071" s="21"/>
      <c r="J1071" s="593"/>
      <c r="K1071" s="596"/>
      <c r="L1071" s="564"/>
      <c r="M1071" s="25"/>
      <c r="N1071" s="594"/>
      <c r="O1071" s="25"/>
      <c r="P1071" s="33"/>
    </row>
    <row r="1072" customHeight="1" spans="1:16">
      <c r="A1072" s="595"/>
      <c r="B1072" s="331"/>
      <c r="C1072" s="23"/>
      <c r="D1072" s="21"/>
      <c r="E1072" s="21"/>
      <c r="F1072" s="593"/>
      <c r="G1072" s="596"/>
      <c r="H1072" s="95"/>
      <c r="I1072" s="21"/>
      <c r="J1072" s="593"/>
      <c r="K1072" s="596"/>
      <c r="L1072" s="564"/>
      <c r="M1072" s="25"/>
      <c r="N1072" s="594"/>
      <c r="O1072" s="25"/>
      <c r="P1072" s="33"/>
    </row>
    <row r="1073" customHeight="1" spans="1:16">
      <c r="A1073" s="591"/>
      <c r="B1073" s="23"/>
      <c r="C1073" s="23"/>
      <c r="D1073" s="21"/>
      <c r="E1073" s="21"/>
      <c r="F1073" s="593"/>
      <c r="G1073" s="596"/>
      <c r="H1073" s="95"/>
      <c r="I1073" s="21"/>
      <c r="J1073" s="593"/>
      <c r="K1073" s="596"/>
      <c r="L1073" s="564"/>
      <c r="M1073" s="25"/>
      <c r="N1073" s="594"/>
      <c r="O1073" s="25"/>
      <c r="P1073" s="33"/>
    </row>
    <row r="1074" customHeight="1" spans="1:16">
      <c r="A1074" s="595"/>
      <c r="B1074" s="23"/>
      <c r="C1074" s="23"/>
      <c r="D1074" s="21"/>
      <c r="E1074" s="21"/>
      <c r="F1074" s="593"/>
      <c r="G1074" s="596"/>
      <c r="H1074" s="95"/>
      <c r="I1074" s="21"/>
      <c r="J1074" s="593"/>
      <c r="K1074" s="596"/>
      <c r="L1074" s="564"/>
      <c r="M1074" s="25"/>
      <c r="N1074" s="594"/>
      <c r="O1074" s="25"/>
      <c r="P1074" s="33"/>
    </row>
    <row r="1075" customHeight="1" spans="1:16">
      <c r="A1075" s="591"/>
      <c r="B1075" s="23"/>
      <c r="C1075" s="23"/>
      <c r="D1075" s="21"/>
      <c r="E1075" s="21"/>
      <c r="F1075" s="593"/>
      <c r="G1075" s="596"/>
      <c r="H1075" s="95"/>
      <c r="I1075" s="21"/>
      <c r="J1075" s="593"/>
      <c r="K1075" s="596"/>
      <c r="L1075" s="564"/>
      <c r="M1075" s="25"/>
      <c r="N1075" s="594"/>
      <c r="O1075" s="25"/>
      <c r="P1075" s="33"/>
    </row>
    <row r="1076" customHeight="1" spans="1:16">
      <c r="A1076" s="595"/>
      <c r="B1076" s="612"/>
      <c r="C1076" s="23"/>
      <c r="D1076" s="21"/>
      <c r="E1076" s="21"/>
      <c r="F1076" s="593"/>
      <c r="G1076" s="596"/>
      <c r="H1076" s="95"/>
      <c r="I1076" s="21"/>
      <c r="J1076" s="593"/>
      <c r="K1076" s="596"/>
      <c r="L1076" s="564"/>
      <c r="M1076" s="25"/>
      <c r="N1076" s="594"/>
      <c r="O1076" s="25"/>
      <c r="P1076" s="33"/>
    </row>
    <row r="1077" customHeight="1" spans="1:16">
      <c r="A1077" s="591"/>
      <c r="B1077" s="612"/>
      <c r="C1077" s="23"/>
      <c r="D1077" s="21"/>
      <c r="E1077" s="21"/>
      <c r="F1077" s="593"/>
      <c r="G1077" s="596"/>
      <c r="H1077" s="95"/>
      <c r="I1077" s="21"/>
      <c r="J1077" s="593"/>
      <c r="K1077" s="596"/>
      <c r="L1077" s="564"/>
      <c r="M1077" s="25"/>
      <c r="N1077" s="594"/>
      <c r="O1077" s="25"/>
      <c r="P1077" s="33"/>
    </row>
    <row r="1078" customHeight="1" spans="1:16">
      <c r="A1078" s="595"/>
      <c r="B1078" s="612"/>
      <c r="C1078" s="23"/>
      <c r="D1078" s="21"/>
      <c r="E1078" s="21"/>
      <c r="F1078" s="593"/>
      <c r="G1078" s="596"/>
      <c r="H1078" s="95"/>
      <c r="I1078" s="21"/>
      <c r="J1078" s="593"/>
      <c r="K1078" s="596"/>
      <c r="L1078" s="564"/>
      <c r="M1078" s="25"/>
      <c r="N1078" s="594"/>
      <c r="O1078" s="25"/>
      <c r="P1078" s="33"/>
    </row>
    <row r="1079" customHeight="1" spans="1:16">
      <c r="A1079" s="591"/>
      <c r="B1079" s="612"/>
      <c r="C1079" s="23"/>
      <c r="D1079" s="21"/>
      <c r="E1079" s="21"/>
      <c r="F1079" s="593"/>
      <c r="G1079" s="596"/>
      <c r="H1079" s="95"/>
      <c r="I1079" s="21"/>
      <c r="J1079" s="593"/>
      <c r="K1079" s="596"/>
      <c r="L1079" s="564"/>
      <c r="M1079" s="25"/>
      <c r="N1079" s="594"/>
      <c r="O1079" s="25"/>
      <c r="P1079" s="33"/>
    </row>
    <row r="1080" customHeight="1" spans="1:16">
      <c r="A1080" s="595"/>
      <c r="B1080" s="612"/>
      <c r="C1080" s="23"/>
      <c r="D1080" s="21"/>
      <c r="E1080" s="21"/>
      <c r="F1080" s="593"/>
      <c r="G1080" s="596"/>
      <c r="H1080" s="95"/>
      <c r="I1080" s="21"/>
      <c r="J1080" s="593"/>
      <c r="K1080" s="596"/>
      <c r="L1080" s="564"/>
      <c r="M1080" s="25"/>
      <c r="N1080" s="594"/>
      <c r="O1080" s="25"/>
      <c r="P1080" s="33"/>
    </row>
    <row r="1081" customHeight="1" spans="1:16">
      <c r="A1081" s="591"/>
      <c r="B1081" s="331"/>
      <c r="C1081" s="23"/>
      <c r="D1081" s="21"/>
      <c r="E1081" s="21"/>
      <c r="F1081" s="593"/>
      <c r="G1081" s="596"/>
      <c r="H1081" s="95"/>
      <c r="I1081" s="21"/>
      <c r="J1081" s="593"/>
      <c r="K1081" s="596"/>
      <c r="L1081" s="564"/>
      <c r="M1081" s="25"/>
      <c r="N1081" s="594"/>
      <c r="O1081" s="25"/>
      <c r="P1081" s="33"/>
    </row>
    <row r="1082" customHeight="1" spans="1:16">
      <c r="A1082" s="595"/>
      <c r="B1082" s="331"/>
      <c r="C1082" s="23"/>
      <c r="D1082" s="21"/>
      <c r="E1082" s="21"/>
      <c r="F1082" s="593"/>
      <c r="G1082" s="596"/>
      <c r="H1082" s="95"/>
      <c r="I1082" s="21"/>
      <c r="J1082" s="593"/>
      <c r="K1082" s="596"/>
      <c r="L1082" s="564"/>
      <c r="M1082" s="25"/>
      <c r="N1082" s="594"/>
      <c r="O1082" s="25"/>
      <c r="P1082" s="33"/>
    </row>
    <row r="1083" customHeight="1" spans="1:16">
      <c r="A1083" s="591"/>
      <c r="B1083" s="331"/>
      <c r="C1083" s="23"/>
      <c r="D1083" s="21"/>
      <c r="E1083" s="21"/>
      <c r="F1083" s="593"/>
      <c r="G1083" s="596"/>
      <c r="H1083" s="95"/>
      <c r="I1083" s="21"/>
      <c r="J1083" s="593"/>
      <c r="K1083" s="596"/>
      <c r="L1083" s="564"/>
      <c r="M1083" s="25"/>
      <c r="N1083" s="594"/>
      <c r="O1083" s="25"/>
      <c r="P1083" s="33"/>
    </row>
    <row r="1084" customHeight="1" spans="1:16">
      <c r="A1084" s="595"/>
      <c r="B1084" s="331"/>
      <c r="C1084" s="23"/>
      <c r="D1084" s="21"/>
      <c r="E1084" s="21"/>
      <c r="F1084" s="593"/>
      <c r="G1084" s="596"/>
      <c r="H1084" s="95"/>
      <c r="I1084" s="21"/>
      <c r="J1084" s="593"/>
      <c r="K1084" s="596"/>
      <c r="L1084" s="564"/>
      <c r="M1084" s="25"/>
      <c r="N1084" s="594"/>
      <c r="O1084" s="25"/>
      <c r="P1084" s="33"/>
    </row>
    <row r="1085" customHeight="1" spans="1:16">
      <c r="A1085" s="591"/>
      <c r="B1085" s="331"/>
      <c r="C1085" s="23"/>
      <c r="D1085" s="21"/>
      <c r="E1085" s="21"/>
      <c r="F1085" s="593"/>
      <c r="G1085" s="596"/>
      <c r="H1085" s="95"/>
      <c r="I1085" s="21"/>
      <c r="J1085" s="593"/>
      <c r="K1085" s="596"/>
      <c r="L1085" s="564"/>
      <c r="M1085" s="25"/>
      <c r="N1085" s="594"/>
      <c r="O1085" s="25"/>
      <c r="P1085" s="33"/>
    </row>
    <row r="1086" customHeight="1" spans="1:16">
      <c r="A1086" s="595"/>
      <c r="B1086" s="331"/>
      <c r="C1086" s="23"/>
      <c r="D1086" s="21"/>
      <c r="E1086" s="21"/>
      <c r="F1086" s="593"/>
      <c r="G1086" s="596"/>
      <c r="H1086" s="95"/>
      <c r="I1086" s="21"/>
      <c r="J1086" s="593"/>
      <c r="K1086" s="596"/>
      <c r="L1086" s="564"/>
      <c r="M1086" s="25"/>
      <c r="N1086" s="594"/>
      <c r="O1086" s="25"/>
      <c r="P1086" s="33"/>
    </row>
    <row r="1087" customHeight="1" spans="1:16">
      <c r="A1087" s="591"/>
      <c r="B1087" s="331"/>
      <c r="C1087" s="23"/>
      <c r="D1087" s="21"/>
      <c r="E1087" s="21"/>
      <c r="F1087" s="593"/>
      <c r="G1087" s="596"/>
      <c r="H1087" s="95"/>
      <c r="I1087" s="21"/>
      <c r="J1087" s="593"/>
      <c r="K1087" s="596"/>
      <c r="L1087" s="564"/>
      <c r="M1087" s="25"/>
      <c r="N1087" s="594"/>
      <c r="O1087" s="25"/>
      <c r="P1087" s="33"/>
    </row>
    <row r="1088" customHeight="1" spans="1:16">
      <c r="A1088" s="595"/>
      <c r="B1088" s="331"/>
      <c r="C1088" s="23"/>
      <c r="D1088" s="21"/>
      <c r="E1088" s="21"/>
      <c r="F1088" s="593"/>
      <c r="G1088" s="596"/>
      <c r="H1088" s="95"/>
      <c r="I1088" s="21"/>
      <c r="J1088" s="593"/>
      <c r="K1088" s="596"/>
      <c r="L1088" s="564"/>
      <c r="M1088" s="25"/>
      <c r="N1088" s="594"/>
      <c r="O1088" s="25"/>
      <c r="P1088" s="33"/>
    </row>
    <row r="1089" customHeight="1" spans="1:16">
      <c r="A1089" s="591"/>
      <c r="B1089" s="331"/>
      <c r="C1089" s="23"/>
      <c r="D1089" s="21"/>
      <c r="E1089" s="21"/>
      <c r="F1089" s="593"/>
      <c r="G1089" s="596"/>
      <c r="H1089" s="95"/>
      <c r="I1089" s="21"/>
      <c r="J1089" s="593"/>
      <c r="K1089" s="596"/>
      <c r="L1089" s="564"/>
      <c r="M1089" s="25"/>
      <c r="N1089" s="594"/>
      <c r="O1089" s="25"/>
      <c r="P1089" s="33"/>
    </row>
    <row r="1090" customHeight="1" spans="1:16">
      <c r="A1090" s="595"/>
      <c r="B1090" s="331"/>
      <c r="C1090" s="23"/>
      <c r="D1090" s="21"/>
      <c r="E1090" s="21"/>
      <c r="F1090" s="593"/>
      <c r="G1090" s="596"/>
      <c r="H1090" s="95"/>
      <c r="I1090" s="21"/>
      <c r="J1090" s="593"/>
      <c r="K1090" s="596"/>
      <c r="L1090" s="564"/>
      <c r="M1090" s="25"/>
      <c r="N1090" s="594"/>
      <c r="O1090" s="25"/>
      <c r="P1090" s="33"/>
    </row>
    <row r="1091" customHeight="1" spans="1:16">
      <c r="A1091" s="591"/>
      <c r="B1091" s="331"/>
      <c r="C1091" s="23"/>
      <c r="D1091" s="21"/>
      <c r="E1091" s="21"/>
      <c r="F1091" s="593"/>
      <c r="G1091" s="596"/>
      <c r="H1091" s="95"/>
      <c r="I1091" s="21"/>
      <c r="J1091" s="593"/>
      <c r="K1091" s="596"/>
      <c r="L1091" s="564"/>
      <c r="M1091" s="25"/>
      <c r="N1091" s="594"/>
      <c r="O1091" s="25"/>
      <c r="P1091" s="33"/>
    </row>
    <row r="1092" customHeight="1" spans="1:16">
      <c r="A1092" s="595"/>
      <c r="B1092" s="331"/>
      <c r="C1092" s="23"/>
      <c r="D1092" s="21"/>
      <c r="E1092" s="21"/>
      <c r="F1092" s="593"/>
      <c r="G1092" s="596"/>
      <c r="H1092" s="95"/>
      <c r="I1092" s="21"/>
      <c r="J1092" s="593"/>
      <c r="K1092" s="596"/>
      <c r="L1092" s="564"/>
      <c r="M1092" s="25"/>
      <c r="N1092" s="594"/>
      <c r="O1092" s="25"/>
      <c r="P1092" s="33"/>
    </row>
    <row r="1093" customHeight="1" spans="1:16">
      <c r="A1093" s="591"/>
      <c r="B1093" s="331"/>
      <c r="C1093" s="23"/>
      <c r="D1093" s="21"/>
      <c r="E1093" s="21"/>
      <c r="F1093" s="593"/>
      <c r="G1093" s="596"/>
      <c r="H1093" s="95"/>
      <c r="I1093" s="21"/>
      <c r="J1093" s="593"/>
      <c r="K1093" s="596"/>
      <c r="L1093" s="564"/>
      <c r="M1093" s="25"/>
      <c r="N1093" s="594"/>
      <c r="O1093" s="25"/>
      <c r="P1093" s="33"/>
    </row>
    <row r="1094" customHeight="1" spans="1:16">
      <c r="A1094" s="595"/>
      <c r="B1094" s="331"/>
      <c r="C1094" s="23"/>
      <c r="D1094" s="21"/>
      <c r="E1094" s="21"/>
      <c r="F1094" s="593"/>
      <c r="G1094" s="596"/>
      <c r="H1094" s="95"/>
      <c r="I1094" s="21"/>
      <c r="J1094" s="593"/>
      <c r="K1094" s="596"/>
      <c r="L1094" s="564"/>
      <c r="M1094" s="25"/>
      <c r="N1094" s="594"/>
      <c r="O1094" s="25"/>
      <c r="P1094" s="33"/>
    </row>
    <row r="1095" customHeight="1" spans="1:16">
      <c r="A1095" s="591"/>
      <c r="B1095" s="331"/>
      <c r="C1095" s="23"/>
      <c r="D1095" s="21"/>
      <c r="E1095" s="21"/>
      <c r="F1095" s="593"/>
      <c r="G1095" s="596"/>
      <c r="H1095" s="95"/>
      <c r="I1095" s="21"/>
      <c r="J1095" s="593"/>
      <c r="K1095" s="596"/>
      <c r="L1095" s="564"/>
      <c r="M1095" s="25"/>
      <c r="N1095" s="594"/>
      <c r="O1095" s="25"/>
      <c r="P1095" s="33"/>
    </row>
    <row r="1096" customHeight="1" spans="1:16">
      <c r="A1096" s="595"/>
      <c r="B1096" s="331"/>
      <c r="C1096" s="23"/>
      <c r="D1096" s="21"/>
      <c r="E1096" s="21"/>
      <c r="F1096" s="593"/>
      <c r="G1096" s="596"/>
      <c r="H1096" s="95"/>
      <c r="I1096" s="21"/>
      <c r="J1096" s="593"/>
      <c r="K1096" s="596"/>
      <c r="L1096" s="564"/>
      <c r="M1096" s="25"/>
      <c r="N1096" s="594"/>
      <c r="O1096" s="25"/>
      <c r="P1096" s="33"/>
    </row>
    <row r="1097" customHeight="1" spans="1:16">
      <c r="A1097" s="591"/>
      <c r="B1097" s="331"/>
      <c r="C1097" s="23"/>
      <c r="D1097" s="21"/>
      <c r="E1097" s="21"/>
      <c r="F1097" s="593"/>
      <c r="G1097" s="596"/>
      <c r="H1097" s="95"/>
      <c r="I1097" s="21"/>
      <c r="J1097" s="593"/>
      <c r="K1097" s="596"/>
      <c r="L1097" s="564"/>
      <c r="M1097" s="25"/>
      <c r="N1097" s="594"/>
      <c r="O1097" s="25"/>
      <c r="P1097" s="33"/>
    </row>
    <row r="1098" customHeight="1" spans="1:16">
      <c r="A1098" s="595"/>
      <c r="B1098" s="331"/>
      <c r="C1098" s="23"/>
      <c r="D1098" s="21"/>
      <c r="E1098" s="21"/>
      <c r="F1098" s="593"/>
      <c r="G1098" s="596"/>
      <c r="H1098" s="95"/>
      <c r="I1098" s="21"/>
      <c r="J1098" s="593"/>
      <c r="K1098" s="596"/>
      <c r="L1098" s="564"/>
      <c r="M1098" s="25"/>
      <c r="N1098" s="594"/>
      <c r="O1098" s="25"/>
      <c r="P1098" s="33"/>
    </row>
    <row r="1099" customHeight="1" spans="1:16">
      <c r="A1099" s="591"/>
      <c r="B1099" s="331"/>
      <c r="C1099" s="23"/>
      <c r="D1099" s="21"/>
      <c r="E1099" s="21"/>
      <c r="F1099" s="593"/>
      <c r="G1099" s="596"/>
      <c r="H1099" s="95"/>
      <c r="I1099" s="21"/>
      <c r="J1099" s="593"/>
      <c r="K1099" s="596"/>
      <c r="L1099" s="564"/>
      <c r="M1099" s="25"/>
      <c r="N1099" s="594"/>
      <c r="O1099" s="25"/>
      <c r="P1099" s="33"/>
    </row>
    <row r="1100" customHeight="1" spans="1:16">
      <c r="A1100" s="595"/>
      <c r="B1100" s="331"/>
      <c r="C1100" s="23"/>
      <c r="D1100" s="21"/>
      <c r="E1100" s="21"/>
      <c r="F1100" s="593"/>
      <c r="G1100" s="596"/>
      <c r="H1100" s="95"/>
      <c r="I1100" s="21"/>
      <c r="J1100" s="593"/>
      <c r="K1100" s="596"/>
      <c r="L1100" s="564"/>
      <c r="M1100" s="25"/>
      <c r="N1100" s="594"/>
      <c r="O1100" s="25"/>
      <c r="P1100" s="33"/>
    </row>
    <row r="1101" customHeight="1" spans="1:16">
      <c r="A1101" s="591"/>
      <c r="B1101" s="331"/>
      <c r="C1101" s="23"/>
      <c r="D1101" s="21"/>
      <c r="E1101" s="21"/>
      <c r="F1101" s="593"/>
      <c r="G1101" s="596"/>
      <c r="H1101" s="95"/>
      <c r="I1101" s="21"/>
      <c r="J1101" s="593"/>
      <c r="K1101" s="596"/>
      <c r="L1101" s="564"/>
      <c r="M1101" s="25"/>
      <c r="N1101" s="594"/>
      <c r="O1101" s="25"/>
      <c r="P1101" s="33"/>
    </row>
    <row r="1102" customHeight="1" spans="1:16">
      <c r="A1102" s="595"/>
      <c r="B1102" s="331"/>
      <c r="C1102" s="23"/>
      <c r="D1102" s="21"/>
      <c r="E1102" s="21"/>
      <c r="F1102" s="593"/>
      <c r="G1102" s="596"/>
      <c r="H1102" s="95"/>
      <c r="I1102" s="21"/>
      <c r="J1102" s="593"/>
      <c r="K1102" s="596"/>
      <c r="L1102" s="564"/>
      <c r="M1102" s="25"/>
      <c r="N1102" s="594"/>
      <c r="O1102" s="25"/>
      <c r="P1102" s="33"/>
    </row>
    <row r="1103" customHeight="1" spans="1:16">
      <c r="A1103" s="591"/>
      <c r="B1103" s="331"/>
      <c r="C1103" s="23"/>
      <c r="D1103" s="21"/>
      <c r="E1103" s="21"/>
      <c r="F1103" s="593"/>
      <c r="G1103" s="596"/>
      <c r="H1103" s="95"/>
      <c r="I1103" s="21"/>
      <c r="J1103" s="593"/>
      <c r="K1103" s="596"/>
      <c r="L1103" s="564"/>
      <c r="M1103" s="25"/>
      <c r="N1103" s="594"/>
      <c r="O1103" s="25"/>
      <c r="P1103" s="33"/>
    </row>
    <row r="1104" customHeight="1" spans="1:16">
      <c r="A1104" s="595"/>
      <c r="B1104" s="331"/>
      <c r="C1104" s="23"/>
      <c r="D1104" s="21"/>
      <c r="E1104" s="21"/>
      <c r="F1104" s="593"/>
      <c r="G1104" s="596"/>
      <c r="H1104" s="95"/>
      <c r="I1104" s="21"/>
      <c r="J1104" s="593"/>
      <c r="K1104" s="596"/>
      <c r="L1104" s="564"/>
      <c r="M1104" s="25"/>
      <c r="N1104" s="594"/>
      <c r="O1104" s="25"/>
      <c r="P1104" s="33"/>
    </row>
    <row r="1105" customHeight="1" spans="1:16">
      <c r="A1105" s="591"/>
      <c r="B1105" s="331"/>
      <c r="C1105" s="23"/>
      <c r="D1105" s="21"/>
      <c r="E1105" s="21"/>
      <c r="F1105" s="593"/>
      <c r="G1105" s="596"/>
      <c r="H1105" s="95"/>
      <c r="I1105" s="21"/>
      <c r="J1105" s="593"/>
      <c r="K1105" s="596"/>
      <c r="L1105" s="564"/>
      <c r="M1105" s="25"/>
      <c r="N1105" s="594"/>
      <c r="O1105" s="25"/>
      <c r="P1105" s="33"/>
    </row>
    <row r="1106" customHeight="1" spans="1:16">
      <c r="A1106" s="595"/>
      <c r="B1106" s="331"/>
      <c r="C1106" s="23"/>
      <c r="D1106" s="21"/>
      <c r="E1106" s="21"/>
      <c r="F1106" s="593"/>
      <c r="G1106" s="596"/>
      <c r="H1106" s="95"/>
      <c r="I1106" s="21"/>
      <c r="J1106" s="593"/>
      <c r="K1106" s="596"/>
      <c r="L1106" s="564"/>
      <c r="M1106" s="25"/>
      <c r="N1106" s="594"/>
      <c r="O1106" s="25"/>
      <c r="P1106" s="33"/>
    </row>
    <row r="1107" customHeight="1" spans="1:16">
      <c r="A1107" s="591"/>
      <c r="B1107" s="331"/>
      <c r="C1107" s="23"/>
      <c r="D1107" s="21"/>
      <c r="E1107" s="21"/>
      <c r="F1107" s="593"/>
      <c r="G1107" s="596"/>
      <c r="H1107" s="95"/>
      <c r="I1107" s="21"/>
      <c r="J1107" s="593"/>
      <c r="K1107" s="596"/>
      <c r="L1107" s="564"/>
      <c r="M1107" s="25"/>
      <c r="N1107" s="594"/>
      <c r="O1107" s="25"/>
      <c r="P1107" s="33"/>
    </row>
    <row r="1108" customHeight="1" spans="1:16">
      <c r="A1108" s="595"/>
      <c r="B1108" s="331"/>
      <c r="C1108" s="23"/>
      <c r="D1108" s="21"/>
      <c r="E1108" s="21"/>
      <c r="F1108" s="593"/>
      <c r="G1108" s="596"/>
      <c r="H1108" s="95"/>
      <c r="I1108" s="21"/>
      <c r="J1108" s="593"/>
      <c r="K1108" s="596"/>
      <c r="L1108" s="564"/>
      <c r="M1108" s="25"/>
      <c r="N1108" s="594"/>
      <c r="O1108" s="25"/>
      <c r="P1108" s="33"/>
    </row>
    <row r="1109" customHeight="1" spans="1:16">
      <c r="A1109" s="591"/>
      <c r="B1109" s="331"/>
      <c r="C1109" s="23"/>
      <c r="D1109" s="21"/>
      <c r="E1109" s="21"/>
      <c r="F1109" s="593"/>
      <c r="G1109" s="596"/>
      <c r="H1109" s="95"/>
      <c r="I1109" s="21"/>
      <c r="J1109" s="593"/>
      <c r="K1109" s="596"/>
      <c r="L1109" s="564"/>
      <c r="M1109" s="25"/>
      <c r="N1109" s="594"/>
      <c r="O1109" s="25"/>
      <c r="P1109" s="33"/>
    </row>
    <row r="1110" customHeight="1" spans="1:16">
      <c r="A1110" s="595"/>
      <c r="B1110" s="331"/>
      <c r="C1110" s="23"/>
      <c r="D1110" s="21"/>
      <c r="E1110" s="21"/>
      <c r="F1110" s="593"/>
      <c r="G1110" s="596"/>
      <c r="H1110" s="95"/>
      <c r="I1110" s="21"/>
      <c r="J1110" s="593"/>
      <c r="K1110" s="596"/>
      <c r="L1110" s="564"/>
      <c r="M1110" s="25"/>
      <c r="N1110" s="594"/>
      <c r="O1110" s="25"/>
      <c r="P1110" s="33"/>
    </row>
    <row r="1111" customHeight="1" spans="1:16">
      <c r="A1111" s="591"/>
      <c r="B1111" s="331"/>
      <c r="C1111" s="23"/>
      <c r="D1111" s="21"/>
      <c r="E1111" s="21"/>
      <c r="F1111" s="593"/>
      <c r="G1111" s="596"/>
      <c r="H1111" s="95"/>
      <c r="I1111" s="21"/>
      <c r="J1111" s="593"/>
      <c r="K1111" s="596"/>
      <c r="L1111" s="564"/>
      <c r="M1111" s="25"/>
      <c r="N1111" s="594"/>
      <c r="O1111" s="25"/>
      <c r="P1111" s="33"/>
    </row>
    <row r="1112" customHeight="1" spans="1:16">
      <c r="A1112" s="595"/>
      <c r="B1112" s="331"/>
      <c r="C1112" s="23"/>
      <c r="D1112" s="21"/>
      <c r="E1112" s="21"/>
      <c r="F1112" s="593"/>
      <c r="G1112" s="596"/>
      <c r="H1112" s="95"/>
      <c r="I1112" s="21"/>
      <c r="J1112" s="593"/>
      <c r="K1112" s="596"/>
      <c r="L1112" s="564"/>
      <c r="M1112" s="25"/>
      <c r="N1112" s="594"/>
      <c r="O1112" s="25"/>
      <c r="P1112" s="33"/>
    </row>
    <row r="1113" customHeight="1" spans="1:16">
      <c r="A1113" s="591"/>
      <c r="B1113" s="331"/>
      <c r="C1113" s="23"/>
      <c r="D1113" s="21"/>
      <c r="E1113" s="21"/>
      <c r="F1113" s="593"/>
      <c r="G1113" s="596"/>
      <c r="H1113" s="95"/>
      <c r="I1113" s="21"/>
      <c r="J1113" s="593"/>
      <c r="K1113" s="596"/>
      <c r="L1113" s="564"/>
      <c r="M1113" s="25"/>
      <c r="N1113" s="594"/>
      <c r="O1113" s="25"/>
      <c r="P1113" s="33"/>
    </row>
    <row r="1114" customHeight="1" spans="1:16">
      <c r="A1114" s="595"/>
      <c r="B1114" s="331"/>
      <c r="C1114" s="23"/>
      <c r="D1114" s="21"/>
      <c r="E1114" s="21"/>
      <c r="F1114" s="593"/>
      <c r="G1114" s="596"/>
      <c r="H1114" s="95"/>
      <c r="I1114" s="21"/>
      <c r="J1114" s="593"/>
      <c r="K1114" s="596"/>
      <c r="L1114" s="564"/>
      <c r="M1114" s="25"/>
      <c r="N1114" s="594"/>
      <c r="O1114" s="25"/>
      <c r="P1114" s="33"/>
    </row>
    <row r="1115" customHeight="1" spans="1:16">
      <c r="A1115" s="591"/>
      <c r="B1115" s="331"/>
      <c r="C1115" s="23"/>
      <c r="D1115" s="21"/>
      <c r="E1115" s="21"/>
      <c r="F1115" s="593"/>
      <c r="G1115" s="596"/>
      <c r="H1115" s="95"/>
      <c r="I1115" s="21"/>
      <c r="J1115" s="593"/>
      <c r="K1115" s="596"/>
      <c r="L1115" s="564"/>
      <c r="M1115" s="25"/>
      <c r="N1115" s="594"/>
      <c r="O1115" s="25"/>
      <c r="P1115" s="33"/>
    </row>
    <row r="1116" customHeight="1" spans="1:16">
      <c r="A1116" s="595"/>
      <c r="B1116" s="331"/>
      <c r="C1116" s="23"/>
      <c r="D1116" s="21"/>
      <c r="E1116" s="21"/>
      <c r="F1116" s="593"/>
      <c r="G1116" s="596"/>
      <c r="H1116" s="95"/>
      <c r="I1116" s="21"/>
      <c r="J1116" s="593"/>
      <c r="K1116" s="596"/>
      <c r="L1116" s="564"/>
      <c r="M1116" s="25"/>
      <c r="N1116" s="594"/>
      <c r="O1116" s="25"/>
      <c r="P1116" s="33"/>
    </row>
    <row r="1117" customHeight="1" spans="1:16">
      <c r="A1117" s="591"/>
      <c r="B1117" s="331"/>
      <c r="C1117" s="23"/>
      <c r="D1117" s="21"/>
      <c r="E1117" s="21"/>
      <c r="F1117" s="593"/>
      <c r="G1117" s="596"/>
      <c r="H1117" s="95"/>
      <c r="I1117" s="21"/>
      <c r="J1117" s="593"/>
      <c r="K1117" s="596"/>
      <c r="L1117" s="564"/>
      <c r="M1117" s="25"/>
      <c r="N1117" s="594"/>
      <c r="O1117" s="25"/>
      <c r="P1117" s="33"/>
    </row>
    <row r="1118" customHeight="1" spans="1:16">
      <c r="A1118" s="595"/>
      <c r="B1118" s="331"/>
      <c r="C1118" s="23"/>
      <c r="D1118" s="21"/>
      <c r="E1118" s="21"/>
      <c r="F1118" s="593"/>
      <c r="G1118" s="596"/>
      <c r="H1118" s="95"/>
      <c r="I1118" s="21"/>
      <c r="J1118" s="593"/>
      <c r="K1118" s="596"/>
      <c r="L1118" s="564"/>
      <c r="M1118" s="25"/>
      <c r="N1118" s="594"/>
      <c r="O1118" s="25"/>
      <c r="P1118" s="33"/>
    </row>
    <row r="1119" customHeight="1" spans="1:16">
      <c r="A1119" s="591"/>
      <c r="B1119" s="331"/>
      <c r="C1119" s="23"/>
      <c r="D1119" s="21"/>
      <c r="E1119" s="21"/>
      <c r="F1119" s="593"/>
      <c r="G1119" s="596"/>
      <c r="H1119" s="95"/>
      <c r="I1119" s="21"/>
      <c r="J1119" s="593"/>
      <c r="K1119" s="596"/>
      <c r="L1119" s="564"/>
      <c r="M1119" s="25"/>
      <c r="N1119" s="594"/>
      <c r="O1119" s="25"/>
      <c r="P1119" s="33"/>
    </row>
    <row r="1120" customHeight="1" spans="1:16">
      <c r="A1120" s="595"/>
      <c r="B1120" s="331"/>
      <c r="C1120" s="23"/>
      <c r="D1120" s="21"/>
      <c r="E1120" s="21"/>
      <c r="F1120" s="593"/>
      <c r="G1120" s="596"/>
      <c r="H1120" s="95"/>
      <c r="I1120" s="21"/>
      <c r="J1120" s="593"/>
      <c r="K1120" s="596"/>
      <c r="L1120" s="564"/>
      <c r="M1120" s="25"/>
      <c r="N1120" s="594"/>
      <c r="O1120" s="25"/>
      <c r="P1120" s="33"/>
    </row>
    <row r="1121" customHeight="1" spans="1:16">
      <c r="A1121" s="591"/>
      <c r="B1121" s="331"/>
      <c r="C1121" s="23"/>
      <c r="D1121" s="21"/>
      <c r="E1121" s="21"/>
      <c r="F1121" s="593"/>
      <c r="G1121" s="596"/>
      <c r="H1121" s="95"/>
      <c r="I1121" s="21"/>
      <c r="J1121" s="593"/>
      <c r="K1121" s="596"/>
      <c r="L1121" s="564"/>
      <c r="M1121" s="25"/>
      <c r="N1121" s="594"/>
      <c r="O1121" s="25"/>
      <c r="P1121" s="33"/>
    </row>
    <row r="1122" customHeight="1" spans="1:16">
      <c r="A1122" s="595"/>
      <c r="B1122" s="331"/>
      <c r="C1122" s="23"/>
      <c r="D1122" s="21"/>
      <c r="E1122" s="21"/>
      <c r="F1122" s="593"/>
      <c r="G1122" s="596"/>
      <c r="H1122" s="95"/>
      <c r="I1122" s="21"/>
      <c r="J1122" s="593"/>
      <c r="K1122" s="596"/>
      <c r="L1122" s="564"/>
      <c r="M1122" s="25"/>
      <c r="N1122" s="594"/>
      <c r="O1122" s="25"/>
      <c r="P1122" s="33"/>
    </row>
    <row r="1123" customHeight="1" spans="1:16">
      <c r="A1123" s="591"/>
      <c r="B1123" s="331"/>
      <c r="C1123" s="23"/>
      <c r="D1123" s="21"/>
      <c r="E1123" s="21"/>
      <c r="F1123" s="593"/>
      <c r="G1123" s="596"/>
      <c r="H1123" s="95"/>
      <c r="I1123" s="21"/>
      <c r="J1123" s="593"/>
      <c r="K1123" s="596"/>
      <c r="L1123" s="564"/>
      <c r="M1123" s="25"/>
      <c r="N1123" s="594"/>
      <c r="O1123" s="25"/>
      <c r="P1123" s="33"/>
    </row>
    <row r="1124" customHeight="1" spans="1:16">
      <c r="A1124" s="595"/>
      <c r="B1124" s="331"/>
      <c r="C1124" s="23"/>
      <c r="D1124" s="21"/>
      <c r="E1124" s="21"/>
      <c r="F1124" s="593"/>
      <c r="G1124" s="596"/>
      <c r="H1124" s="95"/>
      <c r="I1124" s="21"/>
      <c r="J1124" s="593"/>
      <c r="K1124" s="596"/>
      <c r="L1124" s="564"/>
      <c r="M1124" s="25"/>
      <c r="N1124" s="594"/>
      <c r="O1124" s="25"/>
      <c r="P1124" s="33"/>
    </row>
    <row r="1125" customHeight="1" spans="1:16">
      <c r="A1125" s="591"/>
      <c r="B1125" s="331"/>
      <c r="C1125" s="23"/>
      <c r="D1125" s="21"/>
      <c r="E1125" s="21"/>
      <c r="F1125" s="593"/>
      <c r="G1125" s="596"/>
      <c r="H1125" s="95"/>
      <c r="I1125" s="21"/>
      <c r="J1125" s="593"/>
      <c r="K1125" s="596"/>
      <c r="L1125" s="564"/>
      <c r="M1125" s="25"/>
      <c r="N1125" s="594"/>
      <c r="O1125" s="25"/>
      <c r="P1125" s="33"/>
    </row>
    <row r="1126" customHeight="1" spans="1:16">
      <c r="A1126" s="595"/>
      <c r="B1126" s="331"/>
      <c r="C1126" s="23"/>
      <c r="D1126" s="21"/>
      <c r="E1126" s="21"/>
      <c r="F1126" s="593"/>
      <c r="G1126" s="596"/>
      <c r="H1126" s="95"/>
      <c r="I1126" s="21"/>
      <c r="J1126" s="593"/>
      <c r="K1126" s="596"/>
      <c r="L1126" s="564"/>
      <c r="M1126" s="25"/>
      <c r="N1126" s="594"/>
      <c r="O1126" s="25"/>
      <c r="P1126" s="33"/>
    </row>
    <row r="1127" customHeight="1" spans="1:16">
      <c r="A1127" s="591"/>
      <c r="B1127" s="331"/>
      <c r="C1127" s="23"/>
      <c r="D1127" s="21"/>
      <c r="E1127" s="21"/>
      <c r="F1127" s="593"/>
      <c r="G1127" s="596"/>
      <c r="H1127" s="95"/>
      <c r="I1127" s="21"/>
      <c r="J1127" s="593"/>
      <c r="K1127" s="596"/>
      <c r="L1127" s="564"/>
      <c r="M1127" s="25"/>
      <c r="N1127" s="594"/>
      <c r="O1127" s="25"/>
      <c r="P1127" s="33"/>
    </row>
    <row r="1128" customHeight="1" spans="1:16">
      <c r="A1128" s="595"/>
      <c r="B1128" s="331"/>
      <c r="C1128" s="23"/>
      <c r="D1128" s="21"/>
      <c r="E1128" s="21"/>
      <c r="F1128" s="593"/>
      <c r="G1128" s="596"/>
      <c r="H1128" s="95"/>
      <c r="I1128" s="21"/>
      <c r="J1128" s="593"/>
      <c r="K1128" s="596"/>
      <c r="L1128" s="564"/>
      <c r="M1128" s="25"/>
      <c r="N1128" s="594"/>
      <c r="O1128" s="25"/>
      <c r="P1128" s="33"/>
    </row>
    <row r="1129" customHeight="1" spans="1:16">
      <c r="A1129" s="591"/>
      <c r="B1129" s="331"/>
      <c r="C1129" s="23"/>
      <c r="D1129" s="21"/>
      <c r="E1129" s="21"/>
      <c r="F1129" s="593"/>
      <c r="G1129" s="596"/>
      <c r="H1129" s="95"/>
      <c r="I1129" s="21"/>
      <c r="J1129" s="593"/>
      <c r="K1129" s="596"/>
      <c r="L1129" s="564"/>
      <c r="M1129" s="25"/>
      <c r="N1129" s="594"/>
      <c r="O1129" s="25"/>
      <c r="P1129" s="33"/>
    </row>
    <row r="1130" customHeight="1" spans="1:16">
      <c r="A1130" s="595"/>
      <c r="B1130" s="331"/>
      <c r="C1130" s="23"/>
      <c r="D1130" s="21"/>
      <c r="E1130" s="21"/>
      <c r="F1130" s="593"/>
      <c r="G1130" s="596"/>
      <c r="H1130" s="95"/>
      <c r="I1130" s="21"/>
      <c r="J1130" s="593"/>
      <c r="K1130" s="596"/>
      <c r="L1130" s="564"/>
      <c r="M1130" s="25"/>
      <c r="N1130" s="594"/>
      <c r="O1130" s="25"/>
      <c r="P1130" s="33"/>
    </row>
    <row r="1131" customHeight="1" spans="1:16">
      <c r="A1131" s="591"/>
      <c r="B1131" s="331"/>
      <c r="C1131" s="23"/>
      <c r="D1131" s="21"/>
      <c r="E1131" s="21"/>
      <c r="F1131" s="593"/>
      <c r="G1131" s="596"/>
      <c r="H1131" s="95"/>
      <c r="I1131" s="21"/>
      <c r="J1131" s="593"/>
      <c r="K1131" s="596"/>
      <c r="L1131" s="564"/>
      <c r="M1131" s="25"/>
      <c r="N1131" s="594"/>
      <c r="O1131" s="25"/>
      <c r="P1131" s="33"/>
    </row>
    <row r="1132" customHeight="1" spans="1:16">
      <c r="A1132" s="595"/>
      <c r="B1132" s="331"/>
      <c r="C1132" s="23"/>
      <c r="D1132" s="21"/>
      <c r="E1132" s="21"/>
      <c r="F1132" s="593"/>
      <c r="G1132" s="596"/>
      <c r="H1132" s="95"/>
      <c r="I1132" s="21"/>
      <c r="J1132" s="593"/>
      <c r="K1132" s="596"/>
      <c r="L1132" s="564"/>
      <c r="M1132" s="25"/>
      <c r="N1132" s="594"/>
      <c r="O1132" s="25"/>
      <c r="P1132" s="33"/>
    </row>
    <row r="1133" customHeight="1" spans="1:16">
      <c r="A1133" s="591"/>
      <c r="B1133" s="331"/>
      <c r="C1133" s="23"/>
      <c r="D1133" s="21"/>
      <c r="E1133" s="21"/>
      <c r="F1133" s="593"/>
      <c r="G1133" s="596"/>
      <c r="H1133" s="95"/>
      <c r="I1133" s="21"/>
      <c r="J1133" s="593"/>
      <c r="K1133" s="596"/>
      <c r="L1133" s="564"/>
      <c r="M1133" s="25"/>
      <c r="N1133" s="594"/>
      <c r="O1133" s="25"/>
      <c r="P1133" s="33"/>
    </row>
    <row r="1134" customHeight="1" spans="1:16">
      <c r="A1134" s="595"/>
      <c r="B1134" s="331"/>
      <c r="C1134" s="23"/>
      <c r="D1134" s="21"/>
      <c r="E1134" s="21"/>
      <c r="F1134" s="593"/>
      <c r="G1134" s="596"/>
      <c r="H1134" s="95"/>
      <c r="I1134" s="21"/>
      <c r="J1134" s="593"/>
      <c r="K1134" s="596"/>
      <c r="L1134" s="564"/>
      <c r="M1134" s="25"/>
      <c r="N1134" s="594"/>
      <c r="O1134" s="25"/>
      <c r="P1134" s="33"/>
    </row>
    <row r="1135" customHeight="1" spans="1:16">
      <c r="A1135" s="591"/>
      <c r="B1135" s="331"/>
      <c r="C1135" s="23"/>
      <c r="D1135" s="21"/>
      <c r="E1135" s="21"/>
      <c r="F1135" s="593"/>
      <c r="G1135" s="596"/>
      <c r="H1135" s="95"/>
      <c r="I1135" s="21"/>
      <c r="J1135" s="593"/>
      <c r="K1135" s="596"/>
      <c r="L1135" s="564"/>
      <c r="M1135" s="25"/>
      <c r="N1135" s="594"/>
      <c r="O1135" s="25"/>
      <c r="P1135" s="33"/>
    </row>
    <row r="1136" customHeight="1" spans="1:16">
      <c r="A1136" s="595"/>
      <c r="B1136" s="331"/>
      <c r="C1136" s="23"/>
      <c r="D1136" s="21"/>
      <c r="E1136" s="21"/>
      <c r="F1136" s="593"/>
      <c r="G1136" s="596"/>
      <c r="H1136" s="95"/>
      <c r="I1136" s="21"/>
      <c r="J1136" s="593"/>
      <c r="K1136" s="596"/>
      <c r="L1136" s="564"/>
      <c r="M1136" s="25"/>
      <c r="N1136" s="594"/>
      <c r="O1136" s="25"/>
      <c r="P1136" s="33"/>
    </row>
    <row r="1137" customHeight="1" spans="1:16">
      <c r="A1137" s="591"/>
      <c r="B1137" s="331"/>
      <c r="C1137" s="23"/>
      <c r="D1137" s="21"/>
      <c r="E1137" s="21"/>
      <c r="F1137" s="593"/>
      <c r="G1137" s="596"/>
      <c r="H1137" s="95"/>
      <c r="I1137" s="21"/>
      <c r="J1137" s="593"/>
      <c r="K1137" s="596"/>
      <c r="L1137" s="564"/>
      <c r="M1137" s="25"/>
      <c r="N1137" s="594"/>
      <c r="O1137" s="25"/>
      <c r="P1137" s="33"/>
    </row>
    <row r="1138" customHeight="1" spans="1:16">
      <c r="A1138" s="595"/>
      <c r="B1138" s="331"/>
      <c r="C1138" s="23"/>
      <c r="D1138" s="21"/>
      <c r="E1138" s="21"/>
      <c r="F1138" s="593"/>
      <c r="G1138" s="596"/>
      <c r="H1138" s="95"/>
      <c r="I1138" s="21"/>
      <c r="J1138" s="593"/>
      <c r="K1138" s="596"/>
      <c r="L1138" s="564"/>
      <c r="M1138" s="25"/>
      <c r="N1138" s="594"/>
      <c r="O1138" s="25"/>
      <c r="P1138" s="33"/>
    </row>
    <row r="1139" customHeight="1" spans="1:16">
      <c r="A1139" s="591"/>
      <c r="B1139" s="331"/>
      <c r="C1139" s="23"/>
      <c r="D1139" s="21"/>
      <c r="E1139" s="21"/>
      <c r="F1139" s="593"/>
      <c r="G1139" s="596"/>
      <c r="H1139" s="95"/>
      <c r="I1139" s="21"/>
      <c r="J1139" s="593"/>
      <c r="K1139" s="596"/>
      <c r="L1139" s="564"/>
      <c r="M1139" s="25"/>
      <c r="N1139" s="594"/>
      <c r="O1139" s="25"/>
      <c r="P1139" s="33"/>
    </row>
    <row r="1140" customHeight="1" spans="1:16">
      <c r="A1140" s="595"/>
      <c r="B1140" s="331"/>
      <c r="C1140" s="23"/>
      <c r="D1140" s="21"/>
      <c r="E1140" s="21"/>
      <c r="F1140" s="593"/>
      <c r="G1140" s="596"/>
      <c r="H1140" s="95"/>
      <c r="I1140" s="21"/>
      <c r="J1140" s="593"/>
      <c r="K1140" s="596"/>
      <c r="L1140" s="564"/>
      <c r="M1140" s="25"/>
      <c r="N1140" s="594"/>
      <c r="O1140" s="25"/>
      <c r="P1140" s="33"/>
    </row>
    <row r="1141" customHeight="1" spans="1:16">
      <c r="A1141" s="591"/>
      <c r="B1141" s="331"/>
      <c r="C1141" s="23"/>
      <c r="D1141" s="21"/>
      <c r="E1141" s="21"/>
      <c r="F1141" s="593"/>
      <c r="G1141" s="596"/>
      <c r="H1141" s="95"/>
      <c r="I1141" s="21"/>
      <c r="J1141" s="593"/>
      <c r="K1141" s="596"/>
      <c r="L1141" s="564"/>
      <c r="M1141" s="25"/>
      <c r="N1141" s="594"/>
      <c r="O1141" s="25"/>
      <c r="P1141" s="33"/>
    </row>
    <row r="1142" customHeight="1" spans="1:16">
      <c r="A1142" s="595"/>
      <c r="B1142" s="331"/>
      <c r="C1142" s="23"/>
      <c r="D1142" s="21"/>
      <c r="E1142" s="21"/>
      <c r="F1142" s="593"/>
      <c r="G1142" s="596"/>
      <c r="H1142" s="95"/>
      <c r="I1142" s="21"/>
      <c r="J1142" s="593"/>
      <c r="K1142" s="596"/>
      <c r="L1142" s="564"/>
      <c r="M1142" s="25"/>
      <c r="N1142" s="594"/>
      <c r="O1142" s="25"/>
      <c r="P1142" s="33"/>
    </row>
    <row r="1143" customHeight="1" spans="1:16">
      <c r="A1143" s="591"/>
      <c r="B1143" s="331"/>
      <c r="C1143" s="23"/>
      <c r="D1143" s="21"/>
      <c r="E1143" s="21"/>
      <c r="F1143" s="593"/>
      <c r="G1143" s="596"/>
      <c r="H1143" s="95"/>
      <c r="I1143" s="21"/>
      <c r="J1143" s="593"/>
      <c r="K1143" s="596"/>
      <c r="L1143" s="564"/>
      <c r="M1143" s="25"/>
      <c r="N1143" s="594"/>
      <c r="O1143" s="25"/>
      <c r="P1143" s="33"/>
    </row>
    <row r="1144" customHeight="1" spans="1:16">
      <c r="A1144" s="595"/>
      <c r="B1144" s="331"/>
      <c r="C1144" s="23"/>
      <c r="D1144" s="21"/>
      <c r="E1144" s="21"/>
      <c r="F1144" s="593"/>
      <c r="G1144" s="596"/>
      <c r="H1144" s="95"/>
      <c r="I1144" s="21"/>
      <c r="J1144" s="593"/>
      <c r="K1144" s="596"/>
      <c r="L1144" s="564"/>
      <c r="M1144" s="25"/>
      <c r="N1144" s="594"/>
      <c r="O1144" s="25"/>
      <c r="P1144" s="33"/>
    </row>
    <row r="1145" customHeight="1" spans="1:16">
      <c r="A1145" s="591"/>
      <c r="B1145" s="331"/>
      <c r="C1145" s="23"/>
      <c r="D1145" s="21"/>
      <c r="E1145" s="21"/>
      <c r="F1145" s="593"/>
      <c r="G1145" s="596"/>
      <c r="H1145" s="95"/>
      <c r="I1145" s="21"/>
      <c r="J1145" s="593"/>
      <c r="K1145" s="596"/>
      <c r="L1145" s="564"/>
      <c r="M1145" s="25"/>
      <c r="N1145" s="594"/>
      <c r="O1145" s="25"/>
      <c r="P1145" s="33"/>
    </row>
    <row r="1146" customHeight="1" spans="1:16">
      <c r="A1146" s="595"/>
      <c r="B1146" s="331"/>
      <c r="C1146" s="23"/>
      <c r="D1146" s="21"/>
      <c r="E1146" s="21"/>
      <c r="F1146" s="593"/>
      <c r="G1146" s="596"/>
      <c r="H1146" s="95"/>
      <c r="I1146" s="21"/>
      <c r="J1146" s="593"/>
      <c r="K1146" s="596"/>
      <c r="L1146" s="564"/>
      <c r="M1146" s="25"/>
      <c r="N1146" s="594"/>
      <c r="O1146" s="25"/>
      <c r="P1146" s="33"/>
    </row>
    <row r="1147" customHeight="1" spans="1:16">
      <c r="A1147" s="591"/>
      <c r="B1147" s="331"/>
      <c r="C1147" s="23"/>
      <c r="D1147" s="21"/>
      <c r="E1147" s="21"/>
      <c r="F1147" s="593"/>
      <c r="G1147" s="596"/>
      <c r="H1147" s="95"/>
      <c r="I1147" s="21"/>
      <c r="J1147" s="593"/>
      <c r="K1147" s="596"/>
      <c r="L1147" s="564"/>
      <c r="M1147" s="25"/>
      <c r="N1147" s="594"/>
      <c r="O1147" s="25"/>
      <c r="P1147" s="33"/>
    </row>
    <row r="1148" customHeight="1" spans="1:16">
      <c r="A1148" s="595"/>
      <c r="B1148" s="331"/>
      <c r="C1148" s="23"/>
      <c r="D1148" s="21"/>
      <c r="E1148" s="21"/>
      <c r="F1148" s="593"/>
      <c r="G1148" s="596"/>
      <c r="H1148" s="95"/>
      <c r="I1148" s="21"/>
      <c r="J1148" s="593"/>
      <c r="K1148" s="596"/>
      <c r="L1148" s="564"/>
      <c r="M1148" s="25"/>
      <c r="N1148" s="594"/>
      <c r="O1148" s="25"/>
      <c r="P1148" s="33"/>
    </row>
    <row r="1149" customHeight="1" spans="1:16">
      <c r="A1149" s="591"/>
      <c r="B1149" s="331"/>
      <c r="C1149" s="23"/>
      <c r="D1149" s="21"/>
      <c r="E1149" s="21"/>
      <c r="F1149" s="593"/>
      <c r="G1149" s="596"/>
      <c r="H1149" s="95"/>
      <c r="I1149" s="21"/>
      <c r="J1149" s="593"/>
      <c r="K1149" s="596"/>
      <c r="L1149" s="564"/>
      <c r="M1149" s="25"/>
      <c r="N1149" s="594"/>
      <c r="O1149" s="25"/>
      <c r="P1149" s="33"/>
    </row>
    <row r="1150" customHeight="1" spans="1:16">
      <c r="A1150" s="595"/>
      <c r="B1150" s="331"/>
      <c r="C1150" s="23"/>
      <c r="D1150" s="21"/>
      <c r="E1150" s="21"/>
      <c r="F1150" s="593"/>
      <c r="G1150" s="596"/>
      <c r="H1150" s="95"/>
      <c r="I1150" s="21"/>
      <c r="J1150" s="593"/>
      <c r="K1150" s="596"/>
      <c r="L1150" s="564"/>
      <c r="M1150" s="25"/>
      <c r="N1150" s="594"/>
      <c r="O1150" s="25"/>
      <c r="P1150" s="33"/>
    </row>
    <row r="1151" customHeight="1" spans="1:16">
      <c r="A1151" s="591"/>
      <c r="B1151" s="614"/>
      <c r="C1151" s="615"/>
      <c r="D1151" s="21"/>
      <c r="E1151" s="614"/>
      <c r="F1151" s="593"/>
      <c r="G1151" s="95"/>
      <c r="H1151" s="95"/>
      <c r="I1151" s="614"/>
      <c r="J1151" s="593"/>
      <c r="K1151" s="95"/>
      <c r="L1151" s="564"/>
      <c r="M1151" s="25"/>
      <c r="N1151" s="594"/>
      <c r="O1151" s="25"/>
      <c r="P1151" s="33"/>
    </row>
    <row r="1152" customHeight="1" spans="1:16">
      <c r="A1152" s="595"/>
      <c r="B1152" s="614"/>
      <c r="C1152" s="614"/>
      <c r="D1152" s="21"/>
      <c r="E1152" s="614"/>
      <c r="F1152" s="593"/>
      <c r="G1152" s="95"/>
      <c r="H1152" s="95"/>
      <c r="I1152" s="614"/>
      <c r="J1152" s="593"/>
      <c r="K1152" s="95"/>
      <c r="L1152" s="564"/>
      <c r="M1152" s="25"/>
      <c r="N1152" s="594"/>
      <c r="O1152" s="25"/>
      <c r="P1152" s="33"/>
    </row>
    <row r="1153" customHeight="1" spans="1:16">
      <c r="A1153" s="591"/>
      <c r="B1153" s="614"/>
      <c r="C1153" s="614"/>
      <c r="D1153" s="21"/>
      <c r="E1153" s="614"/>
      <c r="F1153" s="593"/>
      <c r="G1153" s="95"/>
      <c r="H1153" s="95"/>
      <c r="I1153" s="614"/>
      <c r="J1153" s="593"/>
      <c r="K1153" s="95"/>
      <c r="L1153" s="564"/>
      <c r="M1153" s="25"/>
      <c r="N1153" s="594"/>
      <c r="O1153" s="25"/>
      <c r="P1153" s="33"/>
    </row>
    <row r="1154" customHeight="1" spans="1:16">
      <c r="A1154" s="595"/>
      <c r="B1154" s="614"/>
      <c r="C1154" s="614"/>
      <c r="D1154" s="21"/>
      <c r="E1154" s="614"/>
      <c r="F1154" s="593"/>
      <c r="G1154" s="95"/>
      <c r="H1154" s="95"/>
      <c r="I1154" s="614"/>
      <c r="J1154" s="593"/>
      <c r="K1154" s="95"/>
      <c r="L1154" s="564"/>
      <c r="M1154" s="25"/>
      <c r="N1154" s="594"/>
      <c r="O1154" s="25"/>
      <c r="P1154" s="33"/>
    </row>
    <row r="1155" customHeight="1" spans="1:16">
      <c r="A1155" s="591"/>
      <c r="B1155" s="614"/>
      <c r="C1155" s="614"/>
      <c r="D1155" s="21"/>
      <c r="E1155" s="614"/>
      <c r="F1155" s="593"/>
      <c r="G1155" s="95"/>
      <c r="H1155" s="95"/>
      <c r="I1155" s="614"/>
      <c r="J1155" s="593"/>
      <c r="K1155" s="95"/>
      <c r="L1155" s="564"/>
      <c r="M1155" s="25"/>
      <c r="N1155" s="594"/>
      <c r="O1155" s="25"/>
      <c r="P1155" s="33"/>
    </row>
    <row r="1156" customHeight="1" spans="1:16">
      <c r="A1156" s="595"/>
      <c r="B1156" s="614"/>
      <c r="C1156" s="614"/>
      <c r="D1156" s="21"/>
      <c r="E1156" s="614"/>
      <c r="F1156" s="593"/>
      <c r="G1156" s="95"/>
      <c r="H1156" s="95"/>
      <c r="I1156" s="614"/>
      <c r="J1156" s="593"/>
      <c r="K1156" s="95"/>
      <c r="L1156" s="564"/>
      <c r="M1156" s="25"/>
      <c r="N1156" s="594"/>
      <c r="O1156" s="25"/>
      <c r="P1156" s="33"/>
    </row>
    <row r="1157" customHeight="1" spans="1:16">
      <c r="A1157" s="591"/>
      <c r="B1157" s="614"/>
      <c r="C1157" s="614"/>
      <c r="D1157" s="21"/>
      <c r="E1157" s="614"/>
      <c r="F1157" s="593"/>
      <c r="G1157" s="95"/>
      <c r="H1157" s="95"/>
      <c r="I1157" s="614"/>
      <c r="J1157" s="593"/>
      <c r="K1157" s="95"/>
      <c r="L1157" s="564"/>
      <c r="M1157" s="25"/>
      <c r="N1157" s="594"/>
      <c r="O1157" s="25"/>
      <c r="P1157" s="33"/>
    </row>
    <row r="1158" customHeight="1" spans="1:16">
      <c r="A1158" s="595"/>
      <c r="B1158" s="614"/>
      <c r="C1158" s="614"/>
      <c r="D1158" s="21"/>
      <c r="E1158" s="614"/>
      <c r="F1158" s="593"/>
      <c r="G1158" s="95"/>
      <c r="H1158" s="95"/>
      <c r="I1158" s="614"/>
      <c r="J1158" s="593"/>
      <c r="K1158" s="95"/>
      <c r="L1158" s="564"/>
      <c r="M1158" s="25"/>
      <c r="N1158" s="594"/>
      <c r="O1158" s="25"/>
      <c r="P1158" s="33"/>
    </row>
    <row r="1159" customHeight="1" spans="1:16">
      <c r="A1159" s="591"/>
      <c r="B1159" s="614"/>
      <c r="C1159" s="614"/>
      <c r="D1159" s="21"/>
      <c r="E1159" s="614"/>
      <c r="F1159" s="593"/>
      <c r="G1159" s="95"/>
      <c r="H1159" s="95"/>
      <c r="I1159" s="614"/>
      <c r="J1159" s="593"/>
      <c r="K1159" s="95"/>
      <c r="L1159" s="564"/>
      <c r="M1159" s="25"/>
      <c r="N1159" s="594"/>
      <c r="O1159" s="25"/>
      <c r="P1159" s="33"/>
    </row>
    <row r="1160" customHeight="1" spans="1:16">
      <c r="A1160" s="595"/>
      <c r="B1160" s="614"/>
      <c r="C1160" s="614"/>
      <c r="D1160" s="21"/>
      <c r="E1160" s="614"/>
      <c r="F1160" s="593"/>
      <c r="G1160" s="95"/>
      <c r="H1160" s="95"/>
      <c r="I1160" s="614"/>
      <c r="J1160" s="593"/>
      <c r="K1160" s="95"/>
      <c r="L1160" s="564"/>
      <c r="M1160" s="25"/>
      <c r="N1160" s="594"/>
      <c r="O1160" s="25"/>
      <c r="P1160" s="33"/>
    </row>
    <row r="1161" customHeight="1" spans="1:16">
      <c r="A1161" s="591"/>
      <c r="B1161" s="614"/>
      <c r="C1161" s="614"/>
      <c r="D1161" s="21"/>
      <c r="E1161" s="614"/>
      <c r="F1161" s="593"/>
      <c r="G1161" s="95"/>
      <c r="H1161" s="95"/>
      <c r="I1161" s="614"/>
      <c r="J1161" s="593"/>
      <c r="K1161" s="95"/>
      <c r="L1161" s="564"/>
      <c r="M1161" s="25"/>
      <c r="N1161" s="594"/>
      <c r="O1161" s="25"/>
      <c r="P1161" s="33"/>
    </row>
    <row r="1162" customHeight="1" spans="1:16">
      <c r="A1162" s="595"/>
      <c r="B1162" s="614"/>
      <c r="C1162" s="614"/>
      <c r="D1162" s="21"/>
      <c r="E1162" s="614"/>
      <c r="F1162" s="593"/>
      <c r="G1162" s="95"/>
      <c r="H1162" s="95"/>
      <c r="I1162" s="614"/>
      <c r="J1162" s="593"/>
      <c r="K1162" s="95"/>
      <c r="L1162" s="564"/>
      <c r="M1162" s="25"/>
      <c r="N1162" s="594"/>
      <c r="O1162" s="25"/>
      <c r="P1162" s="33"/>
    </row>
    <row r="1163" customHeight="1" spans="1:16">
      <c r="A1163" s="591"/>
      <c r="B1163" s="614"/>
      <c r="C1163" s="614"/>
      <c r="D1163" s="21"/>
      <c r="E1163" s="614"/>
      <c r="F1163" s="593"/>
      <c r="G1163" s="95"/>
      <c r="H1163" s="95"/>
      <c r="I1163" s="614"/>
      <c r="J1163" s="593"/>
      <c r="K1163" s="95"/>
      <c r="L1163" s="564"/>
      <c r="M1163" s="25"/>
      <c r="N1163" s="594"/>
      <c r="O1163" s="25"/>
      <c r="P1163" s="33"/>
    </row>
    <row r="1164" customHeight="1" spans="1:16">
      <c r="A1164" s="595"/>
      <c r="B1164" s="614"/>
      <c r="C1164" s="614"/>
      <c r="D1164" s="21"/>
      <c r="E1164" s="614"/>
      <c r="F1164" s="593"/>
      <c r="G1164" s="95"/>
      <c r="H1164" s="95"/>
      <c r="I1164" s="614"/>
      <c r="J1164" s="593"/>
      <c r="K1164" s="95"/>
      <c r="L1164" s="564"/>
      <c r="M1164" s="25"/>
      <c r="N1164" s="594"/>
      <c r="O1164" s="25"/>
      <c r="P1164" s="33"/>
    </row>
    <row r="1165" customHeight="1" spans="1:16">
      <c r="A1165" s="591"/>
      <c r="B1165" s="614"/>
      <c r="C1165" s="614"/>
      <c r="D1165" s="21"/>
      <c r="E1165" s="614"/>
      <c r="F1165" s="593"/>
      <c r="G1165" s="95"/>
      <c r="H1165" s="95"/>
      <c r="I1165" s="614"/>
      <c r="J1165" s="593"/>
      <c r="K1165" s="95"/>
      <c r="L1165" s="564"/>
      <c r="M1165" s="25"/>
      <c r="N1165" s="594"/>
      <c r="O1165" s="25"/>
      <c r="P1165" s="33"/>
    </row>
    <row r="1166" customHeight="1" spans="1:16">
      <c r="A1166" s="595"/>
      <c r="B1166" s="614"/>
      <c r="C1166" s="614"/>
      <c r="D1166" s="21"/>
      <c r="E1166" s="614"/>
      <c r="F1166" s="593"/>
      <c r="G1166" s="95"/>
      <c r="H1166" s="95"/>
      <c r="I1166" s="614"/>
      <c r="J1166" s="593"/>
      <c r="K1166" s="95"/>
      <c r="L1166" s="564"/>
      <c r="M1166" s="25"/>
      <c r="N1166" s="594"/>
      <c r="O1166" s="25"/>
      <c r="P1166" s="33"/>
    </row>
    <row r="1167" customHeight="1" spans="1:16">
      <c r="A1167" s="591"/>
      <c r="B1167" s="614"/>
      <c r="C1167" s="614"/>
      <c r="D1167" s="21"/>
      <c r="E1167" s="614"/>
      <c r="F1167" s="593"/>
      <c r="G1167" s="95"/>
      <c r="H1167" s="95"/>
      <c r="I1167" s="614"/>
      <c r="J1167" s="593"/>
      <c r="K1167" s="95"/>
      <c r="L1167" s="564"/>
      <c r="M1167" s="25"/>
      <c r="N1167" s="594"/>
      <c r="O1167" s="25"/>
      <c r="P1167" s="33"/>
    </row>
    <row r="1168" customHeight="1" spans="1:16">
      <c r="A1168" s="595"/>
      <c r="B1168" s="614"/>
      <c r="C1168" s="614"/>
      <c r="D1168" s="21"/>
      <c r="E1168" s="614"/>
      <c r="F1168" s="593"/>
      <c r="G1168" s="95"/>
      <c r="H1168" s="95"/>
      <c r="I1168" s="614"/>
      <c r="J1168" s="593"/>
      <c r="K1168" s="95"/>
      <c r="L1168" s="564"/>
      <c r="M1168" s="25"/>
      <c r="N1168" s="594"/>
      <c r="O1168" s="25"/>
      <c r="P1168" s="33"/>
    </row>
    <row r="1169" customHeight="1" spans="1:16">
      <c r="A1169" s="591"/>
      <c r="B1169" s="614"/>
      <c r="C1169" s="614"/>
      <c r="D1169" s="21"/>
      <c r="E1169" s="614"/>
      <c r="F1169" s="593"/>
      <c r="G1169" s="95"/>
      <c r="H1169" s="95"/>
      <c r="I1169" s="614"/>
      <c r="J1169" s="593"/>
      <c r="K1169" s="95"/>
      <c r="L1169" s="564"/>
      <c r="M1169" s="25"/>
      <c r="N1169" s="594"/>
      <c r="O1169" s="25"/>
      <c r="P1169" s="33"/>
    </row>
    <row r="1170" customHeight="1" spans="1:16">
      <c r="A1170" s="595"/>
      <c r="B1170" s="614"/>
      <c r="C1170" s="614"/>
      <c r="D1170" s="21"/>
      <c r="E1170" s="614"/>
      <c r="F1170" s="593"/>
      <c r="G1170" s="95"/>
      <c r="H1170" s="95"/>
      <c r="I1170" s="614"/>
      <c r="J1170" s="593"/>
      <c r="K1170" s="95"/>
      <c r="L1170" s="564"/>
      <c r="M1170" s="25"/>
      <c r="N1170" s="594"/>
      <c r="O1170" s="25"/>
      <c r="P1170" s="33"/>
    </row>
    <row r="1171" customHeight="1" spans="1:16">
      <c r="A1171" s="591"/>
      <c r="B1171" s="614"/>
      <c r="C1171" s="614"/>
      <c r="D1171" s="21"/>
      <c r="E1171" s="614"/>
      <c r="F1171" s="593"/>
      <c r="G1171" s="95"/>
      <c r="H1171" s="95"/>
      <c r="I1171" s="614"/>
      <c r="J1171" s="593"/>
      <c r="K1171" s="95"/>
      <c r="L1171" s="564"/>
      <c r="M1171" s="25"/>
      <c r="N1171" s="594"/>
      <c r="O1171" s="25"/>
      <c r="P1171" s="33"/>
    </row>
    <row r="1172" customHeight="1" spans="1:16">
      <c r="A1172" s="595"/>
      <c r="B1172" s="614"/>
      <c r="C1172" s="614"/>
      <c r="D1172" s="21"/>
      <c r="E1172" s="614"/>
      <c r="F1172" s="593"/>
      <c r="G1172" s="95"/>
      <c r="H1172" s="95"/>
      <c r="I1172" s="614"/>
      <c r="J1172" s="593"/>
      <c r="K1172" s="95"/>
      <c r="L1172" s="564"/>
      <c r="M1172" s="25"/>
      <c r="N1172" s="594"/>
      <c r="O1172" s="25"/>
      <c r="P1172" s="33"/>
    </row>
    <row r="1173" customHeight="1" spans="1:16">
      <c r="A1173" s="591"/>
      <c r="B1173" s="614"/>
      <c r="C1173" s="614"/>
      <c r="D1173" s="21"/>
      <c r="E1173" s="614"/>
      <c r="F1173" s="593"/>
      <c r="G1173" s="95"/>
      <c r="H1173" s="95"/>
      <c r="I1173" s="614"/>
      <c r="J1173" s="593"/>
      <c r="K1173" s="95"/>
      <c r="L1173" s="564"/>
      <c r="M1173" s="25"/>
      <c r="N1173" s="594"/>
      <c r="O1173" s="25"/>
      <c r="P1173" s="33"/>
    </row>
    <row r="1174" customHeight="1" spans="1:16">
      <c r="A1174" s="595"/>
      <c r="B1174" s="614"/>
      <c r="C1174" s="614"/>
      <c r="D1174" s="21"/>
      <c r="E1174" s="614"/>
      <c r="F1174" s="593"/>
      <c r="G1174" s="95"/>
      <c r="H1174" s="95"/>
      <c r="I1174" s="614"/>
      <c r="J1174" s="593"/>
      <c r="K1174" s="95"/>
      <c r="L1174" s="564"/>
      <c r="M1174" s="25"/>
      <c r="N1174" s="594"/>
      <c r="O1174" s="25"/>
      <c r="P1174" s="33"/>
    </row>
    <row r="1175" customHeight="1" spans="1:16">
      <c r="A1175" s="591"/>
      <c r="B1175" s="614"/>
      <c r="C1175" s="614"/>
      <c r="D1175" s="21"/>
      <c r="E1175" s="614"/>
      <c r="F1175" s="593"/>
      <c r="G1175" s="95"/>
      <c r="H1175" s="95"/>
      <c r="I1175" s="614"/>
      <c r="J1175" s="593"/>
      <c r="K1175" s="95"/>
      <c r="L1175" s="564"/>
      <c r="M1175" s="25"/>
      <c r="N1175" s="594"/>
      <c r="O1175" s="25"/>
      <c r="P1175" s="33"/>
    </row>
    <row r="1176" customHeight="1" spans="1:16">
      <c r="A1176" s="595"/>
      <c r="B1176" s="614"/>
      <c r="C1176" s="614"/>
      <c r="D1176" s="21"/>
      <c r="E1176" s="614"/>
      <c r="F1176" s="593"/>
      <c r="G1176" s="95"/>
      <c r="H1176" s="95"/>
      <c r="I1176" s="614"/>
      <c r="J1176" s="593"/>
      <c r="K1176" s="95"/>
      <c r="L1176" s="564"/>
      <c r="M1176" s="25"/>
      <c r="N1176" s="594"/>
      <c r="O1176" s="25"/>
      <c r="P1176" s="33"/>
    </row>
    <row r="1177" customHeight="1" spans="1:16">
      <c r="A1177" s="591"/>
      <c r="B1177" s="614"/>
      <c r="C1177" s="614"/>
      <c r="D1177" s="21"/>
      <c r="E1177" s="614"/>
      <c r="F1177" s="593"/>
      <c r="G1177" s="95"/>
      <c r="H1177" s="95"/>
      <c r="I1177" s="614"/>
      <c r="J1177" s="593"/>
      <c r="K1177" s="95"/>
      <c r="L1177" s="564"/>
      <c r="M1177" s="25"/>
      <c r="N1177" s="594"/>
      <c r="O1177" s="25"/>
      <c r="P1177" s="33"/>
    </row>
    <row r="1178" customHeight="1" spans="1:16">
      <c r="A1178" s="595"/>
      <c r="B1178" s="614"/>
      <c r="C1178" s="614"/>
      <c r="D1178" s="21"/>
      <c r="E1178" s="614"/>
      <c r="F1178" s="593"/>
      <c r="G1178" s="95"/>
      <c r="H1178" s="95"/>
      <c r="I1178" s="614"/>
      <c r="J1178" s="593"/>
      <c r="K1178" s="95"/>
      <c r="L1178" s="564"/>
      <c r="M1178" s="25"/>
      <c r="N1178" s="594"/>
      <c r="O1178" s="25"/>
      <c r="P1178" s="33"/>
    </row>
    <row r="1179" customHeight="1" spans="1:16">
      <c r="A1179" s="591"/>
      <c r="B1179" s="614"/>
      <c r="C1179" s="614"/>
      <c r="D1179" s="21"/>
      <c r="E1179" s="614"/>
      <c r="F1179" s="593"/>
      <c r="G1179" s="95"/>
      <c r="H1179" s="95"/>
      <c r="I1179" s="614"/>
      <c r="J1179" s="593"/>
      <c r="K1179" s="95"/>
      <c r="L1179" s="564"/>
      <c r="M1179" s="25"/>
      <c r="N1179" s="594"/>
      <c r="O1179" s="25"/>
      <c r="P1179" s="33"/>
    </row>
    <row r="1180" customHeight="1" spans="1:16">
      <c r="A1180" s="595"/>
      <c r="B1180" s="614"/>
      <c r="C1180" s="614"/>
      <c r="D1180" s="21"/>
      <c r="E1180" s="614"/>
      <c r="F1180" s="593"/>
      <c r="G1180" s="95"/>
      <c r="H1180" s="95"/>
      <c r="I1180" s="614"/>
      <c r="J1180" s="593"/>
      <c r="K1180" s="95"/>
      <c r="L1180" s="564"/>
      <c r="M1180" s="25"/>
      <c r="N1180" s="594"/>
      <c r="O1180" s="25"/>
      <c r="P1180" s="33"/>
    </row>
    <row r="1181" customHeight="1" spans="1:16">
      <c r="A1181" s="591"/>
      <c r="B1181" s="614"/>
      <c r="C1181" s="614"/>
      <c r="D1181" s="21"/>
      <c r="E1181" s="614"/>
      <c r="F1181" s="593"/>
      <c r="G1181" s="95"/>
      <c r="H1181" s="95"/>
      <c r="I1181" s="614"/>
      <c r="J1181" s="593"/>
      <c r="K1181" s="95"/>
      <c r="L1181" s="564"/>
      <c r="M1181" s="25"/>
      <c r="N1181" s="594"/>
      <c r="O1181" s="25"/>
      <c r="P1181" s="33"/>
    </row>
    <row r="1182" customHeight="1" spans="1:16">
      <c r="A1182" s="595"/>
      <c r="B1182" s="614"/>
      <c r="C1182" s="614"/>
      <c r="D1182" s="21"/>
      <c r="E1182" s="614"/>
      <c r="F1182" s="593"/>
      <c r="G1182" s="95"/>
      <c r="H1182" s="95"/>
      <c r="I1182" s="614"/>
      <c r="J1182" s="593"/>
      <c r="K1182" s="95"/>
      <c r="L1182" s="564"/>
      <c r="M1182" s="25"/>
      <c r="N1182" s="594"/>
      <c r="O1182" s="25"/>
      <c r="P1182" s="33"/>
    </row>
    <row r="1183" customHeight="1" spans="1:16">
      <c r="A1183" s="591"/>
      <c r="B1183" s="614"/>
      <c r="C1183" s="614"/>
      <c r="D1183" s="21"/>
      <c r="E1183" s="614"/>
      <c r="F1183" s="593"/>
      <c r="G1183" s="95"/>
      <c r="H1183" s="95"/>
      <c r="I1183" s="614"/>
      <c r="J1183" s="593"/>
      <c r="K1183" s="95"/>
      <c r="L1183" s="564"/>
      <c r="M1183" s="25"/>
      <c r="N1183" s="594"/>
      <c r="O1183" s="25"/>
      <c r="P1183" s="33"/>
    </row>
    <row r="1184" customHeight="1" spans="1:16">
      <c r="A1184" s="595"/>
      <c r="B1184" s="614"/>
      <c r="C1184" s="614"/>
      <c r="D1184" s="21"/>
      <c r="E1184" s="614"/>
      <c r="F1184" s="593"/>
      <c r="G1184" s="95"/>
      <c r="H1184" s="95"/>
      <c r="I1184" s="614"/>
      <c r="J1184" s="593"/>
      <c r="K1184" s="95"/>
      <c r="L1184" s="564"/>
      <c r="M1184" s="25"/>
      <c r="N1184" s="594"/>
      <c r="O1184" s="25"/>
      <c r="P1184" s="33"/>
    </row>
    <row r="1185" customHeight="1" spans="1:16">
      <c r="A1185" s="591"/>
      <c r="B1185" s="614"/>
      <c r="C1185" s="614"/>
      <c r="D1185" s="21"/>
      <c r="E1185" s="614"/>
      <c r="F1185" s="593"/>
      <c r="G1185" s="95"/>
      <c r="H1185" s="95"/>
      <c r="I1185" s="614"/>
      <c r="J1185" s="593"/>
      <c r="K1185" s="95"/>
      <c r="L1185" s="564"/>
      <c r="M1185" s="25"/>
      <c r="N1185" s="594"/>
      <c r="O1185" s="25"/>
      <c r="P1185" s="33"/>
    </row>
    <row r="1186" customHeight="1" spans="1:16">
      <c r="A1186" s="595"/>
      <c r="B1186" s="614"/>
      <c r="C1186" s="614"/>
      <c r="D1186" s="21"/>
      <c r="E1186" s="614"/>
      <c r="F1186" s="593"/>
      <c r="G1186" s="95"/>
      <c r="H1186" s="95"/>
      <c r="I1186" s="614"/>
      <c r="J1186" s="593"/>
      <c r="K1186" s="95"/>
      <c r="L1186" s="564"/>
      <c r="M1186" s="25"/>
      <c r="N1186" s="594"/>
      <c r="O1186" s="25"/>
      <c r="P1186" s="33"/>
    </row>
    <row r="1187" customHeight="1" spans="1:16">
      <c r="A1187" s="591"/>
      <c r="B1187" s="614"/>
      <c r="C1187" s="614"/>
      <c r="D1187" s="21"/>
      <c r="E1187" s="614"/>
      <c r="F1187" s="593"/>
      <c r="G1187" s="95"/>
      <c r="H1187" s="95"/>
      <c r="I1187" s="614"/>
      <c r="J1187" s="593"/>
      <c r="K1187" s="95"/>
      <c r="L1187" s="564"/>
      <c r="M1187" s="25"/>
      <c r="N1187" s="594"/>
      <c r="O1187" s="25"/>
      <c r="P1187" s="33"/>
    </row>
    <row r="1188" customHeight="1" spans="1:16">
      <c r="A1188" s="595"/>
      <c r="B1188" s="614"/>
      <c r="C1188" s="614"/>
      <c r="D1188" s="21"/>
      <c r="E1188" s="614"/>
      <c r="F1188" s="593"/>
      <c r="G1188" s="95"/>
      <c r="H1188" s="95"/>
      <c r="I1188" s="614"/>
      <c r="J1188" s="593"/>
      <c r="K1188" s="95"/>
      <c r="L1188" s="564"/>
      <c r="M1188" s="25"/>
      <c r="N1188" s="594"/>
      <c r="O1188" s="25"/>
      <c r="P1188" s="33"/>
    </row>
    <row r="1189" customHeight="1" spans="1:16">
      <c r="A1189" s="591"/>
      <c r="B1189" s="614"/>
      <c r="C1189" s="614"/>
      <c r="D1189" s="21"/>
      <c r="E1189" s="614"/>
      <c r="F1189" s="593"/>
      <c r="G1189" s="95"/>
      <c r="H1189" s="95"/>
      <c r="I1189" s="614"/>
      <c r="J1189" s="593"/>
      <c r="K1189" s="95"/>
      <c r="L1189" s="564"/>
      <c r="M1189" s="25"/>
      <c r="N1189" s="594"/>
      <c r="O1189" s="25"/>
      <c r="P1189" s="33"/>
    </row>
    <row r="1190" customHeight="1" spans="1:16">
      <c r="A1190" s="595"/>
      <c r="B1190" s="614"/>
      <c r="C1190" s="614"/>
      <c r="D1190" s="21"/>
      <c r="E1190" s="614"/>
      <c r="F1190" s="593"/>
      <c r="G1190" s="95"/>
      <c r="H1190" s="95"/>
      <c r="I1190" s="614"/>
      <c r="J1190" s="593"/>
      <c r="K1190" s="95"/>
      <c r="L1190" s="564"/>
      <c r="M1190" s="25"/>
      <c r="N1190" s="594"/>
      <c r="O1190" s="25"/>
      <c r="P1190" s="33"/>
    </row>
    <row r="1191" customHeight="1" spans="1:16">
      <c r="A1191" s="591"/>
      <c r="B1191" s="614"/>
      <c r="C1191" s="614"/>
      <c r="D1191" s="21"/>
      <c r="E1191" s="614"/>
      <c r="F1191" s="593"/>
      <c r="G1191" s="95"/>
      <c r="H1191" s="95"/>
      <c r="I1191" s="614"/>
      <c r="J1191" s="593"/>
      <c r="K1191" s="95"/>
      <c r="L1191" s="564"/>
      <c r="M1191" s="25"/>
      <c r="N1191" s="594"/>
      <c r="O1191" s="25"/>
      <c r="P1191" s="33"/>
    </row>
    <row r="1192" customHeight="1" spans="1:16">
      <c r="A1192" s="595"/>
      <c r="B1192" s="614"/>
      <c r="C1192" s="614"/>
      <c r="D1192" s="21"/>
      <c r="E1192" s="614"/>
      <c r="F1192" s="593"/>
      <c r="G1192" s="95"/>
      <c r="H1192" s="95"/>
      <c r="I1192" s="614"/>
      <c r="J1192" s="593"/>
      <c r="K1192" s="95"/>
      <c r="L1192" s="564"/>
      <c r="M1192" s="25"/>
      <c r="N1192" s="594"/>
      <c r="O1192" s="25"/>
      <c r="P1192" s="33"/>
    </row>
    <row r="1193" customHeight="1" spans="1:16">
      <c r="A1193" s="591"/>
      <c r="B1193" s="614"/>
      <c r="C1193" s="614"/>
      <c r="D1193" s="21"/>
      <c r="E1193" s="614"/>
      <c r="F1193" s="593"/>
      <c r="G1193" s="95"/>
      <c r="H1193" s="95"/>
      <c r="I1193" s="614"/>
      <c r="J1193" s="593"/>
      <c r="K1193" s="95"/>
      <c r="L1193" s="564"/>
      <c r="M1193" s="25"/>
      <c r="N1193" s="594"/>
      <c r="O1193" s="25"/>
      <c r="P1193" s="33"/>
    </row>
    <row r="1194" customHeight="1" spans="1:16">
      <c r="A1194" s="595"/>
      <c r="B1194" s="614"/>
      <c r="C1194" s="614"/>
      <c r="D1194" s="21"/>
      <c r="E1194" s="614"/>
      <c r="F1194" s="593"/>
      <c r="G1194" s="95"/>
      <c r="H1194" s="95"/>
      <c r="I1194" s="614"/>
      <c r="J1194" s="593"/>
      <c r="K1194" s="95"/>
      <c r="L1194" s="564"/>
      <c r="M1194" s="25"/>
      <c r="N1194" s="594"/>
      <c r="O1194" s="25"/>
      <c r="P1194" s="33"/>
    </row>
    <row r="1195" customHeight="1" spans="1:16">
      <c r="A1195" s="591"/>
      <c r="B1195" s="614"/>
      <c r="C1195" s="614"/>
      <c r="D1195" s="21"/>
      <c r="E1195" s="614"/>
      <c r="F1195" s="593"/>
      <c r="G1195" s="95"/>
      <c r="H1195" s="95"/>
      <c r="I1195" s="614"/>
      <c r="J1195" s="593"/>
      <c r="K1195" s="95"/>
      <c r="L1195" s="564"/>
      <c r="M1195" s="25"/>
      <c r="N1195" s="594"/>
      <c r="O1195" s="25"/>
      <c r="P1195" s="33"/>
    </row>
    <row r="1196" customHeight="1" spans="1:16">
      <c r="A1196" s="595"/>
      <c r="B1196" s="614"/>
      <c r="C1196" s="614"/>
      <c r="D1196" s="21"/>
      <c r="E1196" s="614"/>
      <c r="F1196" s="593"/>
      <c r="G1196" s="95"/>
      <c r="H1196" s="95"/>
      <c r="I1196" s="614"/>
      <c r="J1196" s="593"/>
      <c r="K1196" s="95"/>
      <c r="L1196" s="564"/>
      <c r="M1196" s="25"/>
      <c r="N1196" s="594"/>
      <c r="O1196" s="25"/>
      <c r="P1196" s="33"/>
    </row>
    <row r="1197" customHeight="1" spans="1:16">
      <c r="A1197" s="591"/>
      <c r="B1197" s="614"/>
      <c r="C1197" s="614"/>
      <c r="D1197" s="21"/>
      <c r="E1197" s="614"/>
      <c r="F1197" s="593"/>
      <c r="G1197" s="95"/>
      <c r="H1197" s="95"/>
      <c r="I1197" s="614"/>
      <c r="J1197" s="593"/>
      <c r="K1197" s="95"/>
      <c r="L1197" s="564"/>
      <c r="M1197" s="25"/>
      <c r="N1197" s="594"/>
      <c r="O1197" s="25"/>
      <c r="P1197" s="33"/>
    </row>
    <row r="1198" customHeight="1" spans="1:16">
      <c r="A1198" s="595"/>
      <c r="B1198" s="614"/>
      <c r="C1198" s="614"/>
      <c r="D1198" s="21"/>
      <c r="E1198" s="614"/>
      <c r="F1198" s="593"/>
      <c r="G1198" s="95"/>
      <c r="H1198" s="95"/>
      <c r="I1198" s="614"/>
      <c r="J1198" s="593"/>
      <c r="K1198" s="95"/>
      <c r="L1198" s="564"/>
      <c r="M1198" s="25"/>
      <c r="N1198" s="594"/>
      <c r="O1198" s="25"/>
      <c r="P1198" s="33"/>
    </row>
    <row r="1199" customHeight="1" spans="1:16">
      <c r="A1199" s="591"/>
      <c r="B1199" s="614"/>
      <c r="C1199" s="614"/>
      <c r="D1199" s="21"/>
      <c r="E1199" s="614"/>
      <c r="F1199" s="593"/>
      <c r="G1199" s="95"/>
      <c r="H1199" s="95"/>
      <c r="I1199" s="614"/>
      <c r="J1199" s="593"/>
      <c r="K1199" s="95"/>
      <c r="L1199" s="564"/>
      <c r="M1199" s="25"/>
      <c r="N1199" s="594"/>
      <c r="O1199" s="25"/>
      <c r="P1199" s="33"/>
    </row>
    <row r="1200" customHeight="1" spans="1:16">
      <c r="A1200" s="595"/>
      <c r="B1200" s="614"/>
      <c r="C1200" s="614"/>
      <c r="D1200" s="21"/>
      <c r="E1200" s="614"/>
      <c r="F1200" s="593"/>
      <c r="G1200" s="95"/>
      <c r="H1200" s="95"/>
      <c r="I1200" s="614"/>
      <c r="J1200" s="593"/>
      <c r="K1200" s="95"/>
      <c r="L1200" s="564"/>
      <c r="M1200" s="25"/>
      <c r="N1200" s="594"/>
      <c r="O1200" s="25"/>
      <c r="P1200" s="33"/>
    </row>
    <row r="1201" customHeight="1" spans="1:16">
      <c r="A1201" s="591"/>
      <c r="B1201" s="614"/>
      <c r="C1201" s="614"/>
      <c r="D1201" s="21"/>
      <c r="E1201" s="614"/>
      <c r="F1201" s="593"/>
      <c r="G1201" s="95"/>
      <c r="H1201" s="95"/>
      <c r="I1201" s="614"/>
      <c r="J1201" s="593"/>
      <c r="K1201" s="95"/>
      <c r="L1201" s="564"/>
      <c r="M1201" s="25"/>
      <c r="N1201" s="594"/>
      <c r="O1201" s="25"/>
      <c r="P1201" s="33"/>
    </row>
    <row r="1202" customHeight="1" spans="1:16">
      <c r="A1202" s="595"/>
      <c r="B1202" s="614"/>
      <c r="C1202" s="614"/>
      <c r="D1202" s="21"/>
      <c r="E1202" s="614"/>
      <c r="F1202" s="593"/>
      <c r="G1202" s="95"/>
      <c r="H1202" s="95"/>
      <c r="I1202" s="614"/>
      <c r="J1202" s="593"/>
      <c r="K1202" s="95"/>
      <c r="L1202" s="564"/>
      <c r="M1202" s="25"/>
      <c r="N1202" s="594"/>
      <c r="O1202" s="25"/>
      <c r="P1202" s="33"/>
    </row>
    <row r="1203" customHeight="1" spans="1:16">
      <c r="A1203" s="591"/>
      <c r="B1203" s="614"/>
      <c r="C1203" s="614"/>
      <c r="D1203" s="21"/>
      <c r="E1203" s="614"/>
      <c r="F1203" s="593"/>
      <c r="G1203" s="95"/>
      <c r="H1203" s="95"/>
      <c r="I1203" s="614"/>
      <c r="J1203" s="593"/>
      <c r="K1203" s="95"/>
      <c r="L1203" s="564"/>
      <c r="M1203" s="25"/>
      <c r="N1203" s="594"/>
      <c r="O1203" s="25"/>
      <c r="P1203" s="33"/>
    </row>
    <row r="1204" customHeight="1" spans="1:16">
      <c r="A1204" s="595"/>
      <c r="B1204" s="614"/>
      <c r="C1204" s="614"/>
      <c r="D1204" s="21"/>
      <c r="E1204" s="614"/>
      <c r="F1204" s="593"/>
      <c r="G1204" s="95"/>
      <c r="H1204" s="95"/>
      <c r="I1204" s="614"/>
      <c r="J1204" s="593"/>
      <c r="K1204" s="95"/>
      <c r="L1204" s="564"/>
      <c r="M1204" s="25"/>
      <c r="N1204" s="594"/>
      <c r="O1204" s="25"/>
      <c r="P1204" s="33"/>
    </row>
    <row r="1205" customHeight="1" spans="1:16">
      <c r="A1205" s="591"/>
      <c r="B1205" s="614"/>
      <c r="C1205" s="614"/>
      <c r="D1205" s="21"/>
      <c r="E1205" s="614"/>
      <c r="F1205" s="593"/>
      <c r="G1205" s="95"/>
      <c r="H1205" s="95"/>
      <c r="I1205" s="614"/>
      <c r="J1205" s="593"/>
      <c r="K1205" s="95"/>
      <c r="L1205" s="564"/>
      <c r="M1205" s="25"/>
      <c r="N1205" s="594"/>
      <c r="O1205" s="25"/>
      <c r="P1205" s="33"/>
    </row>
    <row r="1206" customHeight="1" spans="1:16">
      <c r="A1206" s="595"/>
      <c r="B1206" s="614"/>
      <c r="C1206" s="614"/>
      <c r="D1206" s="21"/>
      <c r="E1206" s="614"/>
      <c r="F1206" s="593"/>
      <c r="G1206" s="95"/>
      <c r="H1206" s="95"/>
      <c r="I1206" s="614"/>
      <c r="J1206" s="593"/>
      <c r="K1206" s="95"/>
      <c r="L1206" s="564"/>
      <c r="M1206" s="25"/>
      <c r="N1206" s="594"/>
      <c r="O1206" s="25"/>
      <c r="P1206" s="33"/>
    </row>
    <row r="1207" customHeight="1" spans="1:16">
      <c r="A1207" s="591"/>
      <c r="B1207" s="614"/>
      <c r="C1207" s="614"/>
      <c r="D1207" s="21"/>
      <c r="E1207" s="614"/>
      <c r="F1207" s="593"/>
      <c r="G1207" s="95"/>
      <c r="H1207" s="95"/>
      <c r="I1207" s="614"/>
      <c r="J1207" s="593"/>
      <c r="K1207" s="95"/>
      <c r="L1207" s="564"/>
      <c r="M1207" s="25"/>
      <c r="N1207" s="594"/>
      <c r="O1207" s="25"/>
      <c r="P1207" s="33"/>
    </row>
    <row r="1208" customHeight="1" spans="1:16">
      <c r="A1208" s="595"/>
      <c r="B1208" s="614"/>
      <c r="C1208" s="614"/>
      <c r="D1208" s="21"/>
      <c r="E1208" s="614"/>
      <c r="F1208" s="593"/>
      <c r="G1208" s="95"/>
      <c r="H1208" s="95"/>
      <c r="I1208" s="614"/>
      <c r="J1208" s="593"/>
      <c r="K1208" s="95"/>
      <c r="L1208" s="564"/>
      <c r="M1208" s="25"/>
      <c r="N1208" s="594"/>
      <c r="O1208" s="25"/>
      <c r="P1208" s="33"/>
    </row>
    <row r="1209" customHeight="1" spans="1:16">
      <c r="A1209" s="591"/>
      <c r="B1209" s="614"/>
      <c r="C1209" s="614"/>
      <c r="D1209" s="21"/>
      <c r="E1209" s="614"/>
      <c r="F1209" s="593"/>
      <c r="G1209" s="95"/>
      <c r="H1209" s="95"/>
      <c r="I1209" s="614"/>
      <c r="J1209" s="593"/>
      <c r="K1209" s="95"/>
      <c r="L1209" s="564"/>
      <c r="M1209" s="25"/>
      <c r="N1209" s="594"/>
      <c r="O1209" s="25"/>
      <c r="P1209" s="33"/>
    </row>
    <row r="1210" customHeight="1" spans="1:16">
      <c r="A1210" s="595"/>
      <c r="B1210" s="614"/>
      <c r="C1210" s="614"/>
      <c r="D1210" s="21"/>
      <c r="E1210" s="614"/>
      <c r="F1210" s="593"/>
      <c r="G1210" s="95"/>
      <c r="H1210" s="95"/>
      <c r="I1210" s="614"/>
      <c r="J1210" s="593"/>
      <c r="K1210" s="95"/>
      <c r="L1210" s="564"/>
      <c r="M1210" s="25"/>
      <c r="N1210" s="594"/>
      <c r="O1210" s="25"/>
      <c r="P1210" s="33"/>
    </row>
    <row r="1211" customHeight="1" spans="1:16">
      <c r="A1211" s="591"/>
      <c r="B1211" s="614"/>
      <c r="C1211" s="614"/>
      <c r="D1211" s="21"/>
      <c r="E1211" s="614"/>
      <c r="F1211" s="593"/>
      <c r="G1211" s="95"/>
      <c r="H1211" s="95"/>
      <c r="I1211" s="614"/>
      <c r="J1211" s="593"/>
      <c r="K1211" s="95"/>
      <c r="L1211" s="564"/>
      <c r="M1211" s="25"/>
      <c r="N1211" s="594"/>
      <c r="O1211" s="25"/>
      <c r="P1211" s="33"/>
    </row>
    <row r="1212" customHeight="1" spans="1:16">
      <c r="A1212" s="595"/>
      <c r="B1212" s="614"/>
      <c r="C1212" s="614"/>
      <c r="D1212" s="21"/>
      <c r="E1212" s="614"/>
      <c r="F1212" s="593"/>
      <c r="G1212" s="95"/>
      <c r="H1212" s="95"/>
      <c r="I1212" s="614"/>
      <c r="J1212" s="593"/>
      <c r="K1212" s="95"/>
      <c r="L1212" s="564"/>
      <c r="M1212" s="25"/>
      <c r="N1212" s="594"/>
      <c r="O1212" s="25"/>
      <c r="P1212" s="33"/>
    </row>
    <row r="1213" customHeight="1" spans="1:16">
      <c r="A1213" s="591"/>
      <c r="B1213" s="614"/>
      <c r="C1213" s="614"/>
      <c r="D1213" s="21"/>
      <c r="E1213" s="614"/>
      <c r="F1213" s="593"/>
      <c r="G1213" s="95"/>
      <c r="H1213" s="95"/>
      <c r="I1213" s="614"/>
      <c r="J1213" s="593"/>
      <c r="K1213" s="95"/>
      <c r="L1213" s="564"/>
      <c r="M1213" s="25"/>
      <c r="N1213" s="594"/>
      <c r="O1213" s="25"/>
      <c r="P1213" s="33"/>
    </row>
    <row r="1214" customHeight="1" spans="1:16">
      <c r="A1214" s="595"/>
      <c r="B1214" s="614"/>
      <c r="C1214" s="614"/>
      <c r="D1214" s="21"/>
      <c r="E1214" s="614"/>
      <c r="F1214" s="593"/>
      <c r="G1214" s="95"/>
      <c r="H1214" s="95"/>
      <c r="I1214" s="614"/>
      <c r="J1214" s="593"/>
      <c r="K1214" s="95"/>
      <c r="L1214" s="564"/>
      <c r="M1214" s="25"/>
      <c r="N1214" s="594"/>
      <c r="O1214" s="25"/>
      <c r="P1214" s="33"/>
    </row>
    <row r="1215" customHeight="1" spans="1:16">
      <c r="A1215" s="591"/>
      <c r="B1215" s="614"/>
      <c r="C1215" s="614"/>
      <c r="D1215" s="21"/>
      <c r="E1215" s="614"/>
      <c r="F1215" s="593"/>
      <c r="G1215" s="95"/>
      <c r="H1215" s="95"/>
      <c r="I1215" s="614"/>
      <c r="J1215" s="593"/>
      <c r="K1215" s="95"/>
      <c r="L1215" s="564"/>
      <c r="M1215" s="25"/>
      <c r="N1215" s="594"/>
      <c r="O1215" s="25"/>
      <c r="P1215" s="33"/>
    </row>
    <row r="1216" customHeight="1" spans="1:16">
      <c r="A1216" s="595"/>
      <c r="B1216" s="614"/>
      <c r="C1216" s="614"/>
      <c r="D1216" s="21"/>
      <c r="E1216" s="614"/>
      <c r="F1216" s="593"/>
      <c r="G1216" s="95"/>
      <c r="H1216" s="95"/>
      <c r="I1216" s="614"/>
      <c r="J1216" s="593"/>
      <c r="K1216" s="95"/>
      <c r="L1216" s="564"/>
      <c r="M1216" s="25"/>
      <c r="N1216" s="594"/>
      <c r="O1216" s="25"/>
      <c r="P1216" s="33"/>
    </row>
    <row r="1217" customHeight="1" spans="1:16">
      <c r="A1217" s="591"/>
      <c r="B1217" s="614"/>
      <c r="C1217" s="614"/>
      <c r="D1217" s="21"/>
      <c r="E1217" s="614"/>
      <c r="F1217" s="593"/>
      <c r="G1217" s="95"/>
      <c r="H1217" s="95"/>
      <c r="I1217" s="614"/>
      <c r="J1217" s="593"/>
      <c r="K1217" s="95"/>
      <c r="L1217" s="564"/>
      <c r="M1217" s="25"/>
      <c r="N1217" s="594"/>
      <c r="O1217" s="25"/>
      <c r="P1217" s="33"/>
    </row>
    <row r="1218" customHeight="1" spans="1:16">
      <c r="A1218" s="595"/>
      <c r="B1218" s="614"/>
      <c r="C1218" s="614"/>
      <c r="D1218" s="21"/>
      <c r="E1218" s="614"/>
      <c r="F1218" s="593"/>
      <c r="G1218" s="95"/>
      <c r="H1218" s="95"/>
      <c r="I1218" s="614"/>
      <c r="J1218" s="593"/>
      <c r="K1218" s="95"/>
      <c r="L1218" s="564"/>
      <c r="M1218" s="25"/>
      <c r="N1218" s="594"/>
      <c r="O1218" s="25"/>
      <c r="P1218" s="33"/>
    </row>
    <row r="1219" customHeight="1" spans="1:16">
      <c r="A1219" s="591"/>
      <c r="B1219" s="614"/>
      <c r="C1219" s="614"/>
      <c r="D1219" s="21"/>
      <c r="E1219" s="614"/>
      <c r="F1219" s="593"/>
      <c r="G1219" s="95"/>
      <c r="H1219" s="95"/>
      <c r="I1219" s="614"/>
      <c r="J1219" s="593"/>
      <c r="K1219" s="95"/>
      <c r="L1219" s="564"/>
      <c r="M1219" s="25"/>
      <c r="N1219" s="594"/>
      <c r="O1219" s="25"/>
      <c r="P1219" s="33"/>
    </row>
    <row r="1220" customHeight="1" spans="1:16">
      <c r="A1220" s="595"/>
      <c r="B1220" s="614"/>
      <c r="C1220" s="614"/>
      <c r="D1220" s="21"/>
      <c r="E1220" s="614"/>
      <c r="F1220" s="593"/>
      <c r="G1220" s="95"/>
      <c r="H1220" s="95"/>
      <c r="I1220" s="614"/>
      <c r="J1220" s="593"/>
      <c r="K1220" s="95"/>
      <c r="L1220" s="564"/>
      <c r="M1220" s="25"/>
      <c r="N1220" s="594"/>
      <c r="O1220" s="25"/>
      <c r="P1220" s="33"/>
    </row>
    <row r="1221" customHeight="1" spans="1:16">
      <c r="A1221" s="591"/>
      <c r="B1221" s="614"/>
      <c r="C1221" s="614"/>
      <c r="D1221" s="21"/>
      <c r="E1221" s="614"/>
      <c r="F1221" s="593"/>
      <c r="G1221" s="95"/>
      <c r="H1221" s="95"/>
      <c r="I1221" s="614"/>
      <c r="J1221" s="593"/>
      <c r="K1221" s="95"/>
      <c r="L1221" s="564"/>
      <c r="M1221" s="25"/>
      <c r="N1221" s="594"/>
      <c r="O1221" s="25"/>
      <c r="P1221" s="33"/>
    </row>
    <row r="1222" customHeight="1" spans="1:16">
      <c r="A1222" s="595"/>
      <c r="B1222" s="614"/>
      <c r="C1222" s="614"/>
      <c r="D1222" s="21"/>
      <c r="E1222" s="614"/>
      <c r="F1222" s="593"/>
      <c r="G1222" s="95"/>
      <c r="H1222" s="95"/>
      <c r="I1222" s="614"/>
      <c r="J1222" s="593"/>
      <c r="K1222" s="95"/>
      <c r="L1222" s="564"/>
      <c r="M1222" s="25"/>
      <c r="N1222" s="594"/>
      <c r="O1222" s="25"/>
      <c r="P1222" s="33"/>
    </row>
    <row r="1223" customHeight="1" spans="1:16">
      <c r="A1223" s="591"/>
      <c r="B1223" s="614"/>
      <c r="C1223" s="614"/>
      <c r="D1223" s="21"/>
      <c r="E1223" s="614"/>
      <c r="F1223" s="593"/>
      <c r="G1223" s="95"/>
      <c r="H1223" s="95"/>
      <c r="I1223" s="614"/>
      <c r="J1223" s="593"/>
      <c r="K1223" s="95"/>
      <c r="L1223" s="564"/>
      <c r="M1223" s="25"/>
      <c r="N1223" s="594"/>
      <c r="O1223" s="25"/>
      <c r="P1223" s="33"/>
    </row>
    <row r="1224" customHeight="1" spans="1:16">
      <c r="A1224" s="595"/>
      <c r="B1224" s="614"/>
      <c r="C1224" s="614"/>
      <c r="D1224" s="21"/>
      <c r="E1224" s="614"/>
      <c r="F1224" s="593"/>
      <c r="G1224" s="95"/>
      <c r="H1224" s="95"/>
      <c r="I1224" s="614"/>
      <c r="J1224" s="593"/>
      <c r="K1224" s="95"/>
      <c r="L1224" s="564"/>
      <c r="M1224" s="25"/>
      <c r="N1224" s="594"/>
      <c r="O1224" s="25"/>
      <c r="P1224" s="33"/>
    </row>
    <row r="1225" customHeight="1" spans="1:16">
      <c r="A1225" s="591"/>
      <c r="B1225" s="614"/>
      <c r="C1225" s="614"/>
      <c r="D1225" s="21"/>
      <c r="E1225" s="614"/>
      <c r="F1225" s="593"/>
      <c r="G1225" s="95"/>
      <c r="H1225" s="95"/>
      <c r="I1225" s="614"/>
      <c r="J1225" s="593"/>
      <c r="K1225" s="95"/>
      <c r="L1225" s="564"/>
      <c r="M1225" s="25"/>
      <c r="N1225" s="594"/>
      <c r="O1225" s="25"/>
      <c r="P1225" s="33"/>
    </row>
    <row r="1226" customHeight="1" spans="1:16">
      <c r="A1226" s="595"/>
      <c r="B1226" s="614"/>
      <c r="C1226" s="614"/>
      <c r="D1226" s="21"/>
      <c r="E1226" s="614"/>
      <c r="F1226" s="593"/>
      <c r="G1226" s="95"/>
      <c r="H1226" s="95"/>
      <c r="I1226" s="614"/>
      <c r="J1226" s="593"/>
      <c r="K1226" s="95"/>
      <c r="L1226" s="564"/>
      <c r="M1226" s="25"/>
      <c r="N1226" s="594"/>
      <c r="O1226" s="25"/>
      <c r="P1226" s="33"/>
    </row>
    <row r="1227" customHeight="1" spans="1:16">
      <c r="A1227" s="591"/>
      <c r="B1227" s="614"/>
      <c r="C1227" s="614"/>
      <c r="D1227" s="21"/>
      <c r="E1227" s="614"/>
      <c r="F1227" s="593"/>
      <c r="G1227" s="95"/>
      <c r="H1227" s="95"/>
      <c r="I1227" s="614"/>
      <c r="J1227" s="593"/>
      <c r="K1227" s="95"/>
      <c r="L1227" s="564"/>
      <c r="M1227" s="25"/>
      <c r="N1227" s="594"/>
      <c r="O1227" s="25"/>
      <c r="P1227" s="33"/>
    </row>
    <row r="1228" customHeight="1" spans="1:16">
      <c r="A1228" s="595"/>
      <c r="B1228" s="614"/>
      <c r="C1228" s="614"/>
      <c r="D1228" s="21"/>
      <c r="E1228" s="614"/>
      <c r="F1228" s="593"/>
      <c r="G1228" s="95"/>
      <c r="H1228" s="95"/>
      <c r="I1228" s="614"/>
      <c r="J1228" s="593"/>
      <c r="K1228" s="95"/>
      <c r="L1228" s="564"/>
      <c r="M1228" s="25"/>
      <c r="N1228" s="594"/>
      <c r="O1228" s="25"/>
      <c r="P1228" s="33"/>
    </row>
    <row r="1229" customHeight="1" spans="1:16">
      <c r="A1229" s="591"/>
      <c r="B1229" s="614"/>
      <c r="C1229" s="614"/>
      <c r="D1229" s="21"/>
      <c r="E1229" s="614"/>
      <c r="F1229" s="593"/>
      <c r="G1229" s="95"/>
      <c r="H1229" s="95"/>
      <c r="I1229" s="614"/>
      <c r="J1229" s="593"/>
      <c r="K1229" s="95"/>
      <c r="L1229" s="564"/>
      <c r="M1229" s="25"/>
      <c r="N1229" s="594"/>
      <c r="O1229" s="25"/>
      <c r="P1229" s="33"/>
    </row>
    <row r="1230" customHeight="1" spans="1:16">
      <c r="A1230" s="595"/>
      <c r="B1230" s="614"/>
      <c r="C1230" s="614"/>
      <c r="D1230" s="21"/>
      <c r="E1230" s="614"/>
      <c r="F1230" s="593"/>
      <c r="G1230" s="95"/>
      <c r="H1230" s="95"/>
      <c r="I1230" s="614"/>
      <c r="J1230" s="593"/>
      <c r="K1230" s="95"/>
      <c r="L1230" s="564"/>
      <c r="M1230" s="25"/>
      <c r="N1230" s="594"/>
      <c r="O1230" s="25"/>
      <c r="P1230" s="33"/>
    </row>
    <row r="1231" customHeight="1" spans="1:16">
      <c r="A1231" s="591"/>
      <c r="B1231" s="614"/>
      <c r="C1231" s="614"/>
      <c r="D1231" s="21"/>
      <c r="E1231" s="614"/>
      <c r="F1231" s="593"/>
      <c r="G1231" s="95"/>
      <c r="H1231" s="95"/>
      <c r="I1231" s="614"/>
      <c r="J1231" s="593"/>
      <c r="K1231" s="95"/>
      <c r="L1231" s="564"/>
      <c r="M1231" s="25"/>
      <c r="N1231" s="594"/>
      <c r="O1231" s="25"/>
      <c r="P1231" s="33"/>
    </row>
    <row r="1232" customHeight="1" spans="1:16">
      <c r="A1232" s="595"/>
      <c r="B1232" s="614"/>
      <c r="C1232" s="614"/>
      <c r="D1232" s="21"/>
      <c r="E1232" s="614"/>
      <c r="F1232" s="593"/>
      <c r="G1232" s="95"/>
      <c r="H1232" s="95"/>
      <c r="I1232" s="614"/>
      <c r="J1232" s="593"/>
      <c r="K1232" s="95"/>
      <c r="L1232" s="564"/>
      <c r="M1232" s="25"/>
      <c r="N1232" s="594"/>
      <c r="O1232" s="25"/>
      <c r="P1232" s="33"/>
    </row>
    <row r="1233" customHeight="1" spans="1:16">
      <c r="A1233" s="591"/>
      <c r="B1233" s="614"/>
      <c r="C1233" s="614"/>
      <c r="D1233" s="21"/>
      <c r="E1233" s="614"/>
      <c r="F1233" s="593"/>
      <c r="G1233" s="95"/>
      <c r="H1233" s="95"/>
      <c r="I1233" s="614"/>
      <c r="J1233" s="593"/>
      <c r="K1233" s="95"/>
      <c r="L1233" s="564"/>
      <c r="M1233" s="25"/>
      <c r="N1233" s="594"/>
      <c r="O1233" s="25"/>
      <c r="P1233" s="33"/>
    </row>
    <row r="1234" customHeight="1" spans="1:16">
      <c r="A1234" s="595"/>
      <c r="B1234" s="614"/>
      <c r="C1234" s="614"/>
      <c r="D1234" s="21"/>
      <c r="E1234" s="614"/>
      <c r="F1234" s="593"/>
      <c r="G1234" s="95"/>
      <c r="H1234" s="95"/>
      <c r="I1234" s="614"/>
      <c r="J1234" s="593"/>
      <c r="K1234" s="95"/>
      <c r="L1234" s="564"/>
      <c r="M1234" s="25"/>
      <c r="N1234" s="594"/>
      <c r="O1234" s="25"/>
      <c r="P1234" s="33"/>
    </row>
    <row r="1235" customHeight="1" spans="1:16">
      <c r="A1235" s="591"/>
      <c r="B1235" s="614"/>
      <c r="C1235" s="614"/>
      <c r="D1235" s="21"/>
      <c r="E1235" s="614"/>
      <c r="F1235" s="593"/>
      <c r="G1235" s="95"/>
      <c r="H1235" s="95"/>
      <c r="I1235" s="614"/>
      <c r="J1235" s="593"/>
      <c r="K1235" s="95"/>
      <c r="L1235" s="564"/>
      <c r="M1235" s="25"/>
      <c r="N1235" s="594"/>
      <c r="O1235" s="25"/>
      <c r="P1235" s="33"/>
    </row>
    <row r="1236" customHeight="1" spans="1:16">
      <c r="A1236" s="595"/>
      <c r="B1236" s="614"/>
      <c r="C1236" s="614"/>
      <c r="D1236" s="21"/>
      <c r="E1236" s="614"/>
      <c r="F1236" s="593"/>
      <c r="G1236" s="95"/>
      <c r="H1236" s="95"/>
      <c r="I1236" s="614"/>
      <c r="J1236" s="593"/>
      <c r="K1236" s="95"/>
      <c r="L1236" s="564"/>
      <c r="M1236" s="25"/>
      <c r="N1236" s="594"/>
      <c r="O1236" s="25"/>
      <c r="P1236" s="33"/>
    </row>
    <row r="1237" customHeight="1" spans="1:16">
      <c r="A1237" s="591"/>
      <c r="B1237" s="614"/>
      <c r="C1237" s="614"/>
      <c r="D1237" s="21"/>
      <c r="E1237" s="614"/>
      <c r="F1237" s="593"/>
      <c r="G1237" s="95"/>
      <c r="H1237" s="95"/>
      <c r="I1237" s="614"/>
      <c r="J1237" s="593"/>
      <c r="K1237" s="95"/>
      <c r="L1237" s="564"/>
      <c r="M1237" s="25"/>
      <c r="N1237" s="594"/>
      <c r="O1237" s="25"/>
      <c r="P1237" s="33"/>
    </row>
    <row r="1238" customHeight="1" spans="1:16">
      <c r="A1238" s="595"/>
      <c r="B1238" s="614"/>
      <c r="C1238" s="614"/>
      <c r="D1238" s="21"/>
      <c r="E1238" s="614"/>
      <c r="F1238" s="593"/>
      <c r="G1238" s="95"/>
      <c r="H1238" s="95"/>
      <c r="I1238" s="614"/>
      <c r="J1238" s="593"/>
      <c r="K1238" s="95"/>
      <c r="L1238" s="564"/>
      <c r="M1238" s="25"/>
      <c r="N1238" s="594"/>
      <c r="O1238" s="25"/>
      <c r="P1238" s="33"/>
    </row>
    <row r="1239" customHeight="1" spans="1:16">
      <c r="A1239" s="591"/>
      <c r="B1239" s="614"/>
      <c r="C1239" s="614"/>
      <c r="D1239" s="21"/>
      <c r="E1239" s="614"/>
      <c r="F1239" s="593"/>
      <c r="G1239" s="95"/>
      <c r="H1239" s="95"/>
      <c r="I1239" s="614"/>
      <c r="J1239" s="593"/>
      <c r="K1239" s="95"/>
      <c r="L1239" s="564"/>
      <c r="M1239" s="25"/>
      <c r="N1239" s="594"/>
      <c r="O1239" s="25"/>
      <c r="P1239" s="33"/>
    </row>
    <row r="1240" customHeight="1" spans="1:16">
      <c r="A1240" s="595"/>
      <c r="B1240" s="614"/>
      <c r="C1240" s="614"/>
      <c r="D1240" s="21"/>
      <c r="E1240" s="614"/>
      <c r="F1240" s="593"/>
      <c r="G1240" s="95"/>
      <c r="H1240" s="95"/>
      <c r="I1240" s="614"/>
      <c r="J1240" s="593"/>
      <c r="K1240" s="95"/>
      <c r="L1240" s="564"/>
      <c r="M1240" s="25"/>
      <c r="N1240" s="594"/>
      <c r="O1240" s="25"/>
      <c r="P1240" s="33"/>
    </row>
    <row r="1241" customHeight="1" spans="1:16">
      <c r="A1241" s="591"/>
      <c r="B1241" s="614"/>
      <c r="C1241" s="614"/>
      <c r="D1241" s="21"/>
      <c r="E1241" s="614"/>
      <c r="F1241" s="593"/>
      <c r="G1241" s="95"/>
      <c r="H1241" s="95"/>
      <c r="I1241" s="614"/>
      <c r="J1241" s="593"/>
      <c r="K1241" s="95"/>
      <c r="L1241" s="564"/>
      <c r="M1241" s="25"/>
      <c r="N1241" s="594"/>
      <c r="O1241" s="25"/>
      <c r="P1241" s="33"/>
    </row>
    <row r="1242" customHeight="1" spans="1:16">
      <c r="A1242" s="595"/>
      <c r="B1242" s="614"/>
      <c r="C1242" s="614"/>
      <c r="D1242" s="21"/>
      <c r="E1242" s="614"/>
      <c r="F1242" s="593"/>
      <c r="G1242" s="95"/>
      <c r="H1242" s="95"/>
      <c r="I1242" s="614"/>
      <c r="J1242" s="593"/>
      <c r="K1242" s="95"/>
      <c r="L1242" s="564"/>
      <c r="M1242" s="25"/>
      <c r="N1242" s="594"/>
      <c r="O1242" s="25"/>
      <c r="P1242" s="33"/>
    </row>
    <row r="1243" customHeight="1" spans="1:16">
      <c r="A1243" s="591"/>
      <c r="B1243" s="614"/>
      <c r="C1243" s="614"/>
      <c r="D1243" s="21"/>
      <c r="E1243" s="614"/>
      <c r="F1243" s="593"/>
      <c r="G1243" s="95"/>
      <c r="H1243" s="95"/>
      <c r="I1243" s="614"/>
      <c r="J1243" s="593"/>
      <c r="K1243" s="95"/>
      <c r="L1243" s="564"/>
      <c r="M1243" s="25"/>
      <c r="N1243" s="594"/>
      <c r="O1243" s="25"/>
      <c r="P1243" s="33"/>
    </row>
    <row r="1244" customHeight="1" spans="1:16">
      <c r="A1244" s="595"/>
      <c r="B1244" s="614"/>
      <c r="C1244" s="614"/>
      <c r="D1244" s="21"/>
      <c r="E1244" s="614"/>
      <c r="F1244" s="593"/>
      <c r="G1244" s="95"/>
      <c r="H1244" s="95"/>
      <c r="I1244" s="614"/>
      <c r="J1244" s="593"/>
      <c r="K1244" s="95"/>
      <c r="L1244" s="564"/>
      <c r="M1244" s="25"/>
      <c r="N1244" s="594"/>
      <c r="O1244" s="25"/>
      <c r="P1244" s="33"/>
    </row>
    <row r="1245" customHeight="1" spans="1:16">
      <c r="A1245" s="591"/>
      <c r="B1245" s="614"/>
      <c r="C1245" s="614"/>
      <c r="D1245" s="21"/>
      <c r="E1245" s="614"/>
      <c r="F1245" s="593"/>
      <c r="G1245" s="95"/>
      <c r="H1245" s="95"/>
      <c r="I1245" s="614"/>
      <c r="J1245" s="593"/>
      <c r="K1245" s="95"/>
      <c r="L1245" s="564"/>
      <c r="M1245" s="25"/>
      <c r="N1245" s="594"/>
      <c r="O1245" s="25"/>
      <c r="P1245" s="33"/>
    </row>
    <row r="1246" customHeight="1" spans="1:16">
      <c r="A1246" s="595"/>
      <c r="B1246" s="614"/>
      <c r="C1246" s="614"/>
      <c r="D1246" s="21"/>
      <c r="E1246" s="614"/>
      <c r="F1246" s="593"/>
      <c r="G1246" s="95"/>
      <c r="H1246" s="95"/>
      <c r="I1246" s="614"/>
      <c r="J1246" s="593"/>
      <c r="K1246" s="95"/>
      <c r="L1246" s="564"/>
      <c r="M1246" s="25"/>
      <c r="N1246" s="594"/>
      <c r="O1246" s="25"/>
      <c r="P1246" s="33"/>
    </row>
    <row r="1247" customHeight="1" spans="1:16">
      <c r="A1247" s="591"/>
      <c r="B1247" s="614"/>
      <c r="C1247" s="614"/>
      <c r="D1247" s="21"/>
      <c r="E1247" s="614"/>
      <c r="F1247" s="593"/>
      <c r="G1247" s="95"/>
      <c r="H1247" s="95"/>
      <c r="I1247" s="614"/>
      <c r="J1247" s="593"/>
      <c r="K1247" s="95"/>
      <c r="L1247" s="564"/>
      <c r="M1247" s="25"/>
      <c r="N1247" s="594"/>
      <c r="O1247" s="25"/>
      <c r="P1247" s="33"/>
    </row>
    <row r="1248" customHeight="1" spans="1:16">
      <c r="A1248" s="595"/>
      <c r="B1248" s="614"/>
      <c r="C1248" s="614"/>
      <c r="D1248" s="21"/>
      <c r="E1248" s="614"/>
      <c r="F1248" s="593"/>
      <c r="G1248" s="95"/>
      <c r="H1248" s="95"/>
      <c r="I1248" s="614"/>
      <c r="J1248" s="593"/>
      <c r="K1248" s="95"/>
      <c r="L1248" s="564"/>
      <c r="M1248" s="25"/>
      <c r="N1248" s="594"/>
      <c r="O1248" s="25"/>
      <c r="P1248" s="33"/>
    </row>
    <row r="1249" customHeight="1" spans="1:16">
      <c r="A1249" s="591"/>
      <c r="B1249" s="614"/>
      <c r="C1249" s="614"/>
      <c r="D1249" s="21"/>
      <c r="E1249" s="614"/>
      <c r="F1249" s="593"/>
      <c r="G1249" s="95"/>
      <c r="H1249" s="95"/>
      <c r="I1249" s="614"/>
      <c r="J1249" s="593"/>
      <c r="K1249" s="95"/>
      <c r="L1249" s="564"/>
      <c r="M1249" s="25"/>
      <c r="N1249" s="594"/>
      <c r="O1249" s="25"/>
      <c r="P1249" s="33"/>
    </row>
    <row r="1250" customHeight="1" spans="1:16">
      <c r="A1250" s="595"/>
      <c r="B1250" s="614"/>
      <c r="C1250" s="614"/>
      <c r="D1250" s="21"/>
      <c r="E1250" s="614"/>
      <c r="F1250" s="593"/>
      <c r="G1250" s="95"/>
      <c r="H1250" s="95"/>
      <c r="I1250" s="614"/>
      <c r="J1250" s="593"/>
      <c r="K1250" s="95"/>
      <c r="L1250" s="564"/>
      <c r="M1250" s="25"/>
      <c r="N1250" s="594"/>
      <c r="O1250" s="25"/>
      <c r="P1250" s="33"/>
    </row>
    <row r="1251" customHeight="1" spans="1:16">
      <c r="A1251" s="591"/>
      <c r="B1251" s="614"/>
      <c r="C1251" s="614"/>
      <c r="D1251" s="21"/>
      <c r="E1251" s="614"/>
      <c r="F1251" s="593"/>
      <c r="G1251" s="95"/>
      <c r="H1251" s="95"/>
      <c r="I1251" s="614"/>
      <c r="J1251" s="593"/>
      <c r="K1251" s="95"/>
      <c r="L1251" s="564"/>
      <c r="M1251" s="25"/>
      <c r="N1251" s="594"/>
      <c r="O1251" s="25"/>
      <c r="P1251" s="33"/>
    </row>
    <row r="1252" customHeight="1" spans="1:16">
      <c r="A1252" s="595"/>
      <c r="B1252" s="614"/>
      <c r="C1252" s="614"/>
      <c r="D1252" s="21"/>
      <c r="E1252" s="614"/>
      <c r="F1252" s="593"/>
      <c r="G1252" s="95"/>
      <c r="H1252" s="95"/>
      <c r="I1252" s="614"/>
      <c r="J1252" s="593"/>
      <c r="K1252" s="95"/>
      <c r="L1252" s="564"/>
      <c r="M1252" s="25"/>
      <c r="N1252" s="594"/>
      <c r="O1252" s="25"/>
      <c r="P1252" s="33"/>
    </row>
    <row r="1253" customHeight="1" spans="1:16">
      <c r="A1253" s="591"/>
      <c r="B1253" s="614"/>
      <c r="C1253" s="614"/>
      <c r="D1253" s="21"/>
      <c r="E1253" s="614"/>
      <c r="F1253" s="593"/>
      <c r="G1253" s="95"/>
      <c r="H1253" s="95"/>
      <c r="I1253" s="614"/>
      <c r="J1253" s="593"/>
      <c r="K1253" s="95"/>
      <c r="L1253" s="564"/>
      <c r="M1253" s="25"/>
      <c r="N1253" s="594"/>
      <c r="O1253" s="25"/>
      <c r="P1253" s="33"/>
    </row>
    <row r="1254" customHeight="1" spans="1:16">
      <c r="A1254" s="595"/>
      <c r="B1254" s="614"/>
      <c r="C1254" s="614"/>
      <c r="D1254" s="21"/>
      <c r="E1254" s="614"/>
      <c r="F1254" s="593"/>
      <c r="G1254" s="95"/>
      <c r="H1254" s="95"/>
      <c r="I1254" s="614"/>
      <c r="J1254" s="593"/>
      <c r="K1254" s="95"/>
      <c r="L1254" s="564"/>
      <c r="M1254" s="25"/>
      <c r="N1254" s="594"/>
      <c r="O1254" s="25"/>
      <c r="P1254" s="33"/>
    </row>
    <row r="1255" customHeight="1" spans="1:16">
      <c r="A1255" s="591"/>
      <c r="B1255" s="614"/>
      <c r="C1255" s="614"/>
      <c r="D1255" s="21"/>
      <c r="E1255" s="614"/>
      <c r="F1255" s="593"/>
      <c r="G1255" s="95"/>
      <c r="H1255" s="95"/>
      <c r="I1255" s="614"/>
      <c r="J1255" s="593"/>
      <c r="K1255" s="95"/>
      <c r="L1255" s="564"/>
      <c r="M1255" s="25"/>
      <c r="N1255" s="594"/>
      <c r="O1255" s="25"/>
      <c r="P1255" s="33"/>
    </row>
    <row r="1256" customHeight="1" spans="1:16">
      <c r="A1256" s="595"/>
      <c r="B1256" s="614"/>
      <c r="C1256" s="614"/>
      <c r="D1256" s="21"/>
      <c r="E1256" s="614"/>
      <c r="F1256" s="593"/>
      <c r="G1256" s="95"/>
      <c r="H1256" s="95"/>
      <c r="I1256" s="614"/>
      <c r="J1256" s="593"/>
      <c r="K1256" s="95"/>
      <c r="L1256" s="564"/>
      <c r="M1256" s="25"/>
      <c r="N1256" s="594"/>
      <c r="O1256" s="25"/>
      <c r="P1256" s="33"/>
    </row>
    <row r="1257" customHeight="1" spans="1:16">
      <c r="A1257" s="591"/>
      <c r="B1257" s="614"/>
      <c r="C1257" s="614"/>
      <c r="D1257" s="21"/>
      <c r="E1257" s="614"/>
      <c r="F1257" s="593"/>
      <c r="G1257" s="95"/>
      <c r="H1257" s="95"/>
      <c r="I1257" s="614"/>
      <c r="J1257" s="593"/>
      <c r="K1257" s="95"/>
      <c r="L1257" s="564"/>
      <c r="M1257" s="25"/>
      <c r="N1257" s="594"/>
      <c r="O1257" s="25"/>
      <c r="P1257" s="33"/>
    </row>
    <row r="1258" customHeight="1" spans="1:16">
      <c r="A1258" s="595"/>
      <c r="B1258" s="614"/>
      <c r="C1258" s="614"/>
      <c r="D1258" s="21"/>
      <c r="E1258" s="614"/>
      <c r="F1258" s="593"/>
      <c r="G1258" s="95"/>
      <c r="H1258" s="95"/>
      <c r="I1258" s="614"/>
      <c r="J1258" s="593"/>
      <c r="K1258" s="95"/>
      <c r="L1258" s="564"/>
      <c r="M1258" s="25"/>
      <c r="N1258" s="594"/>
      <c r="O1258" s="25"/>
      <c r="P1258" s="33"/>
    </row>
    <row r="1259" customHeight="1" spans="1:16">
      <c r="A1259" s="591"/>
      <c r="B1259" s="614"/>
      <c r="C1259" s="614"/>
      <c r="D1259" s="21"/>
      <c r="E1259" s="614"/>
      <c r="F1259" s="593"/>
      <c r="G1259" s="95"/>
      <c r="H1259" s="95"/>
      <c r="I1259" s="614"/>
      <c r="J1259" s="593"/>
      <c r="K1259" s="95"/>
      <c r="L1259" s="564"/>
      <c r="M1259" s="25"/>
      <c r="N1259" s="594"/>
      <c r="O1259" s="25"/>
      <c r="P1259" s="33"/>
    </row>
    <row r="1260" customHeight="1" spans="1:16">
      <c r="A1260" s="595"/>
      <c r="B1260" s="614"/>
      <c r="C1260" s="614"/>
      <c r="D1260" s="21"/>
      <c r="E1260" s="614"/>
      <c r="F1260" s="593"/>
      <c r="G1260" s="95"/>
      <c r="H1260" s="95"/>
      <c r="I1260" s="614"/>
      <c r="J1260" s="593"/>
      <c r="K1260" s="95"/>
      <c r="L1260" s="564"/>
      <c r="M1260" s="25"/>
      <c r="N1260" s="594"/>
      <c r="O1260" s="25"/>
      <c r="P1260" s="33"/>
    </row>
    <row r="1261" customHeight="1" spans="1:16">
      <c r="A1261" s="591"/>
      <c r="B1261" s="614"/>
      <c r="C1261" s="614"/>
      <c r="D1261" s="21"/>
      <c r="E1261" s="614"/>
      <c r="F1261" s="593"/>
      <c r="G1261" s="95"/>
      <c r="H1261" s="95"/>
      <c r="I1261" s="614"/>
      <c r="J1261" s="593"/>
      <c r="K1261" s="95"/>
      <c r="L1261" s="564"/>
      <c r="M1261" s="25"/>
      <c r="N1261" s="594"/>
      <c r="O1261" s="25"/>
      <c r="P1261" s="33"/>
    </row>
    <row r="1262" customHeight="1" spans="1:16">
      <c r="A1262" s="595"/>
      <c r="B1262" s="614"/>
      <c r="C1262" s="614"/>
      <c r="D1262" s="21"/>
      <c r="E1262" s="614"/>
      <c r="F1262" s="593"/>
      <c r="G1262" s="95"/>
      <c r="H1262" s="95"/>
      <c r="I1262" s="614"/>
      <c r="J1262" s="593"/>
      <c r="K1262" s="95"/>
      <c r="L1262" s="564"/>
      <c r="M1262" s="25"/>
      <c r="N1262" s="594"/>
      <c r="O1262" s="25"/>
      <c r="P1262" s="33"/>
    </row>
    <row r="1263" customHeight="1" spans="1:16">
      <c r="A1263" s="591"/>
      <c r="B1263" s="614"/>
      <c r="C1263" s="614"/>
      <c r="D1263" s="21"/>
      <c r="E1263" s="614"/>
      <c r="F1263" s="593"/>
      <c r="G1263" s="95"/>
      <c r="H1263" s="95"/>
      <c r="I1263" s="614"/>
      <c r="J1263" s="593"/>
      <c r="K1263" s="95"/>
      <c r="L1263" s="564"/>
      <c r="M1263" s="25"/>
      <c r="N1263" s="594"/>
      <c r="O1263" s="25"/>
      <c r="P1263" s="33"/>
    </row>
    <row r="1264" customHeight="1" spans="1:16">
      <c r="A1264" s="595"/>
      <c r="B1264" s="614"/>
      <c r="C1264" s="614"/>
      <c r="D1264" s="21"/>
      <c r="E1264" s="614"/>
      <c r="F1264" s="593"/>
      <c r="G1264" s="95"/>
      <c r="H1264" s="95"/>
      <c r="I1264" s="614"/>
      <c r="J1264" s="593"/>
      <c r="K1264" s="95"/>
      <c r="L1264" s="564"/>
      <c r="M1264" s="25"/>
      <c r="N1264" s="594"/>
      <c r="O1264" s="25"/>
      <c r="P1264" s="33"/>
    </row>
    <row r="1265" customHeight="1" spans="1:16">
      <c r="A1265" s="591"/>
      <c r="B1265" s="614"/>
      <c r="C1265" s="614"/>
      <c r="D1265" s="21"/>
      <c r="E1265" s="614"/>
      <c r="F1265" s="593"/>
      <c r="G1265" s="95"/>
      <c r="H1265" s="95"/>
      <c r="I1265" s="614"/>
      <c r="J1265" s="593"/>
      <c r="K1265" s="95"/>
      <c r="L1265" s="564"/>
      <c r="M1265" s="25"/>
      <c r="N1265" s="594"/>
      <c r="O1265" s="25"/>
      <c r="P1265" s="33"/>
    </row>
    <row r="1266" customHeight="1" spans="1:16">
      <c r="A1266" s="595"/>
      <c r="B1266" s="614"/>
      <c r="C1266" s="614"/>
      <c r="D1266" s="21"/>
      <c r="E1266" s="614"/>
      <c r="F1266" s="593"/>
      <c r="G1266" s="95"/>
      <c r="H1266" s="95"/>
      <c r="I1266" s="614"/>
      <c r="J1266" s="593"/>
      <c r="K1266" s="95"/>
      <c r="L1266" s="564"/>
      <c r="M1266" s="25"/>
      <c r="N1266" s="594"/>
      <c r="O1266" s="25"/>
      <c r="P1266" s="33"/>
    </row>
    <row r="1267" customHeight="1" spans="1:16">
      <c r="A1267" s="591"/>
      <c r="B1267" s="614"/>
      <c r="C1267" s="614"/>
      <c r="D1267" s="21"/>
      <c r="E1267" s="614"/>
      <c r="F1267" s="593"/>
      <c r="G1267" s="95"/>
      <c r="H1267" s="95"/>
      <c r="I1267" s="614"/>
      <c r="J1267" s="593"/>
      <c r="K1267" s="95"/>
      <c r="L1267" s="564"/>
      <c r="M1267" s="25"/>
      <c r="N1267" s="594"/>
      <c r="O1267" s="25"/>
      <c r="P1267" s="33"/>
    </row>
    <row r="1268" customHeight="1" spans="1:16">
      <c r="A1268" s="595"/>
      <c r="B1268" s="614"/>
      <c r="C1268" s="614"/>
      <c r="D1268" s="21"/>
      <c r="E1268" s="614"/>
      <c r="F1268" s="593"/>
      <c r="G1268" s="95"/>
      <c r="H1268" s="95"/>
      <c r="I1268" s="614"/>
      <c r="J1268" s="593"/>
      <c r="K1268" s="95"/>
      <c r="L1268" s="564"/>
      <c r="M1268" s="25"/>
      <c r="N1268" s="594"/>
      <c r="O1268" s="25"/>
      <c r="P1268" s="33"/>
    </row>
    <row r="1269" customHeight="1" spans="1:16">
      <c r="A1269" s="591"/>
      <c r="B1269" s="614"/>
      <c r="C1269" s="614"/>
      <c r="D1269" s="21"/>
      <c r="E1269" s="614"/>
      <c r="F1269" s="593"/>
      <c r="G1269" s="95"/>
      <c r="H1269" s="95"/>
      <c r="I1269" s="614"/>
      <c r="J1269" s="593"/>
      <c r="K1269" s="95"/>
      <c r="L1269" s="564"/>
      <c r="M1269" s="25"/>
      <c r="N1269" s="594"/>
      <c r="O1269" s="25"/>
      <c r="P1269" s="33"/>
    </row>
    <row r="1270" customHeight="1" spans="1:16">
      <c r="A1270" s="595"/>
      <c r="B1270" s="614"/>
      <c r="C1270" s="614"/>
      <c r="D1270" s="21"/>
      <c r="E1270" s="614"/>
      <c r="F1270" s="593"/>
      <c r="G1270" s="95"/>
      <c r="H1270" s="95"/>
      <c r="I1270" s="614"/>
      <c r="J1270" s="593"/>
      <c r="K1270" s="95"/>
      <c r="L1270" s="564"/>
      <c r="M1270" s="25"/>
      <c r="N1270" s="594"/>
      <c r="O1270" s="25"/>
      <c r="P1270" s="33"/>
    </row>
    <row r="1271" customHeight="1" spans="1:16">
      <c r="A1271" s="591"/>
      <c r="B1271" s="614"/>
      <c r="C1271" s="614"/>
      <c r="D1271" s="21"/>
      <c r="E1271" s="614"/>
      <c r="F1271" s="593"/>
      <c r="G1271" s="95"/>
      <c r="H1271" s="95"/>
      <c r="I1271" s="614"/>
      <c r="J1271" s="593"/>
      <c r="K1271" s="95"/>
      <c r="L1271" s="564"/>
      <c r="M1271" s="25"/>
      <c r="N1271" s="594"/>
      <c r="O1271" s="25"/>
      <c r="P1271" s="33"/>
    </row>
    <row r="1272" customHeight="1" spans="1:16">
      <c r="A1272" s="595"/>
      <c r="B1272" s="614"/>
      <c r="C1272" s="614"/>
      <c r="D1272" s="21"/>
      <c r="E1272" s="614"/>
      <c r="F1272" s="593"/>
      <c r="G1272" s="95"/>
      <c r="H1272" s="95"/>
      <c r="I1272" s="614"/>
      <c r="J1272" s="593"/>
      <c r="K1272" s="95"/>
      <c r="L1272" s="564"/>
      <c r="M1272" s="25"/>
      <c r="N1272" s="594"/>
      <c r="O1272" s="25"/>
      <c r="P1272" s="33"/>
    </row>
    <row r="1273" customHeight="1" spans="1:16">
      <c r="A1273" s="591"/>
      <c r="B1273" s="614"/>
      <c r="C1273" s="614"/>
      <c r="D1273" s="21"/>
      <c r="E1273" s="614"/>
      <c r="F1273" s="593"/>
      <c r="G1273" s="95"/>
      <c r="H1273" s="95"/>
      <c r="I1273" s="614"/>
      <c r="J1273" s="593"/>
      <c r="K1273" s="95"/>
      <c r="L1273" s="564"/>
      <c r="M1273" s="25"/>
      <c r="N1273" s="594"/>
      <c r="O1273" s="25"/>
      <c r="P1273" s="33"/>
    </row>
    <row r="1274" customHeight="1" spans="1:16">
      <c r="A1274" s="595"/>
      <c r="B1274" s="614"/>
      <c r="C1274" s="614"/>
      <c r="D1274" s="21"/>
      <c r="E1274" s="614"/>
      <c r="F1274" s="593"/>
      <c r="G1274" s="95"/>
      <c r="H1274" s="95"/>
      <c r="I1274" s="614"/>
      <c r="J1274" s="593"/>
      <c r="K1274" s="95"/>
      <c r="L1274" s="564"/>
      <c r="M1274" s="25"/>
      <c r="N1274" s="594"/>
      <c r="O1274" s="25"/>
      <c r="P1274" s="33"/>
    </row>
    <row r="1275" customHeight="1" spans="1:16">
      <c r="A1275" s="591"/>
      <c r="B1275" s="614"/>
      <c r="C1275" s="614"/>
      <c r="D1275" s="21"/>
      <c r="E1275" s="614"/>
      <c r="F1275" s="593"/>
      <c r="G1275" s="95"/>
      <c r="H1275" s="95"/>
      <c r="I1275" s="614"/>
      <c r="J1275" s="593"/>
      <c r="K1275" s="95"/>
      <c r="L1275" s="564"/>
      <c r="M1275" s="25"/>
      <c r="N1275" s="594"/>
      <c r="O1275" s="25"/>
      <c r="P1275" s="33"/>
    </row>
    <row r="1276" customHeight="1" spans="1:16">
      <c r="A1276" s="595"/>
      <c r="B1276" s="614"/>
      <c r="C1276" s="614"/>
      <c r="D1276" s="21"/>
      <c r="E1276" s="614"/>
      <c r="F1276" s="593"/>
      <c r="G1276" s="95"/>
      <c r="H1276" s="95"/>
      <c r="I1276" s="614"/>
      <c r="J1276" s="593"/>
      <c r="K1276" s="95"/>
      <c r="L1276" s="564"/>
      <c r="M1276" s="25"/>
      <c r="N1276" s="594"/>
      <c r="O1276" s="25"/>
      <c r="P1276" s="33"/>
    </row>
    <row r="1277" customHeight="1" spans="1:16">
      <c r="A1277" s="591"/>
      <c r="B1277" s="614"/>
      <c r="C1277" s="614"/>
      <c r="D1277" s="21"/>
      <c r="E1277" s="614"/>
      <c r="F1277" s="593"/>
      <c r="G1277" s="95"/>
      <c r="H1277" s="95"/>
      <c r="I1277" s="614"/>
      <c r="J1277" s="593"/>
      <c r="K1277" s="95"/>
      <c r="L1277" s="564"/>
      <c r="M1277" s="25"/>
      <c r="N1277" s="594"/>
      <c r="O1277" s="25"/>
      <c r="P1277" s="33"/>
    </row>
    <row r="1278" customHeight="1" spans="1:16">
      <c r="A1278" s="595"/>
      <c r="B1278" s="614"/>
      <c r="C1278" s="614"/>
      <c r="D1278" s="21"/>
      <c r="E1278" s="614"/>
      <c r="F1278" s="593"/>
      <c r="G1278" s="95"/>
      <c r="H1278" s="95"/>
      <c r="I1278" s="614"/>
      <c r="J1278" s="593"/>
      <c r="K1278" s="95"/>
      <c r="L1278" s="564"/>
      <c r="M1278" s="25"/>
      <c r="N1278" s="594"/>
      <c r="O1278" s="25"/>
      <c r="P1278" s="33"/>
    </row>
    <row r="1279" customHeight="1" spans="1:16">
      <c r="A1279" s="591"/>
      <c r="B1279" s="614"/>
      <c r="C1279" s="614"/>
      <c r="D1279" s="21"/>
      <c r="E1279" s="614"/>
      <c r="F1279" s="593"/>
      <c r="G1279" s="95"/>
      <c r="H1279" s="95"/>
      <c r="I1279" s="614"/>
      <c r="J1279" s="593"/>
      <c r="K1279" s="95"/>
      <c r="L1279" s="564"/>
      <c r="M1279" s="25"/>
      <c r="N1279" s="594"/>
      <c r="O1279" s="25"/>
      <c r="P1279" s="33"/>
    </row>
    <row r="1280" customHeight="1" spans="1:16">
      <c r="A1280" s="595"/>
      <c r="B1280" s="614"/>
      <c r="C1280" s="614"/>
      <c r="D1280" s="21"/>
      <c r="E1280" s="614"/>
      <c r="F1280" s="593"/>
      <c r="G1280" s="95"/>
      <c r="H1280" s="95"/>
      <c r="I1280" s="614"/>
      <c r="J1280" s="593"/>
      <c r="K1280" s="95"/>
      <c r="L1280" s="564"/>
      <c r="M1280" s="25"/>
      <c r="N1280" s="594"/>
      <c r="O1280" s="25"/>
      <c r="P1280" s="33"/>
    </row>
    <row r="1281" customHeight="1" spans="1:16">
      <c r="A1281" s="591"/>
      <c r="B1281" s="614"/>
      <c r="C1281" s="614"/>
      <c r="D1281" s="21"/>
      <c r="E1281" s="614"/>
      <c r="F1281" s="593"/>
      <c r="G1281" s="95"/>
      <c r="H1281" s="95"/>
      <c r="I1281" s="614"/>
      <c r="J1281" s="593"/>
      <c r="K1281" s="95"/>
      <c r="L1281" s="564"/>
      <c r="M1281" s="25"/>
      <c r="N1281" s="594"/>
      <c r="O1281" s="25"/>
      <c r="P1281" s="33"/>
    </row>
    <row r="1282" customHeight="1" spans="1:16">
      <c r="A1282" s="595"/>
      <c r="B1282" s="614"/>
      <c r="C1282" s="614"/>
      <c r="D1282" s="21"/>
      <c r="E1282" s="614"/>
      <c r="F1282" s="593"/>
      <c r="G1282" s="95"/>
      <c r="H1282" s="95"/>
      <c r="I1282" s="614"/>
      <c r="J1282" s="593"/>
      <c r="K1282" s="95"/>
      <c r="L1282" s="564"/>
      <c r="M1282" s="25"/>
      <c r="N1282" s="594"/>
      <c r="O1282" s="25"/>
      <c r="P1282" s="33"/>
    </row>
    <row r="1283" customHeight="1" spans="1:16">
      <c r="A1283" s="591"/>
      <c r="B1283" s="614"/>
      <c r="C1283" s="614"/>
      <c r="D1283" s="21"/>
      <c r="E1283" s="614"/>
      <c r="F1283" s="593"/>
      <c r="G1283" s="95"/>
      <c r="H1283" s="95"/>
      <c r="I1283" s="614"/>
      <c r="J1283" s="593"/>
      <c r="K1283" s="95"/>
      <c r="L1283" s="564"/>
      <c r="M1283" s="25"/>
      <c r="N1283" s="594"/>
      <c r="O1283" s="25"/>
      <c r="P1283" s="33"/>
    </row>
    <row r="1284" customHeight="1" spans="1:16">
      <c r="A1284" s="595"/>
      <c r="B1284" s="614"/>
      <c r="C1284" s="614"/>
      <c r="D1284" s="21"/>
      <c r="E1284" s="614"/>
      <c r="F1284" s="593"/>
      <c r="G1284" s="95"/>
      <c r="H1284" s="95"/>
      <c r="I1284" s="614"/>
      <c r="J1284" s="593"/>
      <c r="K1284" s="95"/>
      <c r="L1284" s="564"/>
      <c r="M1284" s="25"/>
      <c r="N1284" s="594"/>
      <c r="O1284" s="25"/>
      <c r="P1284" s="33"/>
    </row>
    <row r="1285" customHeight="1" spans="1:16">
      <c r="A1285" s="591"/>
      <c r="B1285" s="614"/>
      <c r="C1285" s="614"/>
      <c r="D1285" s="21"/>
      <c r="E1285" s="614"/>
      <c r="F1285" s="593"/>
      <c r="G1285" s="95"/>
      <c r="H1285" s="95"/>
      <c r="I1285" s="614"/>
      <c r="J1285" s="593"/>
      <c r="K1285" s="95"/>
      <c r="L1285" s="564"/>
      <c r="M1285" s="25"/>
      <c r="N1285" s="594"/>
      <c r="O1285" s="25"/>
      <c r="P1285" s="33"/>
    </row>
    <row r="1286" customHeight="1" spans="1:16">
      <c r="A1286" s="595"/>
      <c r="B1286" s="614"/>
      <c r="C1286" s="614"/>
      <c r="D1286" s="21"/>
      <c r="E1286" s="614"/>
      <c r="F1286" s="593"/>
      <c r="G1286" s="95"/>
      <c r="H1286" s="95"/>
      <c r="I1286" s="614"/>
      <c r="J1286" s="593"/>
      <c r="K1286" s="95"/>
      <c r="L1286" s="564"/>
      <c r="M1286" s="25"/>
      <c r="N1286" s="594"/>
      <c r="O1286" s="25"/>
      <c r="P1286" s="33"/>
    </row>
    <row r="1287" customHeight="1" spans="1:16">
      <c r="A1287" s="591"/>
      <c r="B1287" s="614"/>
      <c r="C1287" s="614"/>
      <c r="D1287" s="21"/>
      <c r="E1287" s="614"/>
      <c r="F1287" s="593"/>
      <c r="G1287" s="95"/>
      <c r="H1287" s="95"/>
      <c r="I1287" s="614"/>
      <c r="J1287" s="593"/>
      <c r="K1287" s="95"/>
      <c r="L1287" s="564"/>
      <c r="M1287" s="25"/>
      <c r="N1287" s="594"/>
      <c r="O1287" s="25"/>
      <c r="P1287" s="33"/>
    </row>
    <row r="1288" customHeight="1" spans="1:16">
      <c r="A1288" s="595"/>
      <c r="B1288" s="614"/>
      <c r="C1288" s="614"/>
      <c r="D1288" s="21"/>
      <c r="E1288" s="614"/>
      <c r="F1288" s="593"/>
      <c r="G1288" s="95"/>
      <c r="H1288" s="95"/>
      <c r="I1288" s="614"/>
      <c r="J1288" s="593"/>
      <c r="K1288" s="95"/>
      <c r="L1288" s="564"/>
      <c r="M1288" s="25"/>
      <c r="N1288" s="594"/>
      <c r="O1288" s="25"/>
      <c r="P1288" s="33"/>
    </row>
    <row r="1289" customHeight="1" spans="1:16">
      <c r="A1289" s="591"/>
      <c r="B1289" s="614"/>
      <c r="C1289" s="616"/>
      <c r="D1289" s="21"/>
      <c r="E1289" s="614"/>
      <c r="F1289" s="593"/>
      <c r="G1289" s="95"/>
      <c r="H1289" s="95"/>
      <c r="I1289" s="614"/>
      <c r="J1289" s="593"/>
      <c r="K1289" s="95"/>
      <c r="L1289" s="564"/>
      <c r="M1289" s="25"/>
      <c r="N1289" s="594"/>
      <c r="O1289" s="25"/>
      <c r="P1289" s="33"/>
    </row>
    <row r="1290" customHeight="1" spans="1:16">
      <c r="A1290" s="595"/>
      <c r="B1290" s="614"/>
      <c r="C1290" s="616"/>
      <c r="D1290" s="21"/>
      <c r="E1290" s="614"/>
      <c r="F1290" s="593"/>
      <c r="G1290" s="95"/>
      <c r="H1290" s="95"/>
      <c r="I1290" s="614"/>
      <c r="J1290" s="593"/>
      <c r="K1290" s="95"/>
      <c r="L1290" s="564"/>
      <c r="M1290" s="25"/>
      <c r="N1290" s="594"/>
      <c r="O1290" s="25"/>
      <c r="P1290" s="33"/>
    </row>
    <row r="1291" customHeight="1" spans="1:16">
      <c r="A1291" s="591"/>
      <c r="B1291" s="614"/>
      <c r="C1291" s="616"/>
      <c r="D1291" s="21"/>
      <c r="E1291" s="614"/>
      <c r="F1291" s="593"/>
      <c r="G1291" s="95"/>
      <c r="H1291" s="95"/>
      <c r="I1291" s="614"/>
      <c r="J1291" s="593"/>
      <c r="K1291" s="95"/>
      <c r="L1291" s="564"/>
      <c r="M1291" s="25"/>
      <c r="N1291" s="594"/>
      <c r="O1291" s="25"/>
      <c r="P1291" s="33"/>
    </row>
    <row r="1292" customHeight="1" spans="1:16">
      <c r="A1292" s="595"/>
      <c r="B1292" s="614"/>
      <c r="C1292" s="616"/>
      <c r="D1292" s="21"/>
      <c r="E1292" s="614"/>
      <c r="F1292" s="593"/>
      <c r="G1292" s="95"/>
      <c r="H1292" s="95"/>
      <c r="I1292" s="614"/>
      <c r="J1292" s="593"/>
      <c r="K1292" s="95"/>
      <c r="L1292" s="564"/>
      <c r="M1292" s="25"/>
      <c r="N1292" s="594"/>
      <c r="O1292" s="25"/>
      <c r="P1292" s="33"/>
    </row>
    <row r="1293" customHeight="1" spans="1:16">
      <c r="A1293" s="591"/>
      <c r="B1293" s="614"/>
      <c r="C1293" s="616"/>
      <c r="D1293" s="21"/>
      <c r="E1293" s="614"/>
      <c r="F1293" s="593"/>
      <c r="G1293" s="95"/>
      <c r="H1293" s="95"/>
      <c r="I1293" s="614"/>
      <c r="J1293" s="593"/>
      <c r="K1293" s="95"/>
      <c r="L1293" s="564"/>
      <c r="M1293" s="25"/>
      <c r="N1293" s="594"/>
      <c r="O1293" s="25"/>
      <c r="P1293" s="33"/>
    </row>
    <row r="1294" customHeight="1" spans="1:16">
      <c r="A1294" s="595"/>
      <c r="B1294" s="614"/>
      <c r="C1294" s="616"/>
      <c r="D1294" s="21"/>
      <c r="E1294" s="614"/>
      <c r="F1294" s="593"/>
      <c r="G1294" s="95"/>
      <c r="H1294" s="95"/>
      <c r="I1294" s="614"/>
      <c r="J1294" s="593"/>
      <c r="K1294" s="95"/>
      <c r="L1294" s="564"/>
      <c r="M1294" s="25"/>
      <c r="N1294" s="594"/>
      <c r="O1294" s="25"/>
      <c r="P1294" s="33"/>
    </row>
    <row r="1295" customHeight="1" spans="1:16">
      <c r="A1295" s="591"/>
      <c r="B1295" s="614"/>
      <c r="C1295" s="614"/>
      <c r="D1295" s="21"/>
      <c r="E1295" s="614"/>
      <c r="F1295" s="593"/>
      <c r="G1295" s="95"/>
      <c r="H1295" s="95"/>
      <c r="I1295" s="614"/>
      <c r="J1295" s="593"/>
      <c r="K1295" s="95"/>
      <c r="L1295" s="564"/>
      <c r="M1295" s="25"/>
      <c r="N1295" s="594"/>
      <c r="O1295" s="25"/>
      <c r="P1295" s="33"/>
    </row>
    <row r="1296" customHeight="1" spans="1:16">
      <c r="A1296" s="595"/>
      <c r="B1296" s="614"/>
      <c r="C1296" s="616"/>
      <c r="D1296" s="21"/>
      <c r="E1296" s="614"/>
      <c r="F1296" s="593"/>
      <c r="G1296" s="95"/>
      <c r="H1296" s="95"/>
      <c r="I1296" s="614"/>
      <c r="J1296" s="593"/>
      <c r="K1296" s="95"/>
      <c r="L1296" s="564"/>
      <c r="M1296" s="25"/>
      <c r="N1296" s="594"/>
      <c r="O1296" s="25"/>
      <c r="P1296" s="33"/>
    </row>
    <row r="1297" customHeight="1" spans="1:16">
      <c r="A1297" s="591"/>
      <c r="B1297" s="614"/>
      <c r="C1297" s="616"/>
      <c r="D1297" s="21"/>
      <c r="E1297" s="614"/>
      <c r="F1297" s="593"/>
      <c r="G1297" s="95"/>
      <c r="H1297" s="95"/>
      <c r="I1297" s="614"/>
      <c r="J1297" s="593"/>
      <c r="K1297" s="95"/>
      <c r="L1297" s="564"/>
      <c r="M1297" s="25"/>
      <c r="N1297" s="594"/>
      <c r="O1297" s="25"/>
      <c r="P1297" s="33"/>
    </row>
    <row r="1298" customHeight="1" spans="1:16">
      <c r="A1298" s="595"/>
      <c r="B1298" s="614"/>
      <c r="C1298" s="616"/>
      <c r="D1298" s="21"/>
      <c r="E1298" s="614"/>
      <c r="F1298" s="593"/>
      <c r="G1298" s="95"/>
      <c r="H1298" s="95"/>
      <c r="I1298" s="614"/>
      <c r="J1298" s="593"/>
      <c r="K1298" s="95"/>
      <c r="L1298" s="564"/>
      <c r="M1298" s="25"/>
      <c r="N1298" s="594"/>
      <c r="O1298" s="25"/>
      <c r="P1298" s="33"/>
    </row>
    <row r="1299" customHeight="1" spans="1:16">
      <c r="A1299" s="591"/>
      <c r="B1299" s="614"/>
      <c r="C1299" s="616"/>
      <c r="D1299" s="21"/>
      <c r="E1299" s="614"/>
      <c r="F1299" s="593"/>
      <c r="G1299" s="95"/>
      <c r="H1299" s="95"/>
      <c r="I1299" s="614"/>
      <c r="J1299" s="593"/>
      <c r="K1299" s="95"/>
      <c r="L1299" s="564"/>
      <c r="M1299" s="25"/>
      <c r="N1299" s="594"/>
      <c r="O1299" s="25"/>
      <c r="P1299" s="33"/>
    </row>
    <row r="1300" customHeight="1" spans="1:16">
      <c r="A1300" s="595"/>
      <c r="B1300" s="21"/>
      <c r="C1300" s="23"/>
      <c r="D1300" s="21"/>
      <c r="E1300" s="21"/>
      <c r="F1300" s="593"/>
      <c r="G1300" s="617"/>
      <c r="H1300" s="95"/>
      <c r="I1300" s="21"/>
      <c r="J1300" s="593"/>
      <c r="K1300" s="617"/>
      <c r="L1300" s="564"/>
      <c r="M1300" s="25"/>
      <c r="N1300" s="594"/>
      <c r="O1300" s="25"/>
      <c r="P1300" s="33"/>
    </row>
    <row r="1301" customHeight="1" spans="1:16">
      <c r="A1301" s="591"/>
      <c r="B1301" s="21"/>
      <c r="C1301" s="23"/>
      <c r="D1301" s="21"/>
      <c r="E1301" s="21"/>
      <c r="F1301" s="593"/>
      <c r="G1301" s="617"/>
      <c r="H1301" s="95"/>
      <c r="I1301" s="21"/>
      <c r="J1301" s="593"/>
      <c r="K1301" s="617"/>
      <c r="L1301" s="564"/>
      <c r="M1301" s="25"/>
      <c r="N1301" s="594"/>
      <c r="O1301" s="25"/>
      <c r="P1301" s="33"/>
    </row>
    <row r="1302" customHeight="1" spans="1:16">
      <c r="A1302" s="595"/>
      <c r="B1302" s="21"/>
      <c r="C1302" s="23"/>
      <c r="D1302" s="21"/>
      <c r="E1302" s="21"/>
      <c r="F1302" s="593"/>
      <c r="G1302" s="617"/>
      <c r="H1302" s="95"/>
      <c r="I1302" s="21"/>
      <c r="J1302" s="593"/>
      <c r="K1302" s="617"/>
      <c r="L1302" s="564"/>
      <c r="M1302" s="25"/>
      <c r="N1302" s="594"/>
      <c r="O1302" s="25"/>
      <c r="P1302" s="33"/>
    </row>
    <row r="1303" customHeight="1" spans="1:16">
      <c r="A1303" s="591"/>
      <c r="B1303" s="21"/>
      <c r="C1303" s="23"/>
      <c r="D1303" s="21"/>
      <c r="E1303" s="21"/>
      <c r="F1303" s="593"/>
      <c r="G1303" s="617"/>
      <c r="H1303" s="95"/>
      <c r="I1303" s="21"/>
      <c r="J1303" s="593"/>
      <c r="K1303" s="617"/>
      <c r="L1303" s="564"/>
      <c r="M1303" s="25"/>
      <c r="N1303" s="594"/>
      <c r="O1303" s="25"/>
      <c r="P1303" s="33"/>
    </row>
    <row r="1304" customHeight="1" spans="1:16">
      <c r="A1304" s="595"/>
      <c r="B1304" s="21"/>
      <c r="C1304" s="23"/>
      <c r="D1304" s="21"/>
      <c r="E1304" s="21"/>
      <c r="F1304" s="593"/>
      <c r="G1304" s="617"/>
      <c r="H1304" s="95"/>
      <c r="I1304" s="21"/>
      <c r="J1304" s="593"/>
      <c r="K1304" s="617"/>
      <c r="L1304" s="564"/>
      <c r="M1304" s="25"/>
      <c r="N1304" s="594"/>
      <c r="O1304" s="25"/>
      <c r="P1304" s="33"/>
    </row>
    <row r="1305" customHeight="1" spans="1:16">
      <c r="A1305" s="591"/>
      <c r="B1305" s="21"/>
      <c r="C1305" s="23"/>
      <c r="D1305" s="21"/>
      <c r="E1305" s="21"/>
      <c r="F1305" s="593"/>
      <c r="G1305" s="617"/>
      <c r="H1305" s="95"/>
      <c r="I1305" s="21"/>
      <c r="J1305" s="593"/>
      <c r="K1305" s="617"/>
      <c r="L1305" s="564"/>
      <c r="M1305" s="25"/>
      <c r="N1305" s="594"/>
      <c r="O1305" s="25"/>
      <c r="P1305" s="33"/>
    </row>
    <row r="1306" customHeight="1" spans="1:16">
      <c r="A1306" s="595"/>
      <c r="B1306" s="21"/>
      <c r="C1306" s="23"/>
      <c r="D1306" s="21"/>
      <c r="E1306" s="21"/>
      <c r="F1306" s="593"/>
      <c r="G1306" s="617"/>
      <c r="H1306" s="95"/>
      <c r="I1306" s="21"/>
      <c r="J1306" s="593"/>
      <c r="K1306" s="617"/>
      <c r="L1306" s="564"/>
      <c r="M1306" s="25"/>
      <c r="N1306" s="594"/>
      <c r="O1306" s="25"/>
      <c r="P1306" s="33"/>
    </row>
    <row r="1307" customHeight="1" spans="1:16">
      <c r="A1307" s="591"/>
      <c r="B1307" s="21"/>
      <c r="C1307" s="23"/>
      <c r="D1307" s="21"/>
      <c r="E1307" s="21"/>
      <c r="F1307" s="593"/>
      <c r="G1307" s="617"/>
      <c r="H1307" s="95"/>
      <c r="I1307" s="21"/>
      <c r="J1307" s="593"/>
      <c r="K1307" s="617"/>
      <c r="L1307" s="564"/>
      <c r="M1307" s="25"/>
      <c r="N1307" s="594"/>
      <c r="O1307" s="25"/>
      <c r="P1307" s="33"/>
    </row>
    <row r="1308" customHeight="1" spans="1:16">
      <c r="A1308" s="595"/>
      <c r="B1308" s="21"/>
      <c r="C1308" s="23"/>
      <c r="D1308" s="21"/>
      <c r="E1308" s="21"/>
      <c r="F1308" s="593"/>
      <c r="G1308" s="617"/>
      <c r="H1308" s="95"/>
      <c r="I1308" s="21"/>
      <c r="J1308" s="593"/>
      <c r="K1308" s="617"/>
      <c r="L1308" s="564"/>
      <c r="M1308" s="25"/>
      <c r="N1308" s="594"/>
      <c r="O1308" s="25"/>
      <c r="P1308" s="33"/>
    </row>
    <row r="1309" customHeight="1" spans="1:16">
      <c r="A1309" s="591"/>
      <c r="B1309" s="618"/>
      <c r="C1309" s="23"/>
      <c r="D1309" s="21"/>
      <c r="E1309" s="21"/>
      <c r="F1309" s="593"/>
      <c r="G1309" s="617"/>
      <c r="H1309" s="95"/>
      <c r="I1309" s="21"/>
      <c r="J1309" s="593"/>
      <c r="K1309" s="617"/>
      <c r="L1309" s="564"/>
      <c r="M1309" s="25"/>
      <c r="N1309" s="594"/>
      <c r="O1309" s="25"/>
      <c r="P1309" s="33"/>
    </row>
    <row r="1310" customHeight="1" spans="1:16">
      <c r="A1310" s="595"/>
      <c r="B1310" s="618"/>
      <c r="C1310" s="23"/>
      <c r="D1310" s="21"/>
      <c r="E1310" s="21"/>
      <c r="F1310" s="593"/>
      <c r="G1310" s="617"/>
      <c r="H1310" s="95"/>
      <c r="I1310" s="21"/>
      <c r="J1310" s="593"/>
      <c r="K1310" s="617"/>
      <c r="L1310" s="564"/>
      <c r="M1310" s="25"/>
      <c r="N1310" s="594"/>
      <c r="O1310" s="25"/>
      <c r="P1310" s="33"/>
    </row>
    <row r="1311" customHeight="1" spans="1:16">
      <c r="A1311" s="591"/>
      <c r="B1311" s="618"/>
      <c r="C1311" s="23"/>
      <c r="D1311" s="21"/>
      <c r="E1311" s="21"/>
      <c r="F1311" s="593"/>
      <c r="G1311" s="617"/>
      <c r="H1311" s="95"/>
      <c r="I1311" s="21"/>
      <c r="J1311" s="593"/>
      <c r="K1311" s="617"/>
      <c r="L1311" s="564"/>
      <c r="M1311" s="25"/>
      <c r="N1311" s="594"/>
      <c r="O1311" s="25"/>
      <c r="P1311" s="33"/>
    </row>
    <row r="1312" customHeight="1" spans="1:16">
      <c r="A1312" s="595"/>
      <c r="B1312" s="618"/>
      <c r="C1312" s="23"/>
      <c r="D1312" s="21"/>
      <c r="E1312" s="21"/>
      <c r="F1312" s="593"/>
      <c r="G1312" s="617"/>
      <c r="H1312" s="95"/>
      <c r="I1312" s="21"/>
      <c r="J1312" s="593"/>
      <c r="K1312" s="617"/>
      <c r="L1312" s="564"/>
      <c r="M1312" s="25"/>
      <c r="N1312" s="594"/>
      <c r="O1312" s="25"/>
      <c r="P1312" s="33"/>
    </row>
    <row r="1313" customHeight="1" spans="1:16">
      <c r="A1313" s="591"/>
      <c r="B1313" s="618"/>
      <c r="C1313" s="23"/>
      <c r="D1313" s="21"/>
      <c r="E1313" s="21"/>
      <c r="F1313" s="593"/>
      <c r="G1313" s="617"/>
      <c r="H1313" s="95"/>
      <c r="I1313" s="21"/>
      <c r="J1313" s="593"/>
      <c r="K1313" s="617"/>
      <c r="L1313" s="564"/>
      <c r="M1313" s="25"/>
      <c r="N1313" s="594"/>
      <c r="O1313" s="25"/>
      <c r="P1313" s="33"/>
    </row>
    <row r="1314" customHeight="1" spans="1:16">
      <c r="A1314" s="595"/>
      <c r="B1314" s="618"/>
      <c r="C1314" s="23"/>
      <c r="D1314" s="21"/>
      <c r="E1314" s="21"/>
      <c r="F1314" s="593"/>
      <c r="G1314" s="617"/>
      <c r="H1314" s="95"/>
      <c r="I1314" s="21"/>
      <c r="J1314" s="593"/>
      <c r="K1314" s="617"/>
      <c r="L1314" s="564"/>
      <c r="M1314" s="25"/>
      <c r="N1314" s="594"/>
      <c r="O1314" s="25"/>
      <c r="P1314" s="33"/>
    </row>
    <row r="1315" customHeight="1" spans="1:16">
      <c r="A1315" s="591"/>
      <c r="B1315" s="618"/>
      <c r="C1315" s="23"/>
      <c r="D1315" s="21"/>
      <c r="E1315" s="21"/>
      <c r="F1315" s="593"/>
      <c r="G1315" s="617"/>
      <c r="H1315" s="95"/>
      <c r="I1315" s="21"/>
      <c r="J1315" s="593"/>
      <c r="K1315" s="617"/>
      <c r="L1315" s="564"/>
      <c r="M1315" s="25"/>
      <c r="N1315" s="594"/>
      <c r="O1315" s="25"/>
      <c r="P1315" s="33"/>
    </row>
    <row r="1316" customHeight="1" spans="1:16">
      <c r="A1316" s="595"/>
      <c r="B1316" s="618"/>
      <c r="C1316" s="23"/>
      <c r="D1316" s="21"/>
      <c r="E1316" s="21"/>
      <c r="F1316" s="593"/>
      <c r="G1316" s="617"/>
      <c r="H1316" s="95"/>
      <c r="I1316" s="21"/>
      <c r="J1316" s="593"/>
      <c r="K1316" s="617"/>
      <c r="L1316" s="564"/>
      <c r="M1316" s="25"/>
      <c r="N1316" s="594"/>
      <c r="O1316" s="25"/>
      <c r="P1316" s="33"/>
    </row>
    <row r="1317" customHeight="1" spans="1:16">
      <c r="A1317" s="591"/>
      <c r="B1317" s="618"/>
      <c r="C1317" s="23"/>
      <c r="D1317" s="21"/>
      <c r="E1317" s="21"/>
      <c r="F1317" s="593"/>
      <c r="G1317" s="617"/>
      <c r="H1317" s="95"/>
      <c r="I1317" s="21"/>
      <c r="J1317" s="593"/>
      <c r="K1317" s="617"/>
      <c r="L1317" s="564"/>
      <c r="M1317" s="25"/>
      <c r="N1317" s="594"/>
      <c r="O1317" s="25"/>
      <c r="P1317" s="33"/>
    </row>
    <row r="1318" customHeight="1" spans="1:16">
      <c r="A1318" s="595"/>
      <c r="B1318" s="618"/>
      <c r="C1318" s="23"/>
      <c r="D1318" s="21"/>
      <c r="E1318" s="21"/>
      <c r="F1318" s="593"/>
      <c r="G1318" s="617"/>
      <c r="H1318" s="95"/>
      <c r="I1318" s="21"/>
      <c r="J1318" s="593"/>
      <c r="K1318" s="617"/>
      <c r="L1318" s="564"/>
      <c r="M1318" s="25"/>
      <c r="N1318" s="594"/>
      <c r="O1318" s="25"/>
      <c r="P1318" s="33"/>
    </row>
    <row r="1319" customHeight="1" spans="1:16">
      <c r="A1319" s="591"/>
      <c r="B1319" s="618"/>
      <c r="C1319" s="23"/>
      <c r="D1319" s="21"/>
      <c r="E1319" s="21"/>
      <c r="F1319" s="593"/>
      <c r="G1319" s="617"/>
      <c r="H1319" s="95"/>
      <c r="I1319" s="21"/>
      <c r="J1319" s="593"/>
      <c r="K1319" s="617"/>
      <c r="L1319" s="564"/>
      <c r="M1319" s="25"/>
      <c r="N1319" s="594"/>
      <c r="O1319" s="25"/>
      <c r="P1319" s="33"/>
    </row>
    <row r="1320" customHeight="1" spans="1:16">
      <c r="A1320" s="595"/>
      <c r="B1320" s="618"/>
      <c r="C1320" s="23"/>
      <c r="D1320" s="21"/>
      <c r="E1320" s="21"/>
      <c r="F1320" s="593"/>
      <c r="G1320" s="617"/>
      <c r="H1320" s="95"/>
      <c r="I1320" s="21"/>
      <c r="J1320" s="593"/>
      <c r="K1320" s="617"/>
      <c r="L1320" s="564"/>
      <c r="M1320" s="25"/>
      <c r="N1320" s="594"/>
      <c r="O1320" s="25"/>
      <c r="P1320" s="33"/>
    </row>
    <row r="1321" customHeight="1" spans="1:16">
      <c r="A1321" s="591"/>
      <c r="B1321" s="618"/>
      <c r="C1321" s="23"/>
      <c r="D1321" s="21"/>
      <c r="E1321" s="21"/>
      <c r="F1321" s="593"/>
      <c r="G1321" s="617"/>
      <c r="H1321" s="95"/>
      <c r="I1321" s="21"/>
      <c r="J1321" s="593"/>
      <c r="K1321" s="617"/>
      <c r="L1321" s="564"/>
      <c r="M1321" s="25"/>
      <c r="N1321" s="594"/>
      <c r="O1321" s="25"/>
      <c r="P1321" s="33"/>
    </row>
    <row r="1322" customHeight="1" spans="1:16">
      <c r="A1322" s="595"/>
      <c r="B1322" s="618"/>
      <c r="C1322" s="23"/>
      <c r="D1322" s="21"/>
      <c r="E1322" s="21"/>
      <c r="F1322" s="593"/>
      <c r="G1322" s="617"/>
      <c r="H1322" s="95"/>
      <c r="I1322" s="21"/>
      <c r="J1322" s="593"/>
      <c r="K1322" s="617"/>
      <c r="L1322" s="564"/>
      <c r="M1322" s="25"/>
      <c r="N1322" s="594"/>
      <c r="O1322" s="25"/>
      <c r="P1322" s="33"/>
    </row>
    <row r="1323" customHeight="1" spans="1:16">
      <c r="A1323" s="591"/>
      <c r="B1323" s="618"/>
      <c r="C1323" s="23"/>
      <c r="D1323" s="21"/>
      <c r="E1323" s="21"/>
      <c r="F1323" s="593"/>
      <c r="G1323" s="617"/>
      <c r="H1323" s="95"/>
      <c r="I1323" s="21"/>
      <c r="J1323" s="593"/>
      <c r="K1323" s="617"/>
      <c r="L1323" s="564"/>
      <c r="M1323" s="25"/>
      <c r="N1323" s="594"/>
      <c r="O1323" s="25"/>
      <c r="P1323" s="33"/>
    </row>
    <row r="1324" customHeight="1" spans="1:16">
      <c r="A1324" s="595"/>
      <c r="B1324" s="618"/>
      <c r="C1324" s="23"/>
      <c r="D1324" s="21"/>
      <c r="E1324" s="21"/>
      <c r="F1324" s="593"/>
      <c r="G1324" s="617"/>
      <c r="H1324" s="95"/>
      <c r="I1324" s="21"/>
      <c r="J1324" s="593"/>
      <c r="K1324" s="617"/>
      <c r="L1324" s="564"/>
      <c r="M1324" s="25"/>
      <c r="N1324" s="594"/>
      <c r="O1324" s="25"/>
      <c r="P1324" s="33"/>
    </row>
    <row r="1325" customHeight="1" spans="1:16">
      <c r="A1325" s="591"/>
      <c r="B1325" s="618"/>
      <c r="C1325" s="23"/>
      <c r="D1325" s="21"/>
      <c r="E1325" s="21"/>
      <c r="F1325" s="593"/>
      <c r="G1325" s="617"/>
      <c r="H1325" s="95"/>
      <c r="I1325" s="21"/>
      <c r="J1325" s="593"/>
      <c r="K1325" s="617"/>
      <c r="L1325" s="564"/>
      <c r="M1325" s="25"/>
      <c r="N1325" s="594"/>
      <c r="O1325" s="25"/>
      <c r="P1325" s="33"/>
    </row>
    <row r="1326" customHeight="1" spans="1:16">
      <c r="A1326" s="595"/>
      <c r="B1326" s="618"/>
      <c r="C1326" s="23"/>
      <c r="D1326" s="21"/>
      <c r="E1326" s="21"/>
      <c r="F1326" s="593"/>
      <c r="G1326" s="617"/>
      <c r="H1326" s="95"/>
      <c r="I1326" s="21"/>
      <c r="J1326" s="593"/>
      <c r="K1326" s="617"/>
      <c r="L1326" s="564"/>
      <c r="M1326" s="25"/>
      <c r="N1326" s="594"/>
      <c r="O1326" s="25"/>
      <c r="P1326" s="33"/>
    </row>
    <row r="1327" customHeight="1" spans="1:16">
      <c r="A1327" s="591"/>
      <c r="B1327" s="618"/>
      <c r="C1327" s="23"/>
      <c r="D1327" s="21"/>
      <c r="E1327" s="21"/>
      <c r="F1327" s="593"/>
      <c r="G1327" s="617"/>
      <c r="H1327" s="95"/>
      <c r="I1327" s="21"/>
      <c r="J1327" s="593"/>
      <c r="K1327" s="617"/>
      <c r="L1327" s="564"/>
      <c r="M1327" s="25"/>
      <c r="N1327" s="594"/>
      <c r="O1327" s="25"/>
      <c r="P1327" s="33"/>
    </row>
    <row r="1328" customHeight="1" spans="1:16">
      <c r="A1328" s="595"/>
      <c r="B1328" s="618"/>
      <c r="C1328" s="23"/>
      <c r="D1328" s="21"/>
      <c r="E1328" s="21"/>
      <c r="F1328" s="593"/>
      <c r="G1328" s="617"/>
      <c r="H1328" s="95"/>
      <c r="I1328" s="21"/>
      <c r="J1328" s="593"/>
      <c r="K1328" s="617"/>
      <c r="L1328" s="564"/>
      <c r="M1328" s="25"/>
      <c r="N1328" s="594"/>
      <c r="O1328" s="25"/>
      <c r="P1328" s="33"/>
    </row>
    <row r="1329" customHeight="1" spans="1:16">
      <c r="A1329" s="591"/>
      <c r="B1329" s="618"/>
      <c r="C1329" s="23"/>
      <c r="D1329" s="21"/>
      <c r="E1329" s="21"/>
      <c r="F1329" s="593"/>
      <c r="G1329" s="617"/>
      <c r="H1329" s="95"/>
      <c r="I1329" s="21"/>
      <c r="J1329" s="593"/>
      <c r="K1329" s="617"/>
      <c r="L1329" s="564"/>
      <c r="M1329" s="25"/>
      <c r="N1329" s="594"/>
      <c r="O1329" s="25"/>
      <c r="P1329" s="33"/>
    </row>
    <row r="1330" customHeight="1" spans="1:16">
      <c r="A1330" s="595"/>
      <c r="B1330" s="618"/>
      <c r="C1330" s="23"/>
      <c r="D1330" s="21"/>
      <c r="E1330" s="21"/>
      <c r="F1330" s="593"/>
      <c r="G1330" s="617"/>
      <c r="H1330" s="95"/>
      <c r="I1330" s="21"/>
      <c r="J1330" s="593"/>
      <c r="K1330" s="617"/>
      <c r="L1330" s="564"/>
      <c r="M1330" s="25"/>
      <c r="N1330" s="594"/>
      <c r="O1330" s="25"/>
      <c r="P1330" s="33"/>
    </row>
    <row r="1331" customHeight="1" spans="1:16">
      <c r="A1331" s="591"/>
      <c r="B1331" s="618"/>
      <c r="C1331" s="23"/>
      <c r="D1331" s="21"/>
      <c r="E1331" s="21"/>
      <c r="F1331" s="593"/>
      <c r="G1331" s="617"/>
      <c r="H1331" s="95"/>
      <c r="I1331" s="21"/>
      <c r="J1331" s="593"/>
      <c r="K1331" s="617"/>
      <c r="L1331" s="564"/>
      <c r="M1331" s="25"/>
      <c r="N1331" s="594"/>
      <c r="O1331" s="25"/>
      <c r="P1331" s="33"/>
    </row>
    <row r="1332" customHeight="1" spans="1:16">
      <c r="A1332" s="595"/>
      <c r="B1332" s="618"/>
      <c r="C1332" s="23"/>
      <c r="D1332" s="21"/>
      <c r="E1332" s="21"/>
      <c r="F1332" s="593"/>
      <c r="G1332" s="617"/>
      <c r="H1332" s="95"/>
      <c r="I1332" s="21"/>
      <c r="J1332" s="593"/>
      <c r="K1332" s="617"/>
      <c r="L1332" s="564"/>
      <c r="M1332" s="25"/>
      <c r="N1332" s="594"/>
      <c r="O1332" s="25"/>
      <c r="P1332" s="33"/>
    </row>
    <row r="1333" customHeight="1" spans="1:16">
      <c r="A1333" s="591"/>
      <c r="B1333" s="618"/>
      <c r="C1333" s="23"/>
      <c r="D1333" s="21"/>
      <c r="E1333" s="21"/>
      <c r="F1333" s="593"/>
      <c r="G1333" s="617"/>
      <c r="H1333" s="95"/>
      <c r="I1333" s="21"/>
      <c r="J1333" s="593"/>
      <c r="K1333" s="617"/>
      <c r="L1333" s="564"/>
      <c r="M1333" s="25"/>
      <c r="N1333" s="594"/>
      <c r="O1333" s="25"/>
      <c r="P1333" s="33"/>
    </row>
    <row r="1334" customHeight="1" spans="1:16">
      <c r="A1334" s="595"/>
      <c r="B1334" s="618"/>
      <c r="C1334" s="23"/>
      <c r="D1334" s="21"/>
      <c r="E1334" s="21"/>
      <c r="F1334" s="593"/>
      <c r="G1334" s="617"/>
      <c r="H1334" s="95"/>
      <c r="I1334" s="21"/>
      <c r="J1334" s="593"/>
      <c r="K1334" s="617"/>
      <c r="L1334" s="564"/>
      <c r="M1334" s="25"/>
      <c r="N1334" s="594"/>
      <c r="O1334" s="25"/>
      <c r="P1334" s="33"/>
    </row>
    <row r="1335" customHeight="1" spans="1:16">
      <c r="A1335" s="591"/>
      <c r="B1335" s="618"/>
      <c r="C1335" s="23"/>
      <c r="D1335" s="21"/>
      <c r="E1335" s="21"/>
      <c r="F1335" s="593"/>
      <c r="G1335" s="617"/>
      <c r="H1335" s="95"/>
      <c r="I1335" s="21"/>
      <c r="J1335" s="593"/>
      <c r="K1335" s="617"/>
      <c r="L1335" s="564"/>
      <c r="M1335" s="25"/>
      <c r="N1335" s="594"/>
      <c r="O1335" s="25"/>
      <c r="P1335" s="33"/>
    </row>
    <row r="1336" customHeight="1" spans="1:16">
      <c r="A1336" s="595"/>
      <c r="B1336" s="618"/>
      <c r="C1336" s="23"/>
      <c r="D1336" s="21"/>
      <c r="E1336" s="21"/>
      <c r="F1336" s="593"/>
      <c r="G1336" s="617"/>
      <c r="H1336" s="95"/>
      <c r="I1336" s="21"/>
      <c r="J1336" s="593"/>
      <c r="K1336" s="617"/>
      <c r="L1336" s="564"/>
      <c r="M1336" s="25"/>
      <c r="N1336" s="594"/>
      <c r="O1336" s="25"/>
      <c r="P1336" s="33"/>
    </row>
    <row r="1337" customHeight="1" spans="1:16">
      <c r="A1337" s="591"/>
      <c r="B1337" s="618"/>
      <c r="C1337" s="23"/>
      <c r="D1337" s="21"/>
      <c r="E1337" s="21"/>
      <c r="F1337" s="593"/>
      <c r="G1337" s="617"/>
      <c r="H1337" s="95"/>
      <c r="I1337" s="21"/>
      <c r="J1337" s="593"/>
      <c r="K1337" s="617"/>
      <c r="L1337" s="564"/>
      <c r="M1337" s="25"/>
      <c r="N1337" s="594"/>
      <c r="O1337" s="25"/>
      <c r="P1337" s="33"/>
    </row>
    <row r="1338" customHeight="1" spans="1:16">
      <c r="A1338" s="595"/>
      <c r="B1338" s="618"/>
      <c r="C1338" s="23"/>
      <c r="D1338" s="21"/>
      <c r="E1338" s="21"/>
      <c r="F1338" s="593"/>
      <c r="G1338" s="617"/>
      <c r="H1338" s="95"/>
      <c r="I1338" s="21"/>
      <c r="J1338" s="593"/>
      <c r="K1338" s="617"/>
      <c r="L1338" s="564"/>
      <c r="M1338" s="25"/>
      <c r="N1338" s="594"/>
      <c r="O1338" s="25"/>
      <c r="P1338" s="33"/>
    </row>
    <row r="1339" customHeight="1" spans="1:16">
      <c r="A1339" s="591"/>
      <c r="B1339" s="618"/>
      <c r="C1339" s="23"/>
      <c r="D1339" s="21"/>
      <c r="E1339" s="21"/>
      <c r="F1339" s="593"/>
      <c r="G1339" s="617"/>
      <c r="H1339" s="95"/>
      <c r="I1339" s="21"/>
      <c r="J1339" s="593"/>
      <c r="K1339" s="617"/>
      <c r="L1339" s="564"/>
      <c r="M1339" s="25"/>
      <c r="N1339" s="594"/>
      <c r="O1339" s="25"/>
      <c r="P1339" s="33"/>
    </row>
    <row r="1340" customHeight="1" spans="1:16">
      <c r="A1340" s="595"/>
      <c r="B1340" s="618"/>
      <c r="C1340" s="23"/>
      <c r="D1340" s="21"/>
      <c r="E1340" s="21"/>
      <c r="F1340" s="593"/>
      <c r="G1340" s="617"/>
      <c r="H1340" s="95"/>
      <c r="I1340" s="21"/>
      <c r="J1340" s="593"/>
      <c r="K1340" s="617"/>
      <c r="L1340" s="564"/>
      <c r="M1340" s="25"/>
      <c r="N1340" s="594"/>
      <c r="O1340" s="25"/>
      <c r="P1340" s="33"/>
    </row>
    <row r="1341" customHeight="1" spans="1:16">
      <c r="A1341" s="591"/>
      <c r="B1341" s="618"/>
      <c r="C1341" s="23"/>
      <c r="D1341" s="21"/>
      <c r="E1341" s="21"/>
      <c r="F1341" s="593"/>
      <c r="G1341" s="617"/>
      <c r="H1341" s="95"/>
      <c r="I1341" s="21"/>
      <c r="J1341" s="593"/>
      <c r="K1341" s="617"/>
      <c r="L1341" s="564"/>
      <c r="M1341" s="25"/>
      <c r="N1341" s="594"/>
      <c r="O1341" s="25"/>
      <c r="P1341" s="33"/>
    </row>
    <row r="1342" customHeight="1" spans="1:16">
      <c r="A1342" s="595"/>
      <c r="B1342" s="618"/>
      <c r="C1342" s="23"/>
      <c r="D1342" s="21"/>
      <c r="E1342" s="21"/>
      <c r="F1342" s="593"/>
      <c r="G1342" s="617"/>
      <c r="H1342" s="95"/>
      <c r="I1342" s="21"/>
      <c r="J1342" s="593"/>
      <c r="K1342" s="617"/>
      <c r="L1342" s="564"/>
      <c r="M1342" s="25"/>
      <c r="N1342" s="594"/>
      <c r="O1342" s="25"/>
      <c r="P1342" s="33"/>
    </row>
    <row r="1343" customHeight="1" spans="1:16">
      <c r="A1343" s="591"/>
      <c r="B1343" s="618"/>
      <c r="C1343" s="23"/>
      <c r="D1343" s="21"/>
      <c r="E1343" s="21"/>
      <c r="F1343" s="593"/>
      <c r="G1343" s="617"/>
      <c r="H1343" s="95"/>
      <c r="I1343" s="21"/>
      <c r="J1343" s="593"/>
      <c r="K1343" s="617"/>
      <c r="L1343" s="564"/>
      <c r="M1343" s="25"/>
      <c r="N1343" s="594"/>
      <c r="O1343" s="25"/>
      <c r="P1343" s="33"/>
    </row>
    <row r="1344" customHeight="1" spans="1:16">
      <c r="A1344" s="595"/>
      <c r="B1344" s="618"/>
      <c r="C1344" s="23"/>
      <c r="D1344" s="21"/>
      <c r="E1344" s="21"/>
      <c r="F1344" s="593"/>
      <c r="G1344" s="617"/>
      <c r="H1344" s="95"/>
      <c r="I1344" s="21"/>
      <c r="J1344" s="593"/>
      <c r="K1344" s="617"/>
      <c r="L1344" s="564"/>
      <c r="M1344" s="25"/>
      <c r="N1344" s="594"/>
      <c r="O1344" s="25"/>
      <c r="P1344" s="33"/>
    </row>
    <row r="1345" customHeight="1" spans="1:16">
      <c r="A1345" s="591"/>
      <c r="B1345" s="22"/>
      <c r="C1345" s="23"/>
      <c r="D1345" s="21"/>
      <c r="E1345" s="21"/>
      <c r="F1345" s="593"/>
      <c r="G1345" s="617"/>
      <c r="H1345" s="95"/>
      <c r="I1345" s="21"/>
      <c r="J1345" s="593"/>
      <c r="K1345" s="617"/>
      <c r="L1345" s="564"/>
      <c r="M1345" s="25"/>
      <c r="N1345" s="594"/>
      <c r="O1345" s="25"/>
      <c r="P1345" s="33"/>
    </row>
    <row r="1346" customHeight="1" spans="1:16">
      <c r="A1346" s="595"/>
      <c r="B1346" s="618"/>
      <c r="C1346" s="23"/>
      <c r="D1346" s="21"/>
      <c r="E1346" s="21"/>
      <c r="F1346" s="593"/>
      <c r="G1346" s="617"/>
      <c r="H1346" s="95"/>
      <c r="I1346" s="21"/>
      <c r="J1346" s="593"/>
      <c r="K1346" s="617"/>
      <c r="L1346" s="564"/>
      <c r="M1346" s="25"/>
      <c r="N1346" s="594"/>
      <c r="O1346" s="25"/>
      <c r="P1346" s="33"/>
    </row>
    <row r="1347" customHeight="1" spans="1:16">
      <c r="A1347" s="591"/>
      <c r="B1347" s="618"/>
      <c r="C1347" s="23"/>
      <c r="D1347" s="21"/>
      <c r="E1347" s="21"/>
      <c r="F1347" s="593"/>
      <c r="G1347" s="617"/>
      <c r="H1347" s="95"/>
      <c r="I1347" s="21"/>
      <c r="J1347" s="593"/>
      <c r="K1347" s="617"/>
      <c r="L1347" s="564"/>
      <c r="M1347" s="25"/>
      <c r="N1347" s="594"/>
      <c r="O1347" s="25"/>
      <c r="P1347" s="33"/>
    </row>
    <row r="1348" customHeight="1" spans="1:16">
      <c r="A1348" s="595"/>
      <c r="B1348" s="22"/>
      <c r="C1348" s="23"/>
      <c r="D1348" s="21"/>
      <c r="E1348" s="21"/>
      <c r="F1348" s="593"/>
      <c r="G1348" s="617"/>
      <c r="H1348" s="95"/>
      <c r="I1348" s="21"/>
      <c r="J1348" s="593"/>
      <c r="K1348" s="617"/>
      <c r="L1348" s="564"/>
      <c r="M1348" s="25"/>
      <c r="N1348" s="594"/>
      <c r="O1348" s="25"/>
      <c r="P1348" s="33"/>
    </row>
    <row r="1349" customHeight="1" spans="1:16">
      <c r="A1349" s="591"/>
      <c r="B1349" s="22"/>
      <c r="C1349" s="23"/>
      <c r="D1349" s="21"/>
      <c r="E1349" s="21"/>
      <c r="F1349" s="593"/>
      <c r="G1349" s="617"/>
      <c r="H1349" s="95"/>
      <c r="I1349" s="21"/>
      <c r="J1349" s="593"/>
      <c r="K1349" s="617"/>
      <c r="L1349" s="564"/>
      <c r="M1349" s="25"/>
      <c r="N1349" s="594"/>
      <c r="O1349" s="25"/>
      <c r="P1349" s="33"/>
    </row>
    <row r="1350" customHeight="1" spans="1:16">
      <c r="A1350" s="595"/>
      <c r="B1350" s="22"/>
      <c r="C1350" s="23"/>
      <c r="D1350" s="21"/>
      <c r="E1350" s="21"/>
      <c r="F1350" s="593"/>
      <c r="G1350" s="617"/>
      <c r="H1350" s="95"/>
      <c r="I1350" s="21"/>
      <c r="J1350" s="593"/>
      <c r="K1350" s="617"/>
      <c r="L1350" s="564"/>
      <c r="M1350" s="25"/>
      <c r="N1350" s="594"/>
      <c r="O1350" s="25"/>
      <c r="P1350" s="33"/>
    </row>
    <row r="1351" customHeight="1" spans="1:16">
      <c r="A1351" s="591"/>
      <c r="B1351" s="21"/>
      <c r="C1351" s="23"/>
      <c r="D1351" s="21"/>
      <c r="E1351" s="21"/>
      <c r="F1351" s="593"/>
      <c r="G1351" s="617"/>
      <c r="H1351" s="95"/>
      <c r="I1351" s="21"/>
      <c r="J1351" s="593"/>
      <c r="K1351" s="617"/>
      <c r="L1351" s="564"/>
      <c r="M1351" s="25"/>
      <c r="N1351" s="594"/>
      <c r="O1351" s="25"/>
      <c r="P1351" s="33"/>
    </row>
    <row r="1352" customHeight="1" spans="1:16">
      <c r="A1352" s="595"/>
      <c r="B1352" s="618"/>
      <c r="C1352" s="23"/>
      <c r="D1352" s="21"/>
      <c r="E1352" s="21"/>
      <c r="F1352" s="593"/>
      <c r="G1352" s="617"/>
      <c r="H1352" s="95"/>
      <c r="I1352" s="21"/>
      <c r="J1352" s="593"/>
      <c r="K1352" s="617"/>
      <c r="L1352" s="564"/>
      <c r="M1352" s="25"/>
      <c r="N1352" s="594"/>
      <c r="O1352" s="25"/>
      <c r="P1352" s="33"/>
    </row>
    <row r="1353" customHeight="1" spans="1:16">
      <c r="A1353" s="591"/>
      <c r="B1353" s="21"/>
      <c r="C1353" s="23"/>
      <c r="D1353" s="21"/>
      <c r="E1353" s="21"/>
      <c r="F1353" s="593"/>
      <c r="G1353" s="617"/>
      <c r="H1353" s="95"/>
      <c r="I1353" s="21"/>
      <c r="J1353" s="593"/>
      <c r="K1353" s="617"/>
      <c r="L1353" s="564"/>
      <c r="M1353" s="25"/>
      <c r="N1353" s="594"/>
      <c r="O1353" s="25"/>
      <c r="P1353" s="33"/>
    </row>
    <row r="1354" customHeight="1" spans="1:16">
      <c r="A1354" s="595"/>
      <c r="B1354" s="21"/>
      <c r="C1354" s="23"/>
      <c r="D1354" s="21"/>
      <c r="E1354" s="21"/>
      <c r="F1354" s="593"/>
      <c r="G1354" s="617"/>
      <c r="H1354" s="95"/>
      <c r="I1354" s="21"/>
      <c r="J1354" s="593"/>
      <c r="K1354" s="617"/>
      <c r="L1354" s="564"/>
      <c r="M1354" s="25"/>
      <c r="N1354" s="594"/>
      <c r="O1354" s="25"/>
      <c r="P1354" s="33"/>
    </row>
    <row r="1355" customHeight="1" spans="1:16">
      <c r="A1355" s="591"/>
      <c r="B1355" s="21"/>
      <c r="C1355" s="23"/>
      <c r="D1355" s="21"/>
      <c r="E1355" s="21"/>
      <c r="F1355" s="593"/>
      <c r="G1355" s="617"/>
      <c r="H1355" s="95"/>
      <c r="I1355" s="21"/>
      <c r="J1355" s="593"/>
      <c r="K1355" s="617"/>
      <c r="L1355" s="564"/>
      <c r="M1355" s="25"/>
      <c r="N1355" s="594"/>
      <c r="O1355" s="25"/>
      <c r="P1355" s="33"/>
    </row>
    <row r="1356" customHeight="1" spans="1:16">
      <c r="A1356" s="595"/>
      <c r="B1356" s="21"/>
      <c r="C1356" s="23"/>
      <c r="D1356" s="21"/>
      <c r="E1356" s="21"/>
      <c r="F1356" s="593"/>
      <c r="G1356" s="617"/>
      <c r="H1356" s="95"/>
      <c r="I1356" s="21"/>
      <c r="J1356" s="593"/>
      <c r="K1356" s="617"/>
      <c r="L1356" s="564"/>
      <c r="M1356" s="25"/>
      <c r="N1356" s="594"/>
      <c r="O1356" s="25"/>
      <c r="P1356" s="33"/>
    </row>
    <row r="1357" customHeight="1" spans="1:16">
      <c r="A1357" s="591"/>
      <c r="B1357" s="21"/>
      <c r="C1357" s="23"/>
      <c r="D1357" s="21"/>
      <c r="E1357" s="21"/>
      <c r="F1357" s="593"/>
      <c r="G1357" s="617"/>
      <c r="H1357" s="95"/>
      <c r="I1357" s="21"/>
      <c r="J1357" s="593"/>
      <c r="K1357" s="617"/>
      <c r="L1357" s="564"/>
      <c r="M1357" s="25"/>
      <c r="N1357" s="594"/>
      <c r="O1357" s="25"/>
      <c r="P1357" s="33"/>
    </row>
    <row r="1358" customHeight="1" spans="1:16">
      <c r="A1358" s="595"/>
      <c r="B1358" s="21"/>
      <c r="C1358" s="23"/>
      <c r="D1358" s="21"/>
      <c r="E1358" s="21"/>
      <c r="F1358" s="593"/>
      <c r="G1358" s="617"/>
      <c r="H1358" s="95"/>
      <c r="I1358" s="21"/>
      <c r="J1358" s="593"/>
      <c r="K1358" s="617"/>
      <c r="L1358" s="564"/>
      <c r="M1358" s="25"/>
      <c r="N1358" s="594"/>
      <c r="O1358" s="25"/>
      <c r="P1358" s="33"/>
    </row>
    <row r="1359" customHeight="1" spans="1:16">
      <c r="A1359" s="591"/>
      <c r="B1359" s="21"/>
      <c r="C1359" s="23"/>
      <c r="D1359" s="21"/>
      <c r="E1359" s="21"/>
      <c r="F1359" s="593"/>
      <c r="G1359" s="617"/>
      <c r="H1359" s="95"/>
      <c r="I1359" s="21"/>
      <c r="J1359" s="593"/>
      <c r="K1359" s="617"/>
      <c r="L1359" s="564"/>
      <c r="M1359" s="25"/>
      <c r="N1359" s="594"/>
      <c r="O1359" s="25"/>
      <c r="P1359" s="33"/>
    </row>
    <row r="1360" customHeight="1" spans="1:16">
      <c r="A1360" s="595"/>
      <c r="B1360" s="21"/>
      <c r="C1360" s="23"/>
      <c r="D1360" s="21"/>
      <c r="E1360" s="21"/>
      <c r="F1360" s="593"/>
      <c r="G1360" s="617"/>
      <c r="H1360" s="95"/>
      <c r="I1360" s="21"/>
      <c r="J1360" s="593"/>
      <c r="K1360" s="617"/>
      <c r="L1360" s="564"/>
      <c r="M1360" s="25"/>
      <c r="N1360" s="594"/>
      <c r="O1360" s="25"/>
      <c r="P1360" s="33"/>
    </row>
    <row r="1361" customHeight="1" spans="1:16">
      <c r="A1361" s="591"/>
      <c r="B1361" s="21"/>
      <c r="C1361" s="23"/>
      <c r="D1361" s="21"/>
      <c r="E1361" s="21"/>
      <c r="F1361" s="593"/>
      <c r="G1361" s="617"/>
      <c r="H1361" s="95"/>
      <c r="I1361" s="21"/>
      <c r="J1361" s="593"/>
      <c r="K1361" s="617"/>
      <c r="L1361" s="564"/>
      <c r="M1361" s="25"/>
      <c r="N1361" s="594"/>
      <c r="O1361" s="25"/>
      <c r="P1361" s="33"/>
    </row>
    <row r="1362" customHeight="1" spans="1:16">
      <c r="A1362" s="595"/>
      <c r="B1362" s="21"/>
      <c r="C1362" s="23"/>
      <c r="D1362" s="21"/>
      <c r="E1362" s="21"/>
      <c r="F1362" s="593"/>
      <c r="G1362" s="617"/>
      <c r="H1362" s="95"/>
      <c r="I1362" s="21"/>
      <c r="J1362" s="593"/>
      <c r="K1362" s="617"/>
      <c r="L1362" s="564"/>
      <c r="M1362" s="25"/>
      <c r="N1362" s="594"/>
      <c r="O1362" s="25"/>
      <c r="P1362" s="33"/>
    </row>
    <row r="1363" customHeight="1" spans="1:16">
      <c r="A1363" s="591"/>
      <c r="B1363" s="21"/>
      <c r="C1363" s="23"/>
      <c r="D1363" s="21"/>
      <c r="E1363" s="21"/>
      <c r="F1363" s="593"/>
      <c r="G1363" s="617"/>
      <c r="H1363" s="95"/>
      <c r="I1363" s="21"/>
      <c r="J1363" s="593"/>
      <c r="K1363" s="617"/>
      <c r="L1363" s="564"/>
      <c r="M1363" s="25"/>
      <c r="N1363" s="594"/>
      <c r="O1363" s="25"/>
      <c r="P1363" s="33"/>
    </row>
    <row r="1364" customHeight="1" spans="1:16">
      <c r="A1364" s="595"/>
      <c r="B1364" s="21"/>
      <c r="C1364" s="23"/>
      <c r="D1364" s="21"/>
      <c r="E1364" s="21"/>
      <c r="F1364" s="593"/>
      <c r="G1364" s="617"/>
      <c r="H1364" s="95"/>
      <c r="I1364" s="21"/>
      <c r="J1364" s="593"/>
      <c r="K1364" s="617"/>
      <c r="L1364" s="564"/>
      <c r="M1364" s="25"/>
      <c r="N1364" s="594"/>
      <c r="O1364" s="25"/>
      <c r="P1364" s="33"/>
    </row>
    <row r="1365" customHeight="1" spans="1:16">
      <c r="A1365" s="591"/>
      <c r="B1365" s="21"/>
      <c r="C1365" s="23"/>
      <c r="D1365" s="21"/>
      <c r="E1365" s="21"/>
      <c r="F1365" s="593"/>
      <c r="G1365" s="617"/>
      <c r="H1365" s="95"/>
      <c r="I1365" s="21"/>
      <c r="J1365" s="593"/>
      <c r="K1365" s="617"/>
      <c r="L1365" s="564"/>
      <c r="M1365" s="25"/>
      <c r="N1365" s="594"/>
      <c r="O1365" s="25"/>
      <c r="P1365" s="33"/>
    </row>
    <row r="1366" customHeight="1" spans="1:16">
      <c r="A1366" s="595"/>
      <c r="B1366" s="21"/>
      <c r="C1366" s="23"/>
      <c r="D1366" s="21"/>
      <c r="E1366" s="21"/>
      <c r="F1366" s="593"/>
      <c r="G1366" s="617"/>
      <c r="H1366" s="95"/>
      <c r="I1366" s="21"/>
      <c r="J1366" s="593"/>
      <c r="K1366" s="617"/>
      <c r="L1366" s="564"/>
      <c r="M1366" s="25"/>
      <c r="N1366" s="594"/>
      <c r="O1366" s="25"/>
      <c r="P1366" s="33"/>
    </row>
    <row r="1367" customHeight="1" spans="1:16">
      <c r="A1367" s="591"/>
      <c r="B1367" s="22"/>
      <c r="C1367" s="23"/>
      <c r="D1367" s="21"/>
      <c r="E1367" s="21"/>
      <c r="F1367" s="593"/>
      <c r="G1367" s="617"/>
      <c r="H1367" s="95"/>
      <c r="I1367" s="21"/>
      <c r="J1367" s="593"/>
      <c r="K1367" s="617"/>
      <c r="L1367" s="564"/>
      <c r="M1367" s="25"/>
      <c r="N1367" s="594"/>
      <c r="O1367" s="25"/>
      <c r="P1367" s="33"/>
    </row>
    <row r="1368" customHeight="1" spans="1:16">
      <c r="A1368" s="595"/>
      <c r="B1368" s="21"/>
      <c r="C1368" s="23"/>
      <c r="D1368" s="21"/>
      <c r="E1368" s="21"/>
      <c r="F1368" s="593"/>
      <c r="G1368" s="617"/>
      <c r="H1368" s="95"/>
      <c r="I1368" s="21"/>
      <c r="J1368" s="593"/>
      <c r="K1368" s="617"/>
      <c r="L1368" s="564"/>
      <c r="M1368" s="25"/>
      <c r="N1368" s="594"/>
      <c r="O1368" s="25"/>
      <c r="P1368" s="33"/>
    </row>
    <row r="1369" customHeight="1" spans="1:16">
      <c r="A1369" s="591"/>
      <c r="B1369" s="22"/>
      <c r="C1369" s="23"/>
      <c r="D1369" s="21"/>
      <c r="E1369" s="21"/>
      <c r="F1369" s="593"/>
      <c r="G1369" s="617"/>
      <c r="H1369" s="95"/>
      <c r="I1369" s="21"/>
      <c r="J1369" s="593"/>
      <c r="K1369" s="617"/>
      <c r="L1369" s="564"/>
      <c r="M1369" s="25"/>
      <c r="N1369" s="594"/>
      <c r="O1369" s="25"/>
      <c r="P1369" s="33"/>
    </row>
    <row r="1370" customHeight="1" spans="1:16">
      <c r="A1370" s="595"/>
      <c r="B1370" s="618"/>
      <c r="C1370" s="23"/>
      <c r="D1370" s="21"/>
      <c r="E1370" s="21"/>
      <c r="F1370" s="593"/>
      <c r="G1370" s="617"/>
      <c r="H1370" s="95"/>
      <c r="I1370" s="21"/>
      <c r="J1370" s="593"/>
      <c r="K1370" s="617"/>
      <c r="L1370" s="564"/>
      <c r="M1370" s="25"/>
      <c r="N1370" s="594"/>
      <c r="O1370" s="25"/>
      <c r="P1370" s="33"/>
    </row>
    <row r="1371" customHeight="1" spans="1:16">
      <c r="A1371" s="591"/>
      <c r="B1371" s="618"/>
      <c r="C1371" s="23"/>
      <c r="D1371" s="21"/>
      <c r="E1371" s="21"/>
      <c r="F1371" s="593"/>
      <c r="G1371" s="617"/>
      <c r="H1371" s="95"/>
      <c r="I1371" s="21"/>
      <c r="J1371" s="593"/>
      <c r="K1371" s="617"/>
      <c r="L1371" s="564"/>
      <c r="M1371" s="25"/>
      <c r="N1371" s="594"/>
      <c r="O1371" s="25"/>
      <c r="P1371" s="33"/>
    </row>
    <row r="1372" customHeight="1" spans="1:16">
      <c r="A1372" s="595"/>
      <c r="B1372" s="618"/>
      <c r="C1372" s="23"/>
      <c r="D1372" s="21"/>
      <c r="E1372" s="21"/>
      <c r="F1372" s="593"/>
      <c r="G1372" s="617"/>
      <c r="H1372" s="95"/>
      <c r="I1372" s="21"/>
      <c r="J1372" s="593"/>
      <c r="K1372" s="617"/>
      <c r="L1372" s="564"/>
      <c r="M1372" s="25"/>
      <c r="N1372" s="594"/>
      <c r="O1372" s="25"/>
      <c r="P1372" s="33"/>
    </row>
    <row r="1373" customHeight="1" spans="1:16">
      <c r="A1373" s="591"/>
      <c r="B1373" s="618"/>
      <c r="C1373" s="23"/>
      <c r="D1373" s="21"/>
      <c r="E1373" s="21"/>
      <c r="F1373" s="593"/>
      <c r="G1373" s="617"/>
      <c r="H1373" s="95"/>
      <c r="I1373" s="21"/>
      <c r="J1373" s="593"/>
      <c r="K1373" s="617"/>
      <c r="L1373" s="564"/>
      <c r="M1373" s="25"/>
      <c r="N1373" s="594"/>
      <c r="O1373" s="25"/>
      <c r="P1373" s="33"/>
    </row>
    <row r="1374" customHeight="1" spans="1:16">
      <c r="A1374" s="595"/>
      <c r="B1374" s="618"/>
      <c r="C1374" s="23"/>
      <c r="D1374" s="21"/>
      <c r="E1374" s="21"/>
      <c r="F1374" s="593"/>
      <c r="G1374" s="617"/>
      <c r="H1374" s="95"/>
      <c r="I1374" s="21"/>
      <c r="J1374" s="593"/>
      <c r="K1374" s="617"/>
      <c r="L1374" s="564"/>
      <c r="M1374" s="25"/>
      <c r="N1374" s="594"/>
      <c r="O1374" s="25"/>
      <c r="P1374" s="33"/>
    </row>
    <row r="1375" customHeight="1" spans="1:16">
      <c r="A1375" s="591"/>
      <c r="B1375" s="618"/>
      <c r="C1375" s="23"/>
      <c r="D1375" s="21"/>
      <c r="E1375" s="21"/>
      <c r="F1375" s="593"/>
      <c r="G1375" s="617"/>
      <c r="H1375" s="95"/>
      <c r="I1375" s="21"/>
      <c r="J1375" s="593"/>
      <c r="K1375" s="617"/>
      <c r="L1375" s="564"/>
      <c r="M1375" s="25"/>
      <c r="N1375" s="594"/>
      <c r="O1375" s="25"/>
      <c r="P1375" s="33"/>
    </row>
    <row r="1376" customHeight="1" spans="1:16">
      <c r="A1376" s="595"/>
      <c r="B1376" s="618"/>
      <c r="C1376" s="23"/>
      <c r="D1376" s="21"/>
      <c r="E1376" s="21"/>
      <c r="F1376" s="593"/>
      <c r="G1376" s="617"/>
      <c r="H1376" s="95"/>
      <c r="I1376" s="21"/>
      <c r="J1376" s="593"/>
      <c r="K1376" s="617"/>
      <c r="L1376" s="564"/>
      <c r="M1376" s="25"/>
      <c r="N1376" s="594"/>
      <c r="O1376" s="25"/>
      <c r="P1376" s="33"/>
    </row>
    <row r="1377" customHeight="1" spans="1:16">
      <c r="A1377" s="591"/>
      <c r="B1377" s="618"/>
      <c r="C1377" s="23"/>
      <c r="D1377" s="21"/>
      <c r="E1377" s="21"/>
      <c r="F1377" s="593"/>
      <c r="G1377" s="617"/>
      <c r="H1377" s="95"/>
      <c r="I1377" s="21"/>
      <c r="J1377" s="593"/>
      <c r="K1377" s="617"/>
      <c r="L1377" s="564"/>
      <c r="M1377" s="25"/>
      <c r="N1377" s="594"/>
      <c r="O1377" s="25"/>
      <c r="P1377" s="33"/>
    </row>
    <row r="1378" customHeight="1" spans="1:16">
      <c r="A1378" s="595"/>
      <c r="B1378" s="618"/>
      <c r="C1378" s="23"/>
      <c r="D1378" s="21"/>
      <c r="E1378" s="21"/>
      <c r="F1378" s="593"/>
      <c r="G1378" s="617"/>
      <c r="H1378" s="95"/>
      <c r="I1378" s="21"/>
      <c r="J1378" s="593"/>
      <c r="K1378" s="617"/>
      <c r="L1378" s="564"/>
      <c r="M1378" s="25"/>
      <c r="N1378" s="594"/>
      <c r="O1378" s="25"/>
      <c r="P1378" s="33"/>
    </row>
    <row r="1379" customHeight="1" spans="1:16">
      <c r="A1379" s="591"/>
      <c r="B1379" s="618"/>
      <c r="C1379" s="23"/>
      <c r="D1379" s="21"/>
      <c r="E1379" s="21"/>
      <c r="F1379" s="593"/>
      <c r="G1379" s="617"/>
      <c r="H1379" s="95"/>
      <c r="I1379" s="21"/>
      <c r="J1379" s="593"/>
      <c r="K1379" s="617"/>
      <c r="L1379" s="564"/>
      <c r="M1379" s="25"/>
      <c r="N1379" s="594"/>
      <c r="O1379" s="25"/>
      <c r="P1379" s="33"/>
    </row>
    <row r="1380" customHeight="1" spans="1:16">
      <c r="A1380" s="595"/>
      <c r="B1380" s="618"/>
      <c r="C1380" s="23"/>
      <c r="D1380" s="21"/>
      <c r="E1380" s="21"/>
      <c r="F1380" s="593"/>
      <c r="G1380" s="617"/>
      <c r="H1380" s="95"/>
      <c r="I1380" s="21"/>
      <c r="J1380" s="593"/>
      <c r="K1380" s="617"/>
      <c r="L1380" s="564"/>
      <c r="M1380" s="25"/>
      <c r="N1380" s="594"/>
      <c r="O1380" s="25"/>
      <c r="P1380" s="33"/>
    </row>
    <row r="1381" customHeight="1" spans="1:16">
      <c r="A1381" s="591"/>
      <c r="B1381" s="618"/>
      <c r="C1381" s="23"/>
      <c r="D1381" s="21"/>
      <c r="E1381" s="21"/>
      <c r="F1381" s="593"/>
      <c r="G1381" s="617"/>
      <c r="H1381" s="95"/>
      <c r="I1381" s="21"/>
      <c r="J1381" s="593"/>
      <c r="K1381" s="617"/>
      <c r="L1381" s="564"/>
      <c r="M1381" s="25"/>
      <c r="N1381" s="594"/>
      <c r="O1381" s="25"/>
      <c r="P1381" s="33"/>
    </row>
    <row r="1382" customHeight="1" spans="1:16">
      <c r="A1382" s="595"/>
      <c r="B1382" s="618"/>
      <c r="C1382" s="23"/>
      <c r="D1382" s="21"/>
      <c r="E1382" s="21"/>
      <c r="F1382" s="593"/>
      <c r="G1382" s="617"/>
      <c r="H1382" s="95"/>
      <c r="I1382" s="21"/>
      <c r="J1382" s="593"/>
      <c r="K1382" s="617"/>
      <c r="L1382" s="564"/>
      <c r="M1382" s="25"/>
      <c r="N1382" s="594"/>
      <c r="O1382" s="25"/>
      <c r="P1382" s="33"/>
    </row>
    <row r="1383" customHeight="1" spans="1:16">
      <c r="A1383" s="591"/>
      <c r="B1383" s="618"/>
      <c r="C1383" s="23"/>
      <c r="D1383" s="21"/>
      <c r="E1383" s="21"/>
      <c r="F1383" s="593"/>
      <c r="G1383" s="617"/>
      <c r="H1383" s="95"/>
      <c r="I1383" s="21"/>
      <c r="J1383" s="593"/>
      <c r="K1383" s="617"/>
      <c r="L1383" s="564"/>
      <c r="M1383" s="25"/>
      <c r="N1383" s="594"/>
      <c r="O1383" s="25"/>
      <c r="P1383" s="33"/>
    </row>
    <row r="1384" customHeight="1" spans="1:16">
      <c r="A1384" s="595"/>
      <c r="B1384" s="618"/>
      <c r="C1384" s="23"/>
      <c r="D1384" s="21"/>
      <c r="E1384" s="21"/>
      <c r="F1384" s="593"/>
      <c r="G1384" s="617"/>
      <c r="H1384" s="95"/>
      <c r="I1384" s="21"/>
      <c r="J1384" s="593"/>
      <c r="K1384" s="617"/>
      <c r="L1384" s="564"/>
      <c r="M1384" s="25"/>
      <c r="N1384" s="594"/>
      <c r="O1384" s="25"/>
      <c r="P1384" s="33"/>
    </row>
    <row r="1385" customHeight="1" spans="1:16">
      <c r="A1385" s="591"/>
      <c r="B1385" s="618"/>
      <c r="C1385" s="23"/>
      <c r="D1385" s="21"/>
      <c r="E1385" s="21"/>
      <c r="F1385" s="593"/>
      <c r="G1385" s="617"/>
      <c r="H1385" s="95"/>
      <c r="I1385" s="21"/>
      <c r="J1385" s="593"/>
      <c r="K1385" s="617"/>
      <c r="L1385" s="564"/>
      <c r="M1385" s="25"/>
      <c r="N1385" s="594"/>
      <c r="O1385" s="25"/>
      <c r="P1385" s="33"/>
    </row>
    <row r="1386" customHeight="1" spans="1:16">
      <c r="A1386" s="595"/>
      <c r="B1386" s="618"/>
      <c r="C1386" s="23"/>
      <c r="D1386" s="21"/>
      <c r="E1386" s="21"/>
      <c r="F1386" s="593"/>
      <c r="G1386" s="617"/>
      <c r="H1386" s="95"/>
      <c r="I1386" s="21"/>
      <c r="J1386" s="593"/>
      <c r="K1386" s="617"/>
      <c r="L1386" s="564"/>
      <c r="M1386" s="25"/>
      <c r="N1386" s="594"/>
      <c r="O1386" s="25"/>
      <c r="P1386" s="33"/>
    </row>
    <row r="1387" customHeight="1" spans="1:16">
      <c r="A1387" s="591"/>
      <c r="B1387" s="618"/>
      <c r="C1387" s="23"/>
      <c r="D1387" s="21"/>
      <c r="E1387" s="21"/>
      <c r="F1387" s="593"/>
      <c r="G1387" s="617"/>
      <c r="H1387" s="95"/>
      <c r="I1387" s="21"/>
      <c r="J1387" s="593"/>
      <c r="K1387" s="617"/>
      <c r="L1387" s="564"/>
      <c r="M1387" s="25"/>
      <c r="N1387" s="594"/>
      <c r="O1387" s="25"/>
      <c r="P1387" s="33"/>
    </row>
    <row r="1388" customHeight="1" spans="1:16">
      <c r="A1388" s="595"/>
      <c r="B1388" s="618"/>
      <c r="C1388" s="23"/>
      <c r="D1388" s="21"/>
      <c r="E1388" s="21"/>
      <c r="F1388" s="593"/>
      <c r="G1388" s="617"/>
      <c r="H1388" s="95"/>
      <c r="I1388" s="21"/>
      <c r="J1388" s="593"/>
      <c r="K1388" s="617"/>
      <c r="L1388" s="564"/>
      <c r="M1388" s="25"/>
      <c r="N1388" s="594"/>
      <c r="O1388" s="25"/>
      <c r="P1388" s="33"/>
    </row>
    <row r="1389" customHeight="1" spans="1:16">
      <c r="A1389" s="591"/>
      <c r="B1389" s="618"/>
      <c r="C1389" s="23"/>
      <c r="D1389" s="21"/>
      <c r="E1389" s="21"/>
      <c r="F1389" s="593"/>
      <c r="G1389" s="617"/>
      <c r="H1389" s="95"/>
      <c r="I1389" s="21"/>
      <c r="J1389" s="593"/>
      <c r="K1389" s="617"/>
      <c r="L1389" s="564"/>
      <c r="M1389" s="25"/>
      <c r="N1389" s="594"/>
      <c r="O1389" s="25"/>
      <c r="P1389" s="33"/>
    </row>
    <row r="1390" customHeight="1" spans="1:16">
      <c r="A1390" s="595"/>
      <c r="B1390" s="618"/>
      <c r="C1390" s="23"/>
      <c r="D1390" s="21"/>
      <c r="E1390" s="21"/>
      <c r="F1390" s="593"/>
      <c r="G1390" s="617"/>
      <c r="H1390" s="95"/>
      <c r="I1390" s="21"/>
      <c r="J1390" s="593"/>
      <c r="K1390" s="617"/>
      <c r="L1390" s="564"/>
      <c r="M1390" s="25"/>
      <c r="N1390" s="594"/>
      <c r="O1390" s="25"/>
      <c r="P1390" s="33"/>
    </row>
    <row r="1391" customHeight="1" spans="1:16">
      <c r="A1391" s="591"/>
      <c r="B1391" s="21"/>
      <c r="C1391" s="23"/>
      <c r="D1391" s="21"/>
      <c r="E1391" s="21"/>
      <c r="F1391" s="593"/>
      <c r="G1391" s="617"/>
      <c r="H1391" s="95"/>
      <c r="I1391" s="21"/>
      <c r="J1391" s="593"/>
      <c r="K1391" s="617"/>
      <c r="L1391" s="564"/>
      <c r="M1391" s="25"/>
      <c r="N1391" s="594"/>
      <c r="O1391" s="25"/>
      <c r="P1391" s="33"/>
    </row>
    <row r="1392" customHeight="1" spans="1:16">
      <c r="A1392" s="595"/>
      <c r="B1392" s="22"/>
      <c r="C1392" s="23"/>
      <c r="D1392" s="21"/>
      <c r="E1392" s="21"/>
      <c r="F1392" s="593"/>
      <c r="G1392" s="617"/>
      <c r="H1392" s="95"/>
      <c r="I1392" s="21"/>
      <c r="J1392" s="593"/>
      <c r="K1392" s="617"/>
      <c r="L1392" s="564"/>
      <c r="M1392" s="25"/>
      <c r="N1392" s="594"/>
      <c r="O1392" s="25"/>
      <c r="P1392" s="33"/>
    </row>
    <row r="1393" customHeight="1" spans="1:16">
      <c r="A1393" s="591"/>
      <c r="B1393" s="22"/>
      <c r="C1393" s="23"/>
      <c r="D1393" s="21"/>
      <c r="E1393" s="21"/>
      <c r="F1393" s="593"/>
      <c r="G1393" s="617"/>
      <c r="H1393" s="95"/>
      <c r="I1393" s="21"/>
      <c r="J1393" s="593"/>
      <c r="K1393" s="617"/>
      <c r="L1393" s="564"/>
      <c r="M1393" s="25"/>
      <c r="N1393" s="594"/>
      <c r="O1393" s="25"/>
      <c r="P1393" s="33"/>
    </row>
    <row r="1394" customHeight="1" spans="1:16">
      <c r="A1394" s="595"/>
      <c r="B1394" s="22"/>
      <c r="C1394" s="23"/>
      <c r="D1394" s="21"/>
      <c r="E1394" s="21"/>
      <c r="F1394" s="593"/>
      <c r="G1394" s="617"/>
      <c r="H1394" s="95"/>
      <c r="I1394" s="21"/>
      <c r="J1394" s="593"/>
      <c r="K1394" s="617"/>
      <c r="L1394" s="564"/>
      <c r="M1394" s="25"/>
      <c r="N1394" s="594"/>
      <c r="O1394" s="25"/>
      <c r="P1394" s="33"/>
    </row>
    <row r="1395" customHeight="1" spans="1:16">
      <c r="A1395" s="591"/>
      <c r="B1395" s="22"/>
      <c r="C1395" s="23"/>
      <c r="D1395" s="21"/>
      <c r="E1395" s="21"/>
      <c r="F1395" s="593"/>
      <c r="G1395" s="617"/>
      <c r="H1395" s="95"/>
      <c r="I1395" s="21"/>
      <c r="J1395" s="593"/>
      <c r="K1395" s="617"/>
      <c r="L1395" s="564"/>
      <c r="M1395" s="25"/>
      <c r="N1395" s="594"/>
      <c r="O1395" s="25"/>
      <c r="P1395" s="33"/>
    </row>
    <row r="1396" customHeight="1" spans="1:16">
      <c r="A1396" s="595"/>
      <c r="B1396" s="21"/>
      <c r="C1396" s="23"/>
      <c r="D1396" s="21"/>
      <c r="E1396" s="21"/>
      <c r="F1396" s="593"/>
      <c r="G1396" s="617"/>
      <c r="H1396" s="95"/>
      <c r="I1396" s="21"/>
      <c r="J1396" s="593"/>
      <c r="K1396" s="617"/>
      <c r="L1396" s="564"/>
      <c r="M1396" s="25"/>
      <c r="N1396" s="594"/>
      <c r="O1396" s="25"/>
      <c r="P1396" s="33"/>
    </row>
    <row r="1397" customHeight="1" spans="1:16">
      <c r="A1397" s="591"/>
      <c r="B1397" s="21"/>
      <c r="C1397" s="23"/>
      <c r="D1397" s="21"/>
      <c r="E1397" s="21"/>
      <c r="F1397" s="593"/>
      <c r="G1397" s="617"/>
      <c r="H1397" s="95"/>
      <c r="I1397" s="21"/>
      <c r="J1397" s="593"/>
      <c r="K1397" s="617"/>
      <c r="L1397" s="564"/>
      <c r="M1397" s="25"/>
      <c r="N1397" s="594"/>
      <c r="O1397" s="25"/>
      <c r="P1397" s="33"/>
    </row>
    <row r="1398" customHeight="1" spans="1:16">
      <c r="A1398" s="595"/>
      <c r="B1398" s="21"/>
      <c r="C1398" s="23"/>
      <c r="D1398" s="21"/>
      <c r="E1398" s="21"/>
      <c r="F1398" s="593"/>
      <c r="G1398" s="617"/>
      <c r="H1398" s="95"/>
      <c r="I1398" s="21"/>
      <c r="J1398" s="593"/>
      <c r="K1398" s="617"/>
      <c r="L1398" s="564"/>
      <c r="M1398" s="25"/>
      <c r="N1398" s="594"/>
      <c r="O1398" s="25"/>
      <c r="P1398" s="33"/>
    </row>
    <row r="1399" customHeight="1" spans="1:16">
      <c r="A1399" s="591"/>
      <c r="B1399" s="21"/>
      <c r="C1399" s="23"/>
      <c r="D1399" s="21"/>
      <c r="E1399" s="21"/>
      <c r="F1399" s="593"/>
      <c r="G1399" s="617"/>
      <c r="H1399" s="95"/>
      <c r="I1399" s="21"/>
      <c r="J1399" s="593"/>
      <c r="K1399" s="617"/>
      <c r="L1399" s="564"/>
      <c r="M1399" s="25"/>
      <c r="N1399" s="594"/>
      <c r="O1399" s="25"/>
      <c r="P1399" s="33"/>
    </row>
    <row r="1400" customHeight="1" spans="1:16">
      <c r="A1400" s="595"/>
      <c r="B1400" s="21"/>
      <c r="C1400" s="23"/>
      <c r="D1400" s="21"/>
      <c r="E1400" s="21"/>
      <c r="F1400" s="593"/>
      <c r="G1400" s="617"/>
      <c r="H1400" s="95"/>
      <c r="I1400" s="21"/>
      <c r="J1400" s="593"/>
      <c r="K1400" s="617"/>
      <c r="L1400" s="564"/>
      <c r="M1400" s="25"/>
      <c r="N1400" s="594"/>
      <c r="O1400" s="25"/>
      <c r="P1400" s="33"/>
    </row>
    <row r="1401" customHeight="1" spans="1:16">
      <c r="A1401" s="591"/>
      <c r="B1401" s="21"/>
      <c r="C1401" s="23"/>
      <c r="D1401" s="21"/>
      <c r="E1401" s="21"/>
      <c r="F1401" s="593"/>
      <c r="G1401" s="617"/>
      <c r="H1401" s="95"/>
      <c r="I1401" s="21"/>
      <c r="J1401" s="593"/>
      <c r="K1401" s="617"/>
      <c r="L1401" s="564"/>
      <c r="M1401" s="25"/>
      <c r="N1401" s="594"/>
      <c r="O1401" s="25"/>
      <c r="P1401" s="33"/>
    </row>
    <row r="1402" customHeight="1" spans="1:16">
      <c r="A1402" s="595"/>
      <c r="B1402" s="21"/>
      <c r="C1402" s="23"/>
      <c r="D1402" s="21"/>
      <c r="E1402" s="21"/>
      <c r="F1402" s="593"/>
      <c r="G1402" s="617"/>
      <c r="H1402" s="95"/>
      <c r="I1402" s="21"/>
      <c r="J1402" s="593"/>
      <c r="K1402" s="617"/>
      <c r="L1402" s="564"/>
      <c r="M1402" s="25"/>
      <c r="N1402" s="594"/>
      <c r="O1402" s="25"/>
      <c r="P1402" s="33"/>
    </row>
    <row r="1403" customHeight="1" spans="1:16">
      <c r="A1403" s="591"/>
      <c r="B1403" s="21"/>
      <c r="C1403" s="23"/>
      <c r="D1403" s="21"/>
      <c r="E1403" s="21"/>
      <c r="F1403" s="593"/>
      <c r="G1403" s="617"/>
      <c r="H1403" s="95"/>
      <c r="I1403" s="21"/>
      <c r="J1403" s="593"/>
      <c r="K1403" s="617"/>
      <c r="L1403" s="564"/>
      <c r="M1403" s="25"/>
      <c r="N1403" s="594"/>
      <c r="O1403" s="25"/>
      <c r="P1403" s="33"/>
    </row>
    <row r="1404" customHeight="1" spans="1:16">
      <c r="A1404" s="595"/>
      <c r="B1404" s="21"/>
      <c r="C1404" s="23"/>
      <c r="D1404" s="21"/>
      <c r="E1404" s="21"/>
      <c r="F1404" s="593"/>
      <c r="G1404" s="617"/>
      <c r="H1404" s="95"/>
      <c r="I1404" s="21"/>
      <c r="J1404" s="593"/>
      <c r="K1404" s="617"/>
      <c r="L1404" s="564"/>
      <c r="M1404" s="25"/>
      <c r="N1404" s="594"/>
      <c r="O1404" s="25"/>
      <c r="P1404" s="33"/>
    </row>
    <row r="1405" customHeight="1" spans="1:16">
      <c r="A1405" s="591"/>
      <c r="B1405" s="21"/>
      <c r="C1405" s="23"/>
      <c r="D1405" s="21"/>
      <c r="E1405" s="21"/>
      <c r="F1405" s="593"/>
      <c r="G1405" s="617"/>
      <c r="H1405" s="95"/>
      <c r="I1405" s="21"/>
      <c r="J1405" s="593"/>
      <c r="K1405" s="617"/>
      <c r="L1405" s="564"/>
      <c r="M1405" s="25"/>
      <c r="N1405" s="594"/>
      <c r="O1405" s="25"/>
      <c r="P1405" s="33"/>
    </row>
    <row r="1406" customHeight="1" spans="1:16">
      <c r="A1406" s="595"/>
      <c r="B1406" s="21"/>
      <c r="C1406" s="23"/>
      <c r="D1406" s="21"/>
      <c r="E1406" s="21"/>
      <c r="F1406" s="593"/>
      <c r="G1406" s="617"/>
      <c r="H1406" s="95"/>
      <c r="I1406" s="21"/>
      <c r="J1406" s="593"/>
      <c r="K1406" s="617"/>
      <c r="L1406" s="564"/>
      <c r="M1406" s="25"/>
      <c r="N1406" s="594"/>
      <c r="O1406" s="25"/>
      <c r="P1406" s="33"/>
    </row>
    <row r="1407" customHeight="1" spans="1:16">
      <c r="A1407" s="591"/>
      <c r="B1407" s="21"/>
      <c r="C1407" s="23"/>
      <c r="D1407" s="21"/>
      <c r="E1407" s="21"/>
      <c r="F1407" s="593"/>
      <c r="G1407" s="617"/>
      <c r="H1407" s="95"/>
      <c r="I1407" s="21"/>
      <c r="J1407" s="593"/>
      <c r="K1407" s="617"/>
      <c r="L1407" s="564"/>
      <c r="M1407" s="25"/>
      <c r="N1407" s="594"/>
      <c r="O1407" s="25"/>
      <c r="P1407" s="33"/>
    </row>
    <row r="1408" customHeight="1" spans="1:16">
      <c r="A1408" s="595"/>
      <c r="B1408" s="21"/>
      <c r="C1408" s="23"/>
      <c r="D1408" s="21"/>
      <c r="E1408" s="21"/>
      <c r="F1408" s="593"/>
      <c r="G1408" s="617"/>
      <c r="H1408" s="95"/>
      <c r="I1408" s="21"/>
      <c r="J1408" s="593"/>
      <c r="K1408" s="617"/>
      <c r="L1408" s="564"/>
      <c r="M1408" s="25"/>
      <c r="N1408" s="594"/>
      <c r="O1408" s="25"/>
      <c r="P1408" s="33"/>
    </row>
    <row r="1409" customHeight="1" spans="1:16">
      <c r="A1409" s="591"/>
      <c r="B1409" s="21"/>
      <c r="C1409" s="23"/>
      <c r="D1409" s="21"/>
      <c r="E1409" s="21"/>
      <c r="F1409" s="593"/>
      <c r="G1409" s="617"/>
      <c r="H1409" s="95"/>
      <c r="I1409" s="21"/>
      <c r="J1409" s="593"/>
      <c r="K1409" s="617"/>
      <c r="L1409" s="564"/>
      <c r="M1409" s="25"/>
      <c r="N1409" s="594"/>
      <c r="O1409" s="25"/>
      <c r="P1409" s="33"/>
    </row>
    <row r="1410" customHeight="1" spans="1:16">
      <c r="A1410" s="595"/>
      <c r="B1410" s="21"/>
      <c r="C1410" s="23"/>
      <c r="D1410" s="21"/>
      <c r="E1410" s="21"/>
      <c r="F1410" s="593"/>
      <c r="G1410" s="617"/>
      <c r="H1410" s="95"/>
      <c r="I1410" s="21"/>
      <c r="J1410" s="593"/>
      <c r="K1410" s="617"/>
      <c r="L1410" s="564"/>
      <c r="M1410" s="25"/>
      <c r="N1410" s="594"/>
      <c r="O1410" s="25"/>
      <c r="P1410" s="33"/>
    </row>
    <row r="1411" customHeight="1" spans="1:16">
      <c r="A1411" s="591"/>
      <c r="B1411" s="21"/>
      <c r="C1411" s="23"/>
      <c r="D1411" s="21"/>
      <c r="E1411" s="21"/>
      <c r="F1411" s="593"/>
      <c r="G1411" s="617"/>
      <c r="H1411" s="95"/>
      <c r="I1411" s="21"/>
      <c r="J1411" s="593"/>
      <c r="K1411" s="617"/>
      <c r="L1411" s="564"/>
      <c r="M1411" s="25"/>
      <c r="N1411" s="594"/>
      <c r="O1411" s="25"/>
      <c r="P1411" s="33"/>
    </row>
    <row r="1412" customHeight="1" spans="1:16">
      <c r="A1412" s="595"/>
      <c r="B1412" s="22"/>
      <c r="C1412" s="23"/>
      <c r="D1412" s="21"/>
      <c r="E1412" s="21"/>
      <c r="F1412" s="593"/>
      <c r="G1412" s="617"/>
      <c r="H1412" s="95"/>
      <c r="I1412" s="21"/>
      <c r="J1412" s="593"/>
      <c r="K1412" s="617"/>
      <c r="L1412" s="564"/>
      <c r="M1412" s="25"/>
      <c r="N1412" s="594"/>
      <c r="O1412" s="25"/>
      <c r="P1412" s="33"/>
    </row>
    <row r="1413" customHeight="1" spans="1:16">
      <c r="A1413" s="591"/>
      <c r="B1413" s="22"/>
      <c r="C1413" s="23"/>
      <c r="D1413" s="21"/>
      <c r="E1413" s="21"/>
      <c r="F1413" s="593"/>
      <c r="G1413" s="617"/>
      <c r="H1413" s="95"/>
      <c r="I1413" s="21"/>
      <c r="J1413" s="593"/>
      <c r="K1413" s="617"/>
      <c r="L1413" s="564"/>
      <c r="M1413" s="25"/>
      <c r="N1413" s="594"/>
      <c r="O1413" s="25"/>
      <c r="P1413" s="33"/>
    </row>
    <row r="1414" customHeight="1" spans="1:16">
      <c r="A1414" s="595"/>
      <c r="B1414" s="22"/>
      <c r="C1414" s="23"/>
      <c r="D1414" s="21"/>
      <c r="E1414" s="21"/>
      <c r="F1414" s="593"/>
      <c r="G1414" s="617"/>
      <c r="H1414" s="95"/>
      <c r="I1414" s="21"/>
      <c r="J1414" s="593"/>
      <c r="K1414" s="617"/>
      <c r="L1414" s="564"/>
      <c r="M1414" s="25"/>
      <c r="N1414" s="594"/>
      <c r="O1414" s="25"/>
      <c r="P1414" s="33"/>
    </row>
    <row r="1415" customHeight="1" spans="1:16">
      <c r="A1415" s="591"/>
      <c r="B1415" s="22"/>
      <c r="C1415" s="23"/>
      <c r="D1415" s="21"/>
      <c r="E1415" s="21"/>
      <c r="F1415" s="593"/>
      <c r="G1415" s="617"/>
      <c r="H1415" s="95"/>
      <c r="I1415" s="21"/>
      <c r="J1415" s="593"/>
      <c r="K1415" s="617"/>
      <c r="L1415" s="564"/>
      <c r="M1415" s="25"/>
      <c r="N1415" s="594"/>
      <c r="O1415" s="25"/>
      <c r="P1415" s="33"/>
    </row>
    <row r="1416" customHeight="1" spans="1:16">
      <c r="A1416" s="595"/>
      <c r="B1416" s="21"/>
      <c r="C1416" s="23"/>
      <c r="D1416" s="21"/>
      <c r="E1416" s="21"/>
      <c r="F1416" s="593"/>
      <c r="G1416" s="617"/>
      <c r="H1416" s="95"/>
      <c r="I1416" s="21"/>
      <c r="J1416" s="593"/>
      <c r="K1416" s="617"/>
      <c r="L1416" s="564"/>
      <c r="M1416" s="25"/>
      <c r="N1416" s="594"/>
      <c r="O1416" s="25"/>
      <c r="P1416" s="33"/>
    </row>
    <row r="1417" customHeight="1" spans="1:16">
      <c r="A1417" s="591"/>
      <c r="B1417" s="21"/>
      <c r="C1417" s="23"/>
      <c r="D1417" s="21"/>
      <c r="E1417" s="21"/>
      <c r="F1417" s="593"/>
      <c r="G1417" s="617"/>
      <c r="H1417" s="95"/>
      <c r="I1417" s="21"/>
      <c r="J1417" s="593"/>
      <c r="K1417" s="617"/>
      <c r="L1417" s="564"/>
      <c r="M1417" s="25"/>
      <c r="N1417" s="594"/>
      <c r="O1417" s="25"/>
      <c r="P1417" s="33"/>
    </row>
    <row r="1418" customHeight="1" spans="1:16">
      <c r="A1418" s="595"/>
      <c r="B1418" s="21"/>
      <c r="C1418" s="23"/>
      <c r="D1418" s="21"/>
      <c r="E1418" s="21"/>
      <c r="F1418" s="593"/>
      <c r="G1418" s="617"/>
      <c r="H1418" s="95"/>
      <c r="I1418" s="21"/>
      <c r="J1418" s="593"/>
      <c r="K1418" s="617"/>
      <c r="L1418" s="564"/>
      <c r="M1418" s="25"/>
      <c r="N1418" s="594"/>
      <c r="O1418" s="25"/>
      <c r="P1418" s="33"/>
    </row>
    <row r="1419" customHeight="1" spans="1:16">
      <c r="A1419" s="591"/>
      <c r="B1419" s="21"/>
      <c r="C1419" s="23"/>
      <c r="D1419" s="21"/>
      <c r="E1419" s="21"/>
      <c r="F1419" s="593"/>
      <c r="G1419" s="617"/>
      <c r="H1419" s="95"/>
      <c r="I1419" s="21"/>
      <c r="J1419" s="593"/>
      <c r="K1419" s="617"/>
      <c r="L1419" s="564"/>
      <c r="M1419" s="25"/>
      <c r="N1419" s="594"/>
      <c r="O1419" s="25"/>
      <c r="P1419" s="33"/>
    </row>
    <row r="1420" customHeight="1" spans="1:16">
      <c r="A1420" s="595"/>
      <c r="B1420" s="21"/>
      <c r="C1420" s="23"/>
      <c r="D1420" s="21"/>
      <c r="E1420" s="21"/>
      <c r="F1420" s="593"/>
      <c r="G1420" s="617"/>
      <c r="H1420" s="95"/>
      <c r="I1420" s="21"/>
      <c r="J1420" s="593"/>
      <c r="K1420" s="617"/>
      <c r="L1420" s="564"/>
      <c r="M1420" s="25"/>
      <c r="N1420" s="594"/>
      <c r="O1420" s="25"/>
      <c r="P1420" s="33"/>
    </row>
    <row r="1421" customHeight="1" spans="1:16">
      <c r="A1421" s="591"/>
      <c r="B1421" s="21"/>
      <c r="C1421" s="23"/>
      <c r="D1421" s="21"/>
      <c r="E1421" s="21"/>
      <c r="F1421" s="593"/>
      <c r="G1421" s="617"/>
      <c r="H1421" s="95"/>
      <c r="I1421" s="21"/>
      <c r="J1421" s="593"/>
      <c r="K1421" s="617"/>
      <c r="L1421" s="564"/>
      <c r="M1421" s="25"/>
      <c r="N1421" s="594"/>
      <c r="O1421" s="25"/>
      <c r="P1421" s="33"/>
    </row>
    <row r="1422" customHeight="1" spans="1:16">
      <c r="A1422" s="595"/>
      <c r="B1422" s="21"/>
      <c r="C1422" s="23"/>
      <c r="D1422" s="21"/>
      <c r="E1422" s="21"/>
      <c r="F1422" s="593"/>
      <c r="G1422" s="617"/>
      <c r="H1422" s="95"/>
      <c r="I1422" s="21"/>
      <c r="J1422" s="593"/>
      <c r="K1422" s="617"/>
      <c r="L1422" s="564"/>
      <c r="M1422" s="25"/>
      <c r="N1422" s="594"/>
      <c r="O1422" s="25"/>
      <c r="P1422" s="33"/>
    </row>
    <row r="1423" customHeight="1" spans="1:16">
      <c r="A1423" s="591"/>
      <c r="B1423" s="21"/>
      <c r="C1423" s="23"/>
      <c r="D1423" s="21"/>
      <c r="E1423" s="21"/>
      <c r="F1423" s="593"/>
      <c r="G1423" s="617"/>
      <c r="H1423" s="95"/>
      <c r="I1423" s="21"/>
      <c r="J1423" s="593"/>
      <c r="K1423" s="617"/>
      <c r="L1423" s="564"/>
      <c r="M1423" s="25"/>
      <c r="N1423" s="594"/>
      <c r="O1423" s="25"/>
      <c r="P1423" s="33"/>
    </row>
    <row r="1424" customHeight="1" spans="1:16">
      <c r="A1424" s="595"/>
      <c r="B1424" s="21"/>
      <c r="C1424" s="23"/>
      <c r="D1424" s="21"/>
      <c r="E1424" s="21"/>
      <c r="F1424" s="593"/>
      <c r="G1424" s="617"/>
      <c r="H1424" s="95"/>
      <c r="I1424" s="21"/>
      <c r="J1424" s="593"/>
      <c r="K1424" s="617"/>
      <c r="L1424" s="564"/>
      <c r="M1424" s="25"/>
      <c r="N1424" s="594"/>
      <c r="O1424" s="25"/>
      <c r="P1424" s="33"/>
    </row>
    <row r="1425" customHeight="1" spans="1:16">
      <c r="A1425" s="591"/>
      <c r="B1425" s="21"/>
      <c r="C1425" s="23"/>
      <c r="D1425" s="21"/>
      <c r="E1425" s="21"/>
      <c r="F1425" s="593"/>
      <c r="G1425" s="617"/>
      <c r="H1425" s="95"/>
      <c r="I1425" s="21"/>
      <c r="J1425" s="593"/>
      <c r="K1425" s="617"/>
      <c r="L1425" s="564"/>
      <c r="M1425" s="25"/>
      <c r="N1425" s="594"/>
      <c r="O1425" s="25"/>
      <c r="P1425" s="33"/>
    </row>
    <row r="1426" customHeight="1" spans="1:16">
      <c r="A1426" s="595"/>
      <c r="B1426" s="21"/>
      <c r="C1426" s="23"/>
      <c r="D1426" s="21"/>
      <c r="E1426" s="21"/>
      <c r="F1426" s="593"/>
      <c r="G1426" s="617"/>
      <c r="H1426" s="95"/>
      <c r="I1426" s="21"/>
      <c r="J1426" s="593"/>
      <c r="K1426" s="617"/>
      <c r="L1426" s="564"/>
      <c r="M1426" s="25"/>
      <c r="N1426" s="594"/>
      <c r="O1426" s="25"/>
      <c r="P1426" s="33"/>
    </row>
    <row r="1427" customHeight="1" spans="1:16">
      <c r="A1427" s="591"/>
      <c r="B1427" s="21"/>
      <c r="C1427" s="23"/>
      <c r="D1427" s="21"/>
      <c r="E1427" s="21"/>
      <c r="F1427" s="593"/>
      <c r="G1427" s="617"/>
      <c r="H1427" s="95"/>
      <c r="I1427" s="21"/>
      <c r="J1427" s="593"/>
      <c r="K1427" s="617"/>
      <c r="L1427" s="564"/>
      <c r="M1427" s="25"/>
      <c r="N1427" s="594"/>
      <c r="O1427" s="25"/>
      <c r="P1427" s="33"/>
    </row>
    <row r="1428" customHeight="1" spans="1:16">
      <c r="A1428" s="595"/>
      <c r="B1428" s="21"/>
      <c r="C1428" s="23"/>
      <c r="D1428" s="21"/>
      <c r="E1428" s="21"/>
      <c r="F1428" s="593"/>
      <c r="G1428" s="617"/>
      <c r="H1428" s="95"/>
      <c r="I1428" s="21"/>
      <c r="J1428" s="593"/>
      <c r="K1428" s="617"/>
      <c r="L1428" s="564"/>
      <c r="M1428" s="25"/>
      <c r="N1428" s="594"/>
      <c r="O1428" s="25"/>
      <c r="P1428" s="33"/>
    </row>
    <row r="1429" customHeight="1" spans="1:16">
      <c r="A1429" s="591"/>
      <c r="B1429" s="21"/>
      <c r="C1429" s="23"/>
      <c r="D1429" s="21"/>
      <c r="E1429" s="21"/>
      <c r="F1429" s="593"/>
      <c r="G1429" s="617"/>
      <c r="H1429" s="95"/>
      <c r="I1429" s="21"/>
      <c r="J1429" s="593"/>
      <c r="K1429" s="617"/>
      <c r="L1429" s="564"/>
      <c r="M1429" s="25"/>
      <c r="N1429" s="594"/>
      <c r="O1429" s="25"/>
      <c r="P1429" s="33"/>
    </row>
    <row r="1430" customHeight="1" spans="1:16">
      <c r="A1430" s="595"/>
      <c r="B1430" s="21"/>
      <c r="C1430" s="23"/>
      <c r="D1430" s="21"/>
      <c r="E1430" s="21"/>
      <c r="F1430" s="593"/>
      <c r="G1430" s="617"/>
      <c r="H1430" s="95"/>
      <c r="I1430" s="21"/>
      <c r="J1430" s="593"/>
      <c r="K1430" s="617"/>
      <c r="L1430" s="564"/>
      <c r="M1430" s="25"/>
      <c r="N1430" s="594"/>
      <c r="O1430" s="25"/>
      <c r="P1430" s="33"/>
    </row>
    <row r="1431" customHeight="1" spans="1:16">
      <c r="A1431" s="591"/>
      <c r="B1431" s="21"/>
      <c r="C1431" s="23"/>
      <c r="D1431" s="21"/>
      <c r="E1431" s="21"/>
      <c r="F1431" s="593"/>
      <c r="G1431" s="617"/>
      <c r="H1431" s="95"/>
      <c r="I1431" s="21"/>
      <c r="J1431" s="593"/>
      <c r="K1431" s="617"/>
      <c r="L1431" s="564"/>
      <c r="M1431" s="25"/>
      <c r="N1431" s="594"/>
      <c r="O1431" s="25"/>
      <c r="P1431" s="33"/>
    </row>
    <row r="1432" customHeight="1" spans="1:16">
      <c r="A1432" s="595"/>
      <c r="B1432" s="21"/>
      <c r="C1432" s="23"/>
      <c r="D1432" s="21"/>
      <c r="E1432" s="21"/>
      <c r="F1432" s="593"/>
      <c r="G1432" s="617"/>
      <c r="H1432" s="95"/>
      <c r="I1432" s="21"/>
      <c r="J1432" s="593"/>
      <c r="K1432" s="617"/>
      <c r="L1432" s="564"/>
      <c r="M1432" s="25"/>
      <c r="N1432" s="594"/>
      <c r="O1432" s="25"/>
      <c r="P1432" s="33"/>
    </row>
    <row r="1433" customHeight="1" spans="1:16">
      <c r="A1433" s="591"/>
      <c r="B1433" s="21"/>
      <c r="C1433" s="23"/>
      <c r="D1433" s="21"/>
      <c r="E1433" s="21"/>
      <c r="F1433" s="593"/>
      <c r="G1433" s="617"/>
      <c r="H1433" s="95"/>
      <c r="I1433" s="21"/>
      <c r="J1433" s="593"/>
      <c r="K1433" s="617"/>
      <c r="L1433" s="564"/>
      <c r="M1433" s="25"/>
      <c r="N1433" s="594"/>
      <c r="O1433" s="25"/>
      <c r="P1433" s="33"/>
    </row>
    <row r="1434" customHeight="1" spans="1:16">
      <c r="A1434" s="595"/>
      <c r="B1434" s="21"/>
      <c r="C1434" s="23"/>
      <c r="D1434" s="21"/>
      <c r="E1434" s="21"/>
      <c r="F1434" s="593"/>
      <c r="G1434" s="617"/>
      <c r="H1434" s="95"/>
      <c r="I1434" s="21"/>
      <c r="J1434" s="593"/>
      <c r="K1434" s="617"/>
      <c r="L1434" s="564"/>
      <c r="M1434" s="25"/>
      <c r="N1434" s="594"/>
      <c r="O1434" s="25"/>
      <c r="P1434" s="33"/>
    </row>
    <row r="1435" customHeight="1" spans="1:16">
      <c r="A1435" s="591"/>
      <c r="B1435" s="21"/>
      <c r="C1435" s="23"/>
      <c r="D1435" s="21"/>
      <c r="E1435" s="21"/>
      <c r="F1435" s="593"/>
      <c r="G1435" s="617"/>
      <c r="H1435" s="95"/>
      <c r="I1435" s="21"/>
      <c r="J1435" s="593"/>
      <c r="K1435" s="617"/>
      <c r="L1435" s="564"/>
      <c r="M1435" s="25"/>
      <c r="N1435" s="594"/>
      <c r="O1435" s="25"/>
      <c r="P1435" s="33"/>
    </row>
    <row r="1436" customHeight="1" spans="1:16">
      <c r="A1436" s="595"/>
      <c r="B1436" s="21"/>
      <c r="C1436" s="23"/>
      <c r="D1436" s="21"/>
      <c r="E1436" s="21"/>
      <c r="F1436" s="593"/>
      <c r="G1436" s="617"/>
      <c r="H1436" s="95"/>
      <c r="I1436" s="21"/>
      <c r="J1436" s="593"/>
      <c r="K1436" s="617"/>
      <c r="L1436" s="564"/>
      <c r="M1436" s="25"/>
      <c r="N1436" s="594"/>
      <c r="O1436" s="25"/>
      <c r="P1436" s="33"/>
    </row>
    <row r="1437" customHeight="1" spans="1:16">
      <c r="A1437" s="591"/>
      <c r="B1437" s="21"/>
      <c r="C1437" s="23"/>
      <c r="D1437" s="21"/>
      <c r="E1437" s="21"/>
      <c r="F1437" s="593"/>
      <c r="G1437" s="617"/>
      <c r="H1437" s="95"/>
      <c r="I1437" s="21"/>
      <c r="J1437" s="593"/>
      <c r="K1437" s="617"/>
      <c r="L1437" s="564"/>
      <c r="M1437" s="25"/>
      <c r="N1437" s="594"/>
      <c r="O1437" s="25"/>
      <c r="P1437" s="33"/>
    </row>
    <row r="1438" customHeight="1" spans="1:16">
      <c r="A1438" s="595"/>
      <c r="B1438" s="21"/>
      <c r="C1438" s="23"/>
      <c r="D1438" s="21"/>
      <c r="E1438" s="21"/>
      <c r="F1438" s="593"/>
      <c r="G1438" s="617"/>
      <c r="H1438" s="95"/>
      <c r="I1438" s="21"/>
      <c r="J1438" s="593"/>
      <c r="K1438" s="617"/>
      <c r="L1438" s="564"/>
      <c r="M1438" s="25"/>
      <c r="N1438" s="594"/>
      <c r="O1438" s="25"/>
      <c r="P1438" s="33"/>
    </row>
    <row r="1439" customHeight="1" spans="1:16">
      <c r="A1439" s="591"/>
      <c r="B1439" s="21"/>
      <c r="C1439" s="23"/>
      <c r="D1439" s="21"/>
      <c r="E1439" s="21"/>
      <c r="F1439" s="593"/>
      <c r="G1439" s="617"/>
      <c r="H1439" s="95"/>
      <c r="I1439" s="21"/>
      <c r="J1439" s="593"/>
      <c r="K1439" s="617"/>
      <c r="L1439" s="564"/>
      <c r="M1439" s="25"/>
      <c r="N1439" s="594"/>
      <c r="O1439" s="25"/>
      <c r="P1439" s="33"/>
    </row>
    <row r="1440" customHeight="1" spans="1:16">
      <c r="A1440" s="595"/>
      <c r="B1440" s="21"/>
      <c r="C1440" s="23"/>
      <c r="D1440" s="21"/>
      <c r="E1440" s="21"/>
      <c r="F1440" s="593"/>
      <c r="G1440" s="617"/>
      <c r="H1440" s="95"/>
      <c r="I1440" s="21"/>
      <c r="J1440" s="593"/>
      <c r="K1440" s="617"/>
      <c r="L1440" s="564"/>
      <c r="M1440" s="25"/>
      <c r="N1440" s="594"/>
      <c r="O1440" s="25"/>
      <c r="P1440" s="33"/>
    </row>
    <row r="1441" customHeight="1" spans="1:16">
      <c r="A1441" s="591"/>
      <c r="B1441" s="21"/>
      <c r="C1441" s="23"/>
      <c r="D1441" s="21"/>
      <c r="E1441" s="21"/>
      <c r="F1441" s="593"/>
      <c r="G1441" s="617"/>
      <c r="H1441" s="95"/>
      <c r="I1441" s="21"/>
      <c r="J1441" s="593"/>
      <c r="K1441" s="617"/>
      <c r="L1441" s="564"/>
      <c r="M1441" s="25"/>
      <c r="N1441" s="594"/>
      <c r="O1441" s="25"/>
      <c r="P1441" s="33"/>
    </row>
    <row r="1442" customHeight="1" spans="1:16">
      <c r="A1442" s="595"/>
      <c r="B1442" s="22"/>
      <c r="C1442" s="23"/>
      <c r="D1442" s="21"/>
      <c r="E1442" s="21"/>
      <c r="F1442" s="593"/>
      <c r="G1442" s="617"/>
      <c r="H1442" s="95"/>
      <c r="I1442" s="21"/>
      <c r="J1442" s="593"/>
      <c r="K1442" s="617"/>
      <c r="L1442" s="564"/>
      <c r="M1442" s="25"/>
      <c r="N1442" s="594"/>
      <c r="O1442" s="25"/>
      <c r="P1442" s="33"/>
    </row>
    <row r="1443" customHeight="1" spans="1:16">
      <c r="A1443" s="591"/>
      <c r="B1443" s="22"/>
      <c r="C1443" s="23"/>
      <c r="D1443" s="21"/>
      <c r="E1443" s="21"/>
      <c r="F1443" s="593"/>
      <c r="G1443" s="617"/>
      <c r="H1443" s="95"/>
      <c r="I1443" s="21"/>
      <c r="J1443" s="593"/>
      <c r="K1443" s="617"/>
      <c r="L1443" s="564"/>
      <c r="M1443" s="25"/>
      <c r="N1443" s="594"/>
      <c r="O1443" s="25"/>
      <c r="P1443" s="33"/>
    </row>
    <row r="1444" customHeight="1" spans="1:16">
      <c r="A1444" s="595"/>
      <c r="B1444" s="22"/>
      <c r="C1444" s="23"/>
      <c r="D1444" s="21"/>
      <c r="E1444" s="21"/>
      <c r="F1444" s="593"/>
      <c r="G1444" s="617"/>
      <c r="H1444" s="95"/>
      <c r="I1444" s="21"/>
      <c r="J1444" s="593"/>
      <c r="K1444" s="617"/>
      <c r="L1444" s="564"/>
      <c r="M1444" s="25"/>
      <c r="N1444" s="594"/>
      <c r="O1444" s="25"/>
      <c r="P1444" s="33"/>
    </row>
    <row r="1445" customHeight="1" spans="1:16">
      <c r="A1445" s="591"/>
      <c r="B1445" s="21"/>
      <c r="C1445" s="23"/>
      <c r="D1445" s="21"/>
      <c r="E1445" s="21"/>
      <c r="F1445" s="593"/>
      <c r="G1445" s="617"/>
      <c r="H1445" s="95"/>
      <c r="I1445" s="21"/>
      <c r="J1445" s="593"/>
      <c r="K1445" s="617"/>
      <c r="L1445" s="564"/>
      <c r="M1445" s="25"/>
      <c r="N1445" s="594"/>
      <c r="O1445" s="25"/>
      <c r="P1445" s="33"/>
    </row>
    <row r="1446" customHeight="1" spans="1:16">
      <c r="A1446" s="595"/>
      <c r="B1446" s="21"/>
      <c r="C1446" s="23"/>
      <c r="D1446" s="21"/>
      <c r="E1446" s="21"/>
      <c r="F1446" s="593"/>
      <c r="G1446" s="617"/>
      <c r="H1446" s="95"/>
      <c r="I1446" s="21"/>
      <c r="J1446" s="593"/>
      <c r="K1446" s="617"/>
      <c r="L1446" s="564"/>
      <c r="M1446" s="25"/>
      <c r="N1446" s="594"/>
      <c r="O1446" s="25"/>
      <c r="P1446" s="33"/>
    </row>
    <row r="1447" customHeight="1" spans="1:16">
      <c r="A1447" s="591"/>
      <c r="B1447" s="21"/>
      <c r="C1447" s="23"/>
      <c r="D1447" s="21"/>
      <c r="E1447" s="21"/>
      <c r="F1447" s="593"/>
      <c r="G1447" s="617"/>
      <c r="H1447" s="95"/>
      <c r="I1447" s="21"/>
      <c r="J1447" s="593"/>
      <c r="K1447" s="617"/>
      <c r="L1447" s="564"/>
      <c r="M1447" s="25"/>
      <c r="N1447" s="594"/>
      <c r="O1447" s="25"/>
      <c r="P1447" s="33"/>
    </row>
    <row r="1448" customHeight="1" spans="1:16">
      <c r="A1448" s="595"/>
      <c r="B1448" s="21"/>
      <c r="C1448" s="23"/>
      <c r="D1448" s="21"/>
      <c r="E1448" s="21"/>
      <c r="F1448" s="593"/>
      <c r="G1448" s="617"/>
      <c r="H1448" s="95"/>
      <c r="I1448" s="21"/>
      <c r="J1448" s="593"/>
      <c r="K1448" s="617"/>
      <c r="L1448" s="564"/>
      <c r="M1448" s="25"/>
      <c r="N1448" s="594"/>
      <c r="O1448" s="25"/>
      <c r="P1448" s="33"/>
    </row>
    <row r="1449" customHeight="1" spans="1:16">
      <c r="A1449" s="591"/>
      <c r="B1449" s="21"/>
      <c r="C1449" s="23"/>
      <c r="D1449" s="21"/>
      <c r="E1449" s="21"/>
      <c r="F1449" s="593"/>
      <c r="G1449" s="617"/>
      <c r="H1449" s="95"/>
      <c r="I1449" s="21"/>
      <c r="J1449" s="593"/>
      <c r="K1449" s="617"/>
      <c r="L1449" s="564"/>
      <c r="M1449" s="25"/>
      <c r="N1449" s="594"/>
      <c r="O1449" s="25"/>
      <c r="P1449" s="33"/>
    </row>
    <row r="1450" customHeight="1" spans="1:16">
      <c r="A1450" s="595"/>
      <c r="B1450" s="22"/>
      <c r="C1450" s="23"/>
      <c r="D1450" s="21"/>
      <c r="E1450" s="21"/>
      <c r="F1450" s="593"/>
      <c r="G1450" s="617"/>
      <c r="H1450" s="95"/>
      <c r="I1450" s="21"/>
      <c r="J1450" s="593"/>
      <c r="K1450" s="617"/>
      <c r="L1450" s="564"/>
      <c r="M1450" s="25"/>
      <c r="N1450" s="594"/>
      <c r="O1450" s="25"/>
      <c r="P1450" s="33"/>
    </row>
    <row r="1451" customHeight="1" spans="1:16">
      <c r="A1451" s="591"/>
      <c r="B1451" s="22"/>
      <c r="C1451" s="23"/>
      <c r="D1451" s="21"/>
      <c r="E1451" s="21"/>
      <c r="F1451" s="593"/>
      <c r="G1451" s="617"/>
      <c r="H1451" s="95"/>
      <c r="I1451" s="21"/>
      <c r="J1451" s="593"/>
      <c r="K1451" s="617"/>
      <c r="L1451" s="564"/>
      <c r="M1451" s="25"/>
      <c r="N1451" s="594"/>
      <c r="O1451" s="25"/>
      <c r="P1451" s="33"/>
    </row>
    <row r="1452" customHeight="1" spans="1:16">
      <c r="A1452" s="595"/>
      <c r="B1452" s="22"/>
      <c r="C1452" s="23"/>
      <c r="D1452" s="21"/>
      <c r="E1452" s="21"/>
      <c r="F1452" s="593"/>
      <c r="G1452" s="617"/>
      <c r="H1452" s="95"/>
      <c r="I1452" s="21"/>
      <c r="J1452" s="593"/>
      <c r="K1452" s="617"/>
      <c r="L1452" s="564"/>
      <c r="M1452" s="25"/>
      <c r="N1452" s="594"/>
      <c r="O1452" s="25"/>
      <c r="P1452" s="33"/>
    </row>
    <row r="1453" customHeight="1" spans="1:16">
      <c r="A1453" s="591"/>
      <c r="B1453" s="22"/>
      <c r="C1453" s="23"/>
      <c r="D1453" s="21"/>
      <c r="E1453" s="21"/>
      <c r="F1453" s="593"/>
      <c r="G1453" s="617"/>
      <c r="H1453" s="95"/>
      <c r="I1453" s="21"/>
      <c r="J1453" s="593"/>
      <c r="K1453" s="617"/>
      <c r="L1453" s="564"/>
      <c r="M1453" s="25"/>
      <c r="N1453" s="594"/>
      <c r="O1453" s="25"/>
      <c r="P1453" s="33"/>
    </row>
    <row r="1454" customHeight="1" spans="1:16">
      <c r="A1454" s="595"/>
      <c r="B1454" s="21"/>
      <c r="C1454" s="23"/>
      <c r="D1454" s="21"/>
      <c r="E1454" s="21"/>
      <c r="F1454" s="593"/>
      <c r="G1454" s="617"/>
      <c r="H1454" s="95"/>
      <c r="I1454" s="21"/>
      <c r="J1454" s="593"/>
      <c r="K1454" s="617"/>
      <c r="L1454" s="564"/>
      <c r="M1454" s="25"/>
      <c r="N1454" s="594"/>
      <c r="O1454" s="25"/>
      <c r="P1454" s="33"/>
    </row>
    <row r="1455" customHeight="1" spans="1:16">
      <c r="A1455" s="591"/>
      <c r="B1455" s="21"/>
      <c r="C1455" s="23"/>
      <c r="D1455" s="21"/>
      <c r="E1455" s="21"/>
      <c r="F1455" s="593"/>
      <c r="G1455" s="617"/>
      <c r="H1455" s="95"/>
      <c r="I1455" s="21"/>
      <c r="J1455" s="593"/>
      <c r="K1455" s="617"/>
      <c r="L1455" s="564"/>
      <c r="M1455" s="25"/>
      <c r="N1455" s="594"/>
      <c r="O1455" s="25"/>
      <c r="P1455" s="33"/>
    </row>
    <row r="1456" customHeight="1" spans="1:16">
      <c r="A1456" s="595"/>
      <c r="B1456" s="21"/>
      <c r="C1456" s="23"/>
      <c r="D1456" s="21"/>
      <c r="E1456" s="21"/>
      <c r="F1456" s="593"/>
      <c r="G1456" s="617"/>
      <c r="H1456" s="95"/>
      <c r="I1456" s="21"/>
      <c r="J1456" s="593"/>
      <c r="K1456" s="617"/>
      <c r="L1456" s="564"/>
      <c r="M1456" s="25"/>
      <c r="N1456" s="594"/>
      <c r="O1456" s="25"/>
      <c r="P1456" s="33"/>
    </row>
    <row r="1457" customHeight="1" spans="1:16">
      <c r="A1457" s="591"/>
      <c r="B1457" s="21"/>
      <c r="C1457" s="23"/>
      <c r="D1457" s="21"/>
      <c r="E1457" s="21"/>
      <c r="F1457" s="593"/>
      <c r="G1457" s="617"/>
      <c r="H1457" s="95"/>
      <c r="I1457" s="21"/>
      <c r="J1457" s="593"/>
      <c r="K1457" s="617"/>
      <c r="L1457" s="564"/>
      <c r="M1457" s="25"/>
      <c r="N1457" s="594"/>
      <c r="O1457" s="25"/>
      <c r="P1457" s="33"/>
    </row>
    <row r="1458" customHeight="1" spans="1:16">
      <c r="A1458" s="595"/>
      <c r="B1458" s="21"/>
      <c r="C1458" s="23"/>
      <c r="D1458" s="21"/>
      <c r="E1458" s="21"/>
      <c r="F1458" s="593"/>
      <c r="G1458" s="617"/>
      <c r="H1458" s="95"/>
      <c r="I1458" s="21"/>
      <c r="J1458" s="593"/>
      <c r="K1458" s="617"/>
      <c r="L1458" s="564"/>
      <c r="M1458" s="25"/>
      <c r="N1458" s="594"/>
      <c r="O1458" s="25"/>
      <c r="P1458" s="33"/>
    </row>
    <row r="1459" customHeight="1" spans="1:16">
      <c r="A1459" s="591"/>
      <c r="B1459" s="21"/>
      <c r="C1459" s="23"/>
      <c r="D1459" s="21"/>
      <c r="E1459" s="21"/>
      <c r="F1459" s="593"/>
      <c r="G1459" s="617"/>
      <c r="H1459" s="95"/>
      <c r="I1459" s="21"/>
      <c r="J1459" s="593"/>
      <c r="K1459" s="617"/>
      <c r="L1459" s="564"/>
      <c r="M1459" s="25"/>
      <c r="N1459" s="594"/>
      <c r="O1459" s="25"/>
      <c r="P1459" s="33"/>
    </row>
    <row r="1460" customHeight="1" spans="1:16">
      <c r="A1460" s="595"/>
      <c r="B1460" s="21"/>
      <c r="C1460" s="23"/>
      <c r="D1460" s="21"/>
      <c r="E1460" s="21"/>
      <c r="F1460" s="593"/>
      <c r="G1460" s="617"/>
      <c r="H1460" s="95"/>
      <c r="I1460" s="21"/>
      <c r="J1460" s="593"/>
      <c r="K1460" s="617"/>
      <c r="L1460" s="564"/>
      <c r="M1460" s="25"/>
      <c r="N1460" s="594"/>
      <c r="O1460" s="25"/>
      <c r="P1460" s="33"/>
    </row>
    <row r="1461" customHeight="1" spans="1:16">
      <c r="A1461" s="591"/>
      <c r="B1461" s="21"/>
      <c r="C1461" s="23"/>
      <c r="D1461" s="21"/>
      <c r="E1461" s="21"/>
      <c r="F1461" s="593"/>
      <c r="G1461" s="617"/>
      <c r="H1461" s="95"/>
      <c r="I1461" s="21"/>
      <c r="J1461" s="593"/>
      <c r="K1461" s="617"/>
      <c r="L1461" s="564"/>
      <c r="M1461" s="25"/>
      <c r="N1461" s="594"/>
      <c r="O1461" s="25"/>
      <c r="P1461" s="33"/>
    </row>
    <row r="1462" customHeight="1" spans="1:16">
      <c r="A1462" s="595"/>
      <c r="B1462" s="618"/>
      <c r="C1462" s="23"/>
      <c r="D1462" s="21"/>
      <c r="E1462" s="21"/>
      <c r="F1462" s="593"/>
      <c r="G1462" s="617"/>
      <c r="H1462" s="95"/>
      <c r="I1462" s="21"/>
      <c r="J1462" s="593"/>
      <c r="K1462" s="617"/>
      <c r="L1462" s="564"/>
      <c r="M1462" s="25"/>
      <c r="N1462" s="594"/>
      <c r="O1462" s="25"/>
      <c r="P1462" s="33"/>
    </row>
    <row r="1463" customHeight="1" spans="1:16">
      <c r="A1463" s="591"/>
      <c r="B1463" s="618"/>
      <c r="C1463" s="23"/>
      <c r="D1463" s="21"/>
      <c r="E1463" s="21"/>
      <c r="F1463" s="593"/>
      <c r="G1463" s="617"/>
      <c r="H1463" s="95"/>
      <c r="I1463" s="21"/>
      <c r="J1463" s="593"/>
      <c r="K1463" s="617"/>
      <c r="L1463" s="564"/>
      <c r="M1463" s="25"/>
      <c r="N1463" s="594"/>
      <c r="O1463" s="25"/>
      <c r="P1463" s="33"/>
    </row>
    <row r="1464" customHeight="1" spans="1:16">
      <c r="A1464" s="595"/>
      <c r="B1464" s="21"/>
      <c r="C1464" s="23"/>
      <c r="D1464" s="21"/>
      <c r="E1464" s="21"/>
      <c r="F1464" s="593"/>
      <c r="G1464" s="617"/>
      <c r="H1464" s="95"/>
      <c r="I1464" s="21"/>
      <c r="J1464" s="593"/>
      <c r="K1464" s="617"/>
      <c r="L1464" s="564"/>
      <c r="M1464" s="25"/>
      <c r="N1464" s="594"/>
      <c r="O1464" s="25"/>
      <c r="P1464" s="33"/>
    </row>
    <row r="1465" customHeight="1" spans="1:16">
      <c r="A1465" s="591"/>
      <c r="B1465" s="21"/>
      <c r="C1465" s="23"/>
      <c r="D1465" s="21"/>
      <c r="E1465" s="21"/>
      <c r="F1465" s="593"/>
      <c r="G1465" s="617"/>
      <c r="H1465" s="95"/>
      <c r="I1465" s="21"/>
      <c r="J1465" s="593"/>
      <c r="K1465" s="617"/>
      <c r="L1465" s="564"/>
      <c r="M1465" s="25"/>
      <c r="N1465" s="594"/>
      <c r="O1465" s="25"/>
      <c r="P1465" s="33"/>
    </row>
    <row r="1466" customHeight="1" spans="1:16">
      <c r="A1466" s="595"/>
      <c r="B1466" s="618"/>
      <c r="C1466" s="23"/>
      <c r="D1466" s="21"/>
      <c r="E1466" s="21"/>
      <c r="F1466" s="593"/>
      <c r="G1466" s="617"/>
      <c r="H1466" s="95"/>
      <c r="I1466" s="21"/>
      <c r="J1466" s="593"/>
      <c r="K1466" s="617"/>
      <c r="L1466" s="564"/>
      <c r="M1466" s="25"/>
      <c r="N1466" s="594"/>
      <c r="O1466" s="25"/>
      <c r="P1466" s="33"/>
    </row>
    <row r="1467" customHeight="1" spans="1:16">
      <c r="A1467" s="591"/>
      <c r="B1467" s="618"/>
      <c r="C1467" s="23"/>
      <c r="D1467" s="21"/>
      <c r="E1467" s="21"/>
      <c r="F1467" s="593"/>
      <c r="G1467" s="617"/>
      <c r="H1467" s="95"/>
      <c r="I1467" s="21"/>
      <c r="J1467" s="593"/>
      <c r="K1467" s="617"/>
      <c r="L1467" s="564"/>
      <c r="M1467" s="25"/>
      <c r="N1467" s="594"/>
      <c r="O1467" s="25"/>
      <c r="P1467" s="33"/>
    </row>
    <row r="1468" customHeight="1" spans="1:16">
      <c r="A1468" s="595"/>
      <c r="B1468" s="618"/>
      <c r="C1468" s="23"/>
      <c r="D1468" s="21"/>
      <c r="E1468" s="21"/>
      <c r="F1468" s="593"/>
      <c r="G1468" s="617"/>
      <c r="H1468" s="95"/>
      <c r="I1468" s="21"/>
      <c r="J1468" s="593"/>
      <c r="K1468" s="617"/>
      <c r="L1468" s="564"/>
      <c r="M1468" s="25"/>
      <c r="N1468" s="594"/>
      <c r="O1468" s="25"/>
      <c r="P1468" s="33"/>
    </row>
    <row r="1469" customHeight="1" spans="1:16">
      <c r="A1469" s="591"/>
      <c r="B1469" s="618"/>
      <c r="C1469" s="23"/>
      <c r="D1469" s="21"/>
      <c r="E1469" s="21"/>
      <c r="F1469" s="593"/>
      <c r="G1469" s="617"/>
      <c r="H1469" s="95"/>
      <c r="I1469" s="21"/>
      <c r="J1469" s="593"/>
      <c r="K1469" s="617"/>
      <c r="L1469" s="564"/>
      <c r="M1469" s="25"/>
      <c r="N1469" s="594"/>
      <c r="O1469" s="25"/>
      <c r="P1469" s="33"/>
    </row>
    <row r="1470" customHeight="1" spans="1:16">
      <c r="A1470" s="595"/>
      <c r="B1470" s="618"/>
      <c r="C1470" s="23"/>
      <c r="D1470" s="21"/>
      <c r="E1470" s="21"/>
      <c r="F1470" s="593"/>
      <c r="G1470" s="617"/>
      <c r="H1470" s="95"/>
      <c r="I1470" s="21"/>
      <c r="J1470" s="593"/>
      <c r="K1470" s="617"/>
      <c r="L1470" s="564"/>
      <c r="M1470" s="25"/>
      <c r="N1470" s="594"/>
      <c r="O1470" s="25"/>
      <c r="P1470" s="33"/>
    </row>
    <row r="1471" customHeight="1" spans="1:16">
      <c r="A1471" s="591"/>
      <c r="B1471" s="618"/>
      <c r="C1471" s="23"/>
      <c r="D1471" s="21"/>
      <c r="E1471" s="21"/>
      <c r="F1471" s="593"/>
      <c r="G1471" s="617"/>
      <c r="H1471" s="95"/>
      <c r="I1471" s="21"/>
      <c r="J1471" s="593"/>
      <c r="K1471" s="617"/>
      <c r="L1471" s="564"/>
      <c r="M1471" s="25"/>
      <c r="N1471" s="594"/>
      <c r="O1471" s="25"/>
      <c r="P1471" s="33"/>
    </row>
    <row r="1472" customHeight="1" spans="1:16">
      <c r="A1472" s="595"/>
      <c r="B1472" s="618"/>
      <c r="C1472" s="23"/>
      <c r="D1472" s="21"/>
      <c r="E1472" s="21"/>
      <c r="F1472" s="593"/>
      <c r="G1472" s="617"/>
      <c r="H1472" s="95"/>
      <c r="I1472" s="21"/>
      <c r="J1472" s="593"/>
      <c r="K1472" s="617"/>
      <c r="L1472" s="564"/>
      <c r="M1472" s="25"/>
      <c r="N1472" s="594"/>
      <c r="O1472" s="25"/>
      <c r="P1472" s="33"/>
    </row>
    <row r="1473" customHeight="1" spans="1:16">
      <c r="A1473" s="591"/>
      <c r="B1473" s="618"/>
      <c r="C1473" s="23"/>
      <c r="D1473" s="21"/>
      <c r="E1473" s="21"/>
      <c r="F1473" s="593"/>
      <c r="G1473" s="617"/>
      <c r="H1473" s="95"/>
      <c r="I1473" s="21"/>
      <c r="J1473" s="593"/>
      <c r="K1473" s="617"/>
      <c r="L1473" s="564"/>
      <c r="M1473" s="25"/>
      <c r="N1473" s="594"/>
      <c r="O1473" s="25"/>
      <c r="P1473" s="33"/>
    </row>
    <row r="1474" customHeight="1" spans="1:16">
      <c r="A1474" s="595"/>
      <c r="B1474" s="618"/>
      <c r="C1474" s="23"/>
      <c r="D1474" s="21"/>
      <c r="E1474" s="21"/>
      <c r="F1474" s="593"/>
      <c r="G1474" s="617"/>
      <c r="H1474" s="95"/>
      <c r="I1474" s="21"/>
      <c r="J1474" s="593"/>
      <c r="K1474" s="617"/>
      <c r="L1474" s="564"/>
      <c r="M1474" s="25"/>
      <c r="N1474" s="594"/>
      <c r="O1474" s="25"/>
      <c r="P1474" s="33"/>
    </row>
    <row r="1475" customHeight="1" spans="1:16">
      <c r="A1475" s="591"/>
      <c r="B1475" s="618"/>
      <c r="C1475" s="23"/>
      <c r="D1475" s="21"/>
      <c r="E1475" s="21"/>
      <c r="F1475" s="593"/>
      <c r="G1475" s="617"/>
      <c r="H1475" s="95"/>
      <c r="I1475" s="21"/>
      <c r="J1475" s="593"/>
      <c r="K1475" s="617"/>
      <c r="L1475" s="564"/>
      <c r="M1475" s="25"/>
      <c r="N1475" s="594"/>
      <c r="O1475" s="25"/>
      <c r="P1475" s="33"/>
    </row>
    <row r="1476" customHeight="1" spans="1:16">
      <c r="A1476" s="595"/>
      <c r="B1476" s="618"/>
      <c r="C1476" s="23"/>
      <c r="D1476" s="21"/>
      <c r="E1476" s="21"/>
      <c r="F1476" s="593"/>
      <c r="G1476" s="617"/>
      <c r="H1476" s="95"/>
      <c r="I1476" s="21"/>
      <c r="J1476" s="593"/>
      <c r="K1476" s="617"/>
      <c r="L1476" s="564"/>
      <c r="M1476" s="25"/>
      <c r="N1476" s="594"/>
      <c r="O1476" s="25"/>
      <c r="P1476" s="33"/>
    </row>
    <row r="1477" customHeight="1" spans="1:16">
      <c r="A1477" s="591"/>
      <c r="B1477" s="618"/>
      <c r="C1477" s="23"/>
      <c r="D1477" s="21"/>
      <c r="E1477" s="21"/>
      <c r="F1477" s="593"/>
      <c r="G1477" s="617"/>
      <c r="H1477" s="95"/>
      <c r="I1477" s="21"/>
      <c r="J1477" s="593"/>
      <c r="K1477" s="617"/>
      <c r="L1477" s="564"/>
      <c r="M1477" s="25"/>
      <c r="N1477" s="594"/>
      <c r="O1477" s="25"/>
      <c r="P1477" s="33"/>
    </row>
    <row r="1478" customHeight="1" spans="1:16">
      <c r="A1478" s="595"/>
      <c r="B1478" s="618"/>
      <c r="C1478" s="23"/>
      <c r="D1478" s="21"/>
      <c r="E1478" s="21"/>
      <c r="F1478" s="593"/>
      <c r="G1478" s="617"/>
      <c r="H1478" s="95"/>
      <c r="I1478" s="21"/>
      <c r="J1478" s="593"/>
      <c r="K1478" s="617"/>
      <c r="L1478" s="564"/>
      <c r="M1478" s="25"/>
      <c r="N1478" s="594"/>
      <c r="O1478" s="25"/>
      <c r="P1478" s="33"/>
    </row>
    <row r="1479" customHeight="1" spans="1:16">
      <c r="A1479" s="591"/>
      <c r="B1479" s="618"/>
      <c r="C1479" s="23"/>
      <c r="D1479" s="21"/>
      <c r="E1479" s="21"/>
      <c r="F1479" s="593"/>
      <c r="G1479" s="617"/>
      <c r="H1479" s="95"/>
      <c r="I1479" s="21"/>
      <c r="J1479" s="593"/>
      <c r="K1479" s="617"/>
      <c r="L1479" s="564"/>
      <c r="M1479" s="25"/>
      <c r="N1479" s="594"/>
      <c r="O1479" s="25"/>
      <c r="P1479" s="33"/>
    </row>
    <row r="1480" customHeight="1" spans="1:16">
      <c r="A1480" s="595"/>
      <c r="B1480" s="618"/>
      <c r="C1480" s="23"/>
      <c r="D1480" s="21"/>
      <c r="E1480" s="21"/>
      <c r="F1480" s="593"/>
      <c r="G1480" s="617"/>
      <c r="H1480" s="95"/>
      <c r="I1480" s="21"/>
      <c r="J1480" s="593"/>
      <c r="K1480" s="617"/>
      <c r="L1480" s="564"/>
      <c r="M1480" s="25"/>
      <c r="N1480" s="594"/>
      <c r="O1480" s="25"/>
      <c r="P1480" s="33"/>
    </row>
    <row r="1481" customHeight="1" spans="1:16">
      <c r="A1481" s="591"/>
      <c r="B1481" s="618"/>
      <c r="C1481" s="23"/>
      <c r="D1481" s="21"/>
      <c r="E1481" s="21"/>
      <c r="F1481" s="593"/>
      <c r="G1481" s="617"/>
      <c r="H1481" s="95"/>
      <c r="I1481" s="21"/>
      <c r="J1481" s="593"/>
      <c r="K1481" s="617"/>
      <c r="L1481" s="564"/>
      <c r="M1481" s="25"/>
      <c r="N1481" s="594"/>
      <c r="O1481" s="25"/>
      <c r="P1481" s="33"/>
    </row>
    <row r="1482" customHeight="1" spans="1:16">
      <c r="A1482" s="595"/>
      <c r="B1482" s="618"/>
      <c r="C1482" s="23"/>
      <c r="D1482" s="21"/>
      <c r="E1482" s="21"/>
      <c r="F1482" s="593"/>
      <c r="G1482" s="617"/>
      <c r="H1482" s="95"/>
      <c r="I1482" s="21"/>
      <c r="J1482" s="593"/>
      <c r="K1482" s="617"/>
      <c r="L1482" s="564"/>
      <c r="M1482" s="25"/>
      <c r="N1482" s="594"/>
      <c r="O1482" s="25"/>
      <c r="P1482" s="33"/>
    </row>
    <row r="1483" customHeight="1" spans="1:16">
      <c r="A1483" s="591"/>
      <c r="B1483" s="618"/>
      <c r="C1483" s="23"/>
      <c r="D1483" s="21"/>
      <c r="E1483" s="21"/>
      <c r="F1483" s="593"/>
      <c r="G1483" s="617"/>
      <c r="H1483" s="95"/>
      <c r="I1483" s="21"/>
      <c r="J1483" s="593"/>
      <c r="K1483" s="617"/>
      <c r="L1483" s="564"/>
      <c r="M1483" s="25"/>
      <c r="N1483" s="594"/>
      <c r="O1483" s="25"/>
      <c r="P1483" s="33"/>
    </row>
    <row r="1484" customHeight="1" spans="1:16">
      <c r="A1484" s="595"/>
      <c r="B1484" s="618"/>
      <c r="C1484" s="23"/>
      <c r="D1484" s="21"/>
      <c r="E1484" s="21"/>
      <c r="F1484" s="593"/>
      <c r="G1484" s="617"/>
      <c r="H1484" s="95"/>
      <c r="I1484" s="21"/>
      <c r="J1484" s="593"/>
      <c r="K1484" s="617"/>
      <c r="L1484" s="564"/>
      <c r="M1484" s="25"/>
      <c r="N1484" s="594"/>
      <c r="O1484" s="25"/>
      <c r="P1484" s="33"/>
    </row>
    <row r="1485" customHeight="1" spans="1:16">
      <c r="A1485" s="591"/>
      <c r="B1485" s="618"/>
      <c r="C1485" s="23"/>
      <c r="D1485" s="21"/>
      <c r="E1485" s="21"/>
      <c r="F1485" s="593"/>
      <c r="G1485" s="617"/>
      <c r="H1485" s="95"/>
      <c r="I1485" s="21"/>
      <c r="J1485" s="593"/>
      <c r="K1485" s="617"/>
      <c r="L1485" s="564"/>
      <c r="M1485" s="25"/>
      <c r="N1485" s="594"/>
      <c r="O1485" s="25"/>
      <c r="P1485" s="33"/>
    </row>
    <row r="1486" customHeight="1" spans="1:16">
      <c r="A1486" s="595"/>
      <c r="B1486" s="618"/>
      <c r="C1486" s="23"/>
      <c r="D1486" s="21"/>
      <c r="E1486" s="21"/>
      <c r="F1486" s="593"/>
      <c r="G1486" s="617"/>
      <c r="H1486" s="95"/>
      <c r="I1486" s="21"/>
      <c r="J1486" s="593"/>
      <c r="K1486" s="617"/>
      <c r="L1486" s="564"/>
      <c r="M1486" s="25"/>
      <c r="N1486" s="594"/>
      <c r="O1486" s="25"/>
      <c r="P1486" s="33"/>
    </row>
    <row r="1487" customHeight="1" spans="1:16">
      <c r="A1487" s="591"/>
      <c r="B1487" s="618"/>
      <c r="C1487" s="23"/>
      <c r="D1487" s="21"/>
      <c r="E1487" s="21"/>
      <c r="F1487" s="593"/>
      <c r="G1487" s="617"/>
      <c r="H1487" s="95"/>
      <c r="I1487" s="21"/>
      <c r="J1487" s="593"/>
      <c r="K1487" s="617"/>
      <c r="L1487" s="564"/>
      <c r="M1487" s="25"/>
      <c r="N1487" s="594"/>
      <c r="O1487" s="25"/>
      <c r="P1487" s="33"/>
    </row>
    <row r="1488" customHeight="1" spans="1:16">
      <c r="A1488" s="595"/>
      <c r="B1488" s="618"/>
      <c r="C1488" s="23"/>
      <c r="D1488" s="21"/>
      <c r="E1488" s="21"/>
      <c r="F1488" s="593"/>
      <c r="G1488" s="617"/>
      <c r="H1488" s="95"/>
      <c r="I1488" s="21"/>
      <c r="J1488" s="593"/>
      <c r="K1488" s="617"/>
      <c r="L1488" s="564"/>
      <c r="M1488" s="25"/>
      <c r="N1488" s="594"/>
      <c r="O1488" s="25"/>
      <c r="P1488" s="33"/>
    </row>
    <row r="1489" customHeight="1" spans="1:16">
      <c r="A1489" s="591"/>
      <c r="B1489" s="618"/>
      <c r="C1489" s="23"/>
      <c r="D1489" s="21"/>
      <c r="E1489" s="21"/>
      <c r="F1489" s="593"/>
      <c r="G1489" s="617"/>
      <c r="H1489" s="95"/>
      <c r="I1489" s="21"/>
      <c r="J1489" s="593"/>
      <c r="K1489" s="617"/>
      <c r="L1489" s="564"/>
      <c r="M1489" s="25"/>
      <c r="N1489" s="594"/>
      <c r="O1489" s="25"/>
      <c r="P1489" s="33"/>
    </row>
    <row r="1490" customHeight="1" spans="1:16">
      <c r="A1490" s="595"/>
      <c r="B1490" s="618"/>
      <c r="C1490" s="23"/>
      <c r="D1490" s="21"/>
      <c r="E1490" s="21"/>
      <c r="F1490" s="593"/>
      <c r="G1490" s="617"/>
      <c r="H1490" s="95"/>
      <c r="I1490" s="21"/>
      <c r="J1490" s="593"/>
      <c r="K1490" s="617"/>
      <c r="L1490" s="564"/>
      <c r="M1490" s="25"/>
      <c r="N1490" s="594"/>
      <c r="O1490" s="25"/>
      <c r="P1490" s="33"/>
    </row>
    <row r="1491" customHeight="1" spans="1:16">
      <c r="A1491" s="591"/>
      <c r="B1491" s="618"/>
      <c r="C1491" s="23"/>
      <c r="D1491" s="21"/>
      <c r="E1491" s="21"/>
      <c r="F1491" s="593"/>
      <c r="G1491" s="617"/>
      <c r="H1491" s="95"/>
      <c r="I1491" s="21"/>
      <c r="J1491" s="593"/>
      <c r="K1491" s="617"/>
      <c r="L1491" s="564"/>
      <c r="M1491" s="25"/>
      <c r="N1491" s="594"/>
      <c r="O1491" s="25"/>
      <c r="P1491" s="33"/>
    </row>
    <row r="1492" customHeight="1" spans="1:16">
      <c r="A1492" s="595"/>
      <c r="B1492" s="618"/>
      <c r="C1492" s="23"/>
      <c r="D1492" s="21"/>
      <c r="E1492" s="21"/>
      <c r="F1492" s="593"/>
      <c r="G1492" s="617"/>
      <c r="H1492" s="95"/>
      <c r="I1492" s="21"/>
      <c r="J1492" s="593"/>
      <c r="K1492" s="617"/>
      <c r="L1492" s="564"/>
      <c r="M1492" s="25"/>
      <c r="N1492" s="594"/>
      <c r="O1492" s="25"/>
      <c r="P1492" s="33"/>
    </row>
    <row r="1493" customHeight="1" spans="1:16">
      <c r="A1493" s="591"/>
      <c r="B1493" s="618"/>
      <c r="C1493" s="23"/>
      <c r="D1493" s="21"/>
      <c r="E1493" s="21"/>
      <c r="F1493" s="593"/>
      <c r="G1493" s="617"/>
      <c r="H1493" s="95"/>
      <c r="I1493" s="21"/>
      <c r="J1493" s="593"/>
      <c r="K1493" s="617"/>
      <c r="L1493" s="564"/>
      <c r="M1493" s="25"/>
      <c r="N1493" s="594"/>
      <c r="O1493" s="25"/>
      <c r="P1493" s="33"/>
    </row>
    <row r="1494" customHeight="1" spans="1:16">
      <c r="A1494" s="595"/>
      <c r="B1494" s="618"/>
      <c r="C1494" s="23"/>
      <c r="D1494" s="21"/>
      <c r="E1494" s="21"/>
      <c r="F1494" s="593"/>
      <c r="G1494" s="617"/>
      <c r="H1494" s="95"/>
      <c r="I1494" s="21"/>
      <c r="J1494" s="593"/>
      <c r="K1494" s="617"/>
      <c r="L1494" s="564"/>
      <c r="M1494" s="25"/>
      <c r="N1494" s="594"/>
      <c r="O1494" s="25"/>
      <c r="P1494" s="33"/>
    </row>
    <row r="1495" customHeight="1" spans="1:16">
      <c r="A1495" s="591"/>
      <c r="B1495" s="618"/>
      <c r="C1495" s="23"/>
      <c r="D1495" s="21"/>
      <c r="E1495" s="21"/>
      <c r="F1495" s="593"/>
      <c r="G1495" s="617"/>
      <c r="H1495" s="95"/>
      <c r="I1495" s="21"/>
      <c r="J1495" s="593"/>
      <c r="K1495" s="617"/>
      <c r="L1495" s="564"/>
      <c r="M1495" s="25"/>
      <c r="N1495" s="594"/>
      <c r="O1495" s="25"/>
      <c r="P1495" s="33"/>
    </row>
    <row r="1496" customHeight="1" spans="1:16">
      <c r="A1496" s="595"/>
      <c r="B1496" s="618"/>
      <c r="C1496" s="23"/>
      <c r="D1496" s="21"/>
      <c r="E1496" s="21"/>
      <c r="F1496" s="593"/>
      <c r="G1496" s="617"/>
      <c r="H1496" s="95"/>
      <c r="I1496" s="21"/>
      <c r="J1496" s="593"/>
      <c r="K1496" s="617"/>
      <c r="L1496" s="564"/>
      <c r="M1496" s="25"/>
      <c r="N1496" s="594"/>
      <c r="O1496" s="25"/>
      <c r="P1496" s="33"/>
    </row>
    <row r="1497" customHeight="1" spans="1:16">
      <c r="A1497" s="591"/>
      <c r="B1497" s="618"/>
      <c r="C1497" s="23"/>
      <c r="D1497" s="21"/>
      <c r="E1497" s="21"/>
      <c r="F1497" s="593"/>
      <c r="G1497" s="617"/>
      <c r="H1497" s="95"/>
      <c r="I1497" s="21"/>
      <c r="J1497" s="593"/>
      <c r="K1497" s="617"/>
      <c r="L1497" s="564"/>
      <c r="M1497" s="25"/>
      <c r="N1497" s="594"/>
      <c r="O1497" s="25"/>
      <c r="P1497" s="33"/>
    </row>
    <row r="1498" customHeight="1" spans="1:16">
      <c r="A1498" s="595"/>
      <c r="B1498" s="618"/>
      <c r="C1498" s="23"/>
      <c r="D1498" s="21"/>
      <c r="E1498" s="21"/>
      <c r="F1498" s="593"/>
      <c r="G1498" s="617"/>
      <c r="H1498" s="95"/>
      <c r="I1498" s="21"/>
      <c r="J1498" s="593"/>
      <c r="K1498" s="617"/>
      <c r="L1498" s="564"/>
      <c r="M1498" s="25"/>
      <c r="N1498" s="594"/>
      <c r="O1498" s="25"/>
      <c r="P1498" s="33"/>
    </row>
    <row r="1499" customHeight="1" spans="1:16">
      <c r="A1499" s="591"/>
      <c r="B1499" s="618"/>
      <c r="C1499" s="23"/>
      <c r="D1499" s="21"/>
      <c r="E1499" s="21"/>
      <c r="F1499" s="593"/>
      <c r="G1499" s="617"/>
      <c r="H1499" s="95"/>
      <c r="I1499" s="21"/>
      <c r="J1499" s="593"/>
      <c r="K1499" s="617"/>
      <c r="L1499" s="564"/>
      <c r="M1499" s="25"/>
      <c r="N1499" s="594"/>
      <c r="O1499" s="25"/>
      <c r="P1499" s="33"/>
    </row>
    <row r="1500" customHeight="1" spans="1:16">
      <c r="A1500" s="595"/>
      <c r="B1500" s="618"/>
      <c r="C1500" s="23"/>
      <c r="D1500" s="21"/>
      <c r="E1500" s="21"/>
      <c r="F1500" s="593"/>
      <c r="G1500" s="617"/>
      <c r="H1500" s="95"/>
      <c r="I1500" s="21"/>
      <c r="J1500" s="593"/>
      <c r="K1500" s="617"/>
      <c r="L1500" s="564"/>
      <c r="M1500" s="25"/>
      <c r="N1500" s="594"/>
      <c r="O1500" s="25"/>
      <c r="P1500" s="33"/>
    </row>
    <row r="1501" customHeight="1" spans="1:16">
      <c r="A1501" s="591"/>
      <c r="B1501" s="618"/>
      <c r="C1501" s="23"/>
      <c r="D1501" s="21"/>
      <c r="E1501" s="21"/>
      <c r="F1501" s="593"/>
      <c r="G1501" s="617"/>
      <c r="H1501" s="95"/>
      <c r="I1501" s="21"/>
      <c r="J1501" s="593"/>
      <c r="K1501" s="617"/>
      <c r="L1501" s="564"/>
      <c r="M1501" s="25"/>
      <c r="N1501" s="594"/>
      <c r="O1501" s="25"/>
      <c r="P1501" s="33"/>
    </row>
    <row r="1502" customHeight="1" spans="1:16">
      <c r="A1502" s="595"/>
      <c r="B1502" s="618"/>
      <c r="C1502" s="23"/>
      <c r="D1502" s="21"/>
      <c r="E1502" s="21"/>
      <c r="F1502" s="593"/>
      <c r="G1502" s="617"/>
      <c r="H1502" s="95"/>
      <c r="I1502" s="21"/>
      <c r="J1502" s="593"/>
      <c r="K1502" s="617"/>
      <c r="L1502" s="564"/>
      <c r="M1502" s="25"/>
      <c r="N1502" s="594"/>
      <c r="O1502" s="25"/>
      <c r="P1502" s="33"/>
    </row>
    <row r="1503" customHeight="1" spans="1:16">
      <c r="A1503" s="591"/>
      <c r="B1503" s="618"/>
      <c r="C1503" s="23"/>
      <c r="D1503" s="21"/>
      <c r="E1503" s="21"/>
      <c r="F1503" s="593"/>
      <c r="G1503" s="617"/>
      <c r="H1503" s="95"/>
      <c r="I1503" s="21"/>
      <c r="J1503" s="593"/>
      <c r="K1503" s="617"/>
      <c r="L1503" s="564"/>
      <c r="M1503" s="25"/>
      <c r="N1503" s="594"/>
      <c r="O1503" s="25"/>
      <c r="P1503" s="33"/>
    </row>
    <row r="1504" customHeight="1" spans="1:16">
      <c r="A1504" s="595"/>
      <c r="B1504" s="618"/>
      <c r="C1504" s="23"/>
      <c r="D1504" s="21"/>
      <c r="E1504" s="21"/>
      <c r="F1504" s="593"/>
      <c r="G1504" s="617"/>
      <c r="H1504" s="95"/>
      <c r="I1504" s="21"/>
      <c r="J1504" s="593"/>
      <c r="K1504" s="617"/>
      <c r="L1504" s="564"/>
      <c r="M1504" s="25"/>
      <c r="N1504" s="594"/>
      <c r="O1504" s="25"/>
      <c r="P1504" s="33"/>
    </row>
    <row r="1505" customHeight="1" spans="1:16">
      <c r="A1505" s="591"/>
      <c r="B1505" s="618"/>
      <c r="C1505" s="23"/>
      <c r="D1505" s="21"/>
      <c r="E1505" s="21"/>
      <c r="F1505" s="593"/>
      <c r="G1505" s="617"/>
      <c r="H1505" s="95"/>
      <c r="I1505" s="21"/>
      <c r="J1505" s="593"/>
      <c r="K1505" s="617"/>
      <c r="L1505" s="564"/>
      <c r="M1505" s="25"/>
      <c r="N1505" s="594"/>
      <c r="O1505" s="25"/>
      <c r="P1505" s="33"/>
    </row>
    <row r="1506" customHeight="1" spans="1:16">
      <c r="A1506" s="595"/>
      <c r="B1506" s="618"/>
      <c r="C1506" s="23"/>
      <c r="D1506" s="21"/>
      <c r="E1506" s="21"/>
      <c r="F1506" s="593"/>
      <c r="G1506" s="617"/>
      <c r="H1506" s="95"/>
      <c r="I1506" s="21"/>
      <c r="J1506" s="593"/>
      <c r="K1506" s="617"/>
      <c r="L1506" s="564"/>
      <c r="M1506" s="25"/>
      <c r="N1506" s="594"/>
      <c r="O1506" s="25"/>
      <c r="P1506" s="33"/>
    </row>
    <row r="1507" customHeight="1" spans="1:16">
      <c r="A1507" s="591"/>
      <c r="B1507" s="618"/>
      <c r="C1507" s="23"/>
      <c r="D1507" s="21"/>
      <c r="E1507" s="21"/>
      <c r="F1507" s="593"/>
      <c r="G1507" s="617"/>
      <c r="H1507" s="95"/>
      <c r="I1507" s="21"/>
      <c r="J1507" s="593"/>
      <c r="K1507" s="617"/>
      <c r="L1507" s="564"/>
      <c r="M1507" s="25"/>
      <c r="N1507" s="594"/>
      <c r="O1507" s="25"/>
      <c r="P1507" s="33"/>
    </row>
    <row r="1508" customHeight="1" spans="1:16">
      <c r="A1508" s="595"/>
      <c r="B1508" s="618"/>
      <c r="C1508" s="23"/>
      <c r="D1508" s="21"/>
      <c r="E1508" s="21"/>
      <c r="F1508" s="593"/>
      <c r="G1508" s="617"/>
      <c r="H1508" s="95"/>
      <c r="I1508" s="21"/>
      <c r="J1508" s="593"/>
      <c r="K1508" s="617"/>
      <c r="L1508" s="564"/>
      <c r="M1508" s="25"/>
      <c r="N1508" s="594"/>
      <c r="O1508" s="25"/>
      <c r="P1508" s="33"/>
    </row>
    <row r="1509" customHeight="1" spans="1:16">
      <c r="A1509" s="591"/>
      <c r="B1509" s="618"/>
      <c r="C1509" s="23"/>
      <c r="D1509" s="21"/>
      <c r="E1509" s="21"/>
      <c r="F1509" s="593"/>
      <c r="G1509" s="617"/>
      <c r="H1509" s="95"/>
      <c r="I1509" s="21"/>
      <c r="J1509" s="593"/>
      <c r="K1509" s="617"/>
      <c r="L1509" s="564"/>
      <c r="M1509" s="25"/>
      <c r="N1509" s="594"/>
      <c r="O1509" s="25"/>
      <c r="P1509" s="33"/>
    </row>
    <row r="1510" customHeight="1" spans="1:16">
      <c r="A1510" s="595"/>
      <c r="B1510" s="618"/>
      <c r="C1510" s="23"/>
      <c r="D1510" s="21"/>
      <c r="E1510" s="21"/>
      <c r="F1510" s="593"/>
      <c r="G1510" s="617"/>
      <c r="H1510" s="95"/>
      <c r="I1510" s="21"/>
      <c r="J1510" s="593"/>
      <c r="K1510" s="617"/>
      <c r="L1510" s="564"/>
      <c r="M1510" s="25"/>
      <c r="N1510" s="594"/>
      <c r="O1510" s="25"/>
      <c r="P1510" s="33"/>
    </row>
    <row r="1511" customHeight="1" spans="1:16">
      <c r="A1511" s="591"/>
      <c r="B1511" s="618"/>
      <c r="C1511" s="23"/>
      <c r="D1511" s="21"/>
      <c r="E1511" s="21"/>
      <c r="F1511" s="593"/>
      <c r="G1511" s="617"/>
      <c r="H1511" s="95"/>
      <c r="I1511" s="21"/>
      <c r="J1511" s="593"/>
      <c r="K1511" s="617"/>
      <c r="L1511" s="564"/>
      <c r="M1511" s="25"/>
      <c r="N1511" s="594"/>
      <c r="O1511" s="25"/>
      <c r="P1511" s="33"/>
    </row>
    <row r="1512" customHeight="1" spans="1:16">
      <c r="A1512" s="595"/>
      <c r="B1512" s="618"/>
      <c r="C1512" s="23"/>
      <c r="D1512" s="21"/>
      <c r="E1512" s="21"/>
      <c r="F1512" s="593"/>
      <c r="G1512" s="617"/>
      <c r="H1512" s="95"/>
      <c r="I1512" s="21"/>
      <c r="J1512" s="593"/>
      <c r="K1512" s="617"/>
      <c r="L1512" s="564"/>
      <c r="M1512" s="25"/>
      <c r="N1512" s="594"/>
      <c r="O1512" s="25"/>
      <c r="P1512" s="33"/>
    </row>
    <row r="1513" customHeight="1" spans="1:16">
      <c r="A1513" s="591"/>
      <c r="B1513" s="618"/>
      <c r="C1513" s="23"/>
      <c r="D1513" s="21"/>
      <c r="E1513" s="21"/>
      <c r="F1513" s="593"/>
      <c r="G1513" s="617"/>
      <c r="H1513" s="95"/>
      <c r="I1513" s="21"/>
      <c r="J1513" s="593"/>
      <c r="K1513" s="617"/>
      <c r="L1513" s="564"/>
      <c r="M1513" s="25"/>
      <c r="N1513" s="594"/>
      <c r="O1513" s="25"/>
      <c r="P1513" s="33"/>
    </row>
    <row r="1514" customHeight="1" spans="1:16">
      <c r="A1514" s="595"/>
      <c r="B1514" s="618"/>
      <c r="C1514" s="23"/>
      <c r="D1514" s="21"/>
      <c r="E1514" s="21"/>
      <c r="F1514" s="593"/>
      <c r="G1514" s="617"/>
      <c r="H1514" s="95"/>
      <c r="I1514" s="21"/>
      <c r="J1514" s="593"/>
      <c r="K1514" s="617"/>
      <c r="L1514" s="564"/>
      <c r="M1514" s="25"/>
      <c r="N1514" s="594"/>
      <c r="O1514" s="25"/>
      <c r="P1514" s="33"/>
    </row>
    <row r="1515" customHeight="1" spans="1:16">
      <c r="A1515" s="591"/>
      <c r="B1515" s="618"/>
      <c r="C1515" s="23"/>
      <c r="D1515" s="21"/>
      <c r="E1515" s="21"/>
      <c r="F1515" s="593"/>
      <c r="G1515" s="617"/>
      <c r="H1515" s="95"/>
      <c r="I1515" s="21"/>
      <c r="J1515" s="593"/>
      <c r="K1515" s="617"/>
      <c r="L1515" s="564"/>
      <c r="M1515" s="25"/>
      <c r="N1515" s="594"/>
      <c r="O1515" s="25"/>
      <c r="P1515" s="33"/>
    </row>
    <row r="1516" customHeight="1" spans="1:16">
      <c r="A1516" s="595"/>
      <c r="B1516" s="618"/>
      <c r="C1516" s="23"/>
      <c r="D1516" s="21"/>
      <c r="E1516" s="21"/>
      <c r="F1516" s="593"/>
      <c r="G1516" s="617"/>
      <c r="H1516" s="95"/>
      <c r="I1516" s="21"/>
      <c r="J1516" s="593"/>
      <c r="K1516" s="617"/>
      <c r="L1516" s="564"/>
      <c r="M1516" s="25"/>
      <c r="N1516" s="594"/>
      <c r="O1516" s="25"/>
      <c r="P1516" s="33"/>
    </row>
    <row r="1517" customHeight="1" spans="1:16">
      <c r="A1517" s="591"/>
      <c r="B1517" s="618"/>
      <c r="C1517" s="23"/>
      <c r="D1517" s="21"/>
      <c r="E1517" s="21"/>
      <c r="F1517" s="593"/>
      <c r="G1517" s="617"/>
      <c r="H1517" s="95"/>
      <c r="I1517" s="21"/>
      <c r="J1517" s="593"/>
      <c r="K1517" s="617"/>
      <c r="L1517" s="564"/>
      <c r="M1517" s="25"/>
      <c r="N1517" s="594"/>
      <c r="O1517" s="25"/>
      <c r="P1517" s="33"/>
    </row>
    <row r="1518" customHeight="1" spans="1:16">
      <c r="A1518" s="595"/>
      <c r="B1518" s="618"/>
      <c r="C1518" s="23"/>
      <c r="D1518" s="21"/>
      <c r="E1518" s="21"/>
      <c r="F1518" s="593"/>
      <c r="G1518" s="617"/>
      <c r="H1518" s="95"/>
      <c r="I1518" s="21"/>
      <c r="J1518" s="593"/>
      <c r="K1518" s="617"/>
      <c r="L1518" s="564"/>
      <c r="M1518" s="25"/>
      <c r="N1518" s="594"/>
      <c r="O1518" s="25"/>
      <c r="P1518" s="33"/>
    </row>
    <row r="1519" customHeight="1" spans="1:16">
      <c r="A1519" s="591"/>
      <c r="B1519" s="618"/>
      <c r="C1519" s="23"/>
      <c r="D1519" s="21"/>
      <c r="E1519" s="21"/>
      <c r="F1519" s="593"/>
      <c r="G1519" s="617"/>
      <c r="H1519" s="95"/>
      <c r="I1519" s="21"/>
      <c r="J1519" s="593"/>
      <c r="K1519" s="617"/>
      <c r="L1519" s="564"/>
      <c r="M1519" s="25"/>
      <c r="N1519" s="594"/>
      <c r="O1519" s="25"/>
      <c r="P1519" s="33"/>
    </row>
    <row r="1520" customHeight="1" spans="1:16">
      <c r="A1520" s="595"/>
      <c r="B1520" s="618"/>
      <c r="C1520" s="23"/>
      <c r="D1520" s="21"/>
      <c r="E1520" s="21"/>
      <c r="F1520" s="593"/>
      <c r="G1520" s="617"/>
      <c r="H1520" s="95"/>
      <c r="I1520" s="21"/>
      <c r="J1520" s="593"/>
      <c r="K1520" s="617"/>
      <c r="L1520" s="564"/>
      <c r="M1520" s="25"/>
      <c r="N1520" s="594"/>
      <c r="O1520" s="25"/>
      <c r="P1520" s="33"/>
    </row>
    <row r="1521" customHeight="1" spans="1:16">
      <c r="A1521" s="591"/>
      <c r="B1521" s="618"/>
      <c r="C1521" s="23"/>
      <c r="D1521" s="21"/>
      <c r="E1521" s="21"/>
      <c r="F1521" s="593"/>
      <c r="G1521" s="617"/>
      <c r="H1521" s="95"/>
      <c r="I1521" s="21"/>
      <c r="J1521" s="593"/>
      <c r="K1521" s="617"/>
      <c r="L1521" s="564"/>
      <c r="M1521" s="25"/>
      <c r="N1521" s="594"/>
      <c r="O1521" s="25"/>
      <c r="P1521" s="33"/>
    </row>
    <row r="1522" customHeight="1" spans="1:16">
      <c r="A1522" s="595"/>
      <c r="B1522" s="618"/>
      <c r="C1522" s="23"/>
      <c r="D1522" s="21"/>
      <c r="E1522" s="21"/>
      <c r="F1522" s="593"/>
      <c r="G1522" s="617"/>
      <c r="H1522" s="95"/>
      <c r="I1522" s="21"/>
      <c r="J1522" s="593"/>
      <c r="K1522" s="617"/>
      <c r="L1522" s="564"/>
      <c r="M1522" s="25"/>
      <c r="N1522" s="594"/>
      <c r="O1522" s="25"/>
      <c r="P1522" s="33"/>
    </row>
    <row r="1523" customHeight="1" spans="1:16">
      <c r="A1523" s="591"/>
      <c r="B1523" s="618"/>
      <c r="C1523" s="23"/>
      <c r="D1523" s="21"/>
      <c r="E1523" s="21"/>
      <c r="F1523" s="593"/>
      <c r="G1523" s="617"/>
      <c r="H1523" s="95"/>
      <c r="I1523" s="21"/>
      <c r="J1523" s="593"/>
      <c r="K1523" s="617"/>
      <c r="L1523" s="564"/>
      <c r="M1523" s="25"/>
      <c r="N1523" s="594"/>
      <c r="O1523" s="25"/>
      <c r="P1523" s="33"/>
    </row>
    <row r="1524" customHeight="1" spans="1:16">
      <c r="A1524" s="595"/>
      <c r="B1524" s="618"/>
      <c r="C1524" s="23"/>
      <c r="D1524" s="21"/>
      <c r="E1524" s="21"/>
      <c r="F1524" s="593"/>
      <c r="G1524" s="617"/>
      <c r="H1524" s="95"/>
      <c r="I1524" s="21"/>
      <c r="J1524" s="593"/>
      <c r="K1524" s="617"/>
      <c r="L1524" s="564"/>
      <c r="M1524" s="25"/>
      <c r="N1524" s="594"/>
      <c r="O1524" s="25"/>
      <c r="P1524" s="33"/>
    </row>
    <row r="1525" customHeight="1" spans="1:16">
      <c r="A1525" s="591"/>
      <c r="B1525" s="618"/>
      <c r="C1525" s="23"/>
      <c r="D1525" s="21"/>
      <c r="E1525" s="21"/>
      <c r="F1525" s="593"/>
      <c r="G1525" s="617"/>
      <c r="H1525" s="95"/>
      <c r="I1525" s="21"/>
      <c r="J1525" s="593"/>
      <c r="K1525" s="617"/>
      <c r="L1525" s="564"/>
      <c r="M1525" s="25"/>
      <c r="N1525" s="594"/>
      <c r="O1525" s="25"/>
      <c r="P1525" s="33"/>
    </row>
    <row r="1526" customHeight="1" spans="1:16">
      <c r="A1526" s="595"/>
      <c r="B1526" s="618"/>
      <c r="C1526" s="23"/>
      <c r="D1526" s="21"/>
      <c r="E1526" s="21"/>
      <c r="F1526" s="593"/>
      <c r="G1526" s="617"/>
      <c r="H1526" s="95"/>
      <c r="I1526" s="21"/>
      <c r="J1526" s="593"/>
      <c r="K1526" s="617"/>
      <c r="L1526" s="564"/>
      <c r="M1526" s="25"/>
      <c r="N1526" s="594"/>
      <c r="O1526" s="25"/>
      <c r="P1526" s="33"/>
    </row>
    <row r="1527" customHeight="1" spans="1:16">
      <c r="A1527" s="591"/>
      <c r="B1527" s="618"/>
      <c r="C1527" s="23"/>
      <c r="D1527" s="21"/>
      <c r="E1527" s="21"/>
      <c r="F1527" s="593"/>
      <c r="G1527" s="617"/>
      <c r="H1527" s="95"/>
      <c r="I1527" s="21"/>
      <c r="J1527" s="593"/>
      <c r="K1527" s="617"/>
      <c r="L1527" s="564"/>
      <c r="M1527" s="25"/>
      <c r="N1527" s="594"/>
      <c r="O1527" s="25"/>
      <c r="P1527" s="33"/>
    </row>
    <row r="1528" customHeight="1" spans="1:16">
      <c r="A1528" s="595"/>
      <c r="B1528" s="618"/>
      <c r="C1528" s="23"/>
      <c r="D1528" s="21"/>
      <c r="E1528" s="21"/>
      <c r="F1528" s="593"/>
      <c r="G1528" s="617"/>
      <c r="H1528" s="95"/>
      <c r="I1528" s="21"/>
      <c r="J1528" s="593"/>
      <c r="K1528" s="617"/>
      <c r="L1528" s="564"/>
      <c r="M1528" s="25"/>
      <c r="N1528" s="594"/>
      <c r="O1528" s="25"/>
      <c r="P1528" s="33"/>
    </row>
    <row r="1529" customHeight="1" spans="1:16">
      <c r="A1529" s="591"/>
      <c r="B1529" s="618"/>
      <c r="C1529" s="23"/>
      <c r="D1529" s="21"/>
      <c r="E1529" s="21"/>
      <c r="F1529" s="593"/>
      <c r="G1529" s="617"/>
      <c r="H1529" s="95"/>
      <c r="I1529" s="21"/>
      <c r="J1529" s="593"/>
      <c r="K1529" s="617"/>
      <c r="L1529" s="564"/>
      <c r="M1529" s="25"/>
      <c r="N1529" s="594"/>
      <c r="O1529" s="25"/>
      <c r="P1529" s="33"/>
    </row>
    <row r="1530" customHeight="1" spans="1:16">
      <c r="A1530" s="595"/>
      <c r="B1530" s="618"/>
      <c r="C1530" s="23"/>
      <c r="D1530" s="21"/>
      <c r="E1530" s="21"/>
      <c r="F1530" s="593"/>
      <c r="G1530" s="617"/>
      <c r="H1530" s="95"/>
      <c r="I1530" s="21"/>
      <c r="J1530" s="593"/>
      <c r="K1530" s="617"/>
      <c r="L1530" s="564"/>
      <c r="M1530" s="25"/>
      <c r="N1530" s="594"/>
      <c r="O1530" s="25"/>
      <c r="P1530" s="33"/>
    </row>
    <row r="1531" customHeight="1" spans="1:16">
      <c r="A1531" s="591"/>
      <c r="B1531" s="618"/>
      <c r="C1531" s="23"/>
      <c r="D1531" s="21"/>
      <c r="E1531" s="21"/>
      <c r="F1531" s="593"/>
      <c r="G1531" s="617"/>
      <c r="H1531" s="95"/>
      <c r="I1531" s="21"/>
      <c r="J1531" s="593"/>
      <c r="K1531" s="617"/>
      <c r="L1531" s="564"/>
      <c r="M1531" s="25"/>
      <c r="N1531" s="594"/>
      <c r="O1531" s="25"/>
      <c r="P1531" s="33"/>
    </row>
    <row r="1532" customHeight="1" spans="1:16">
      <c r="A1532" s="595"/>
      <c r="B1532" s="618"/>
      <c r="C1532" s="23"/>
      <c r="D1532" s="21"/>
      <c r="E1532" s="21"/>
      <c r="F1532" s="593"/>
      <c r="G1532" s="617"/>
      <c r="H1532" s="95"/>
      <c r="I1532" s="21"/>
      <c r="J1532" s="593"/>
      <c r="K1532" s="617"/>
      <c r="L1532" s="564"/>
      <c r="M1532" s="25"/>
      <c r="N1532" s="594"/>
      <c r="O1532" s="25"/>
      <c r="P1532" s="33"/>
    </row>
    <row r="1533" customHeight="1" spans="1:16">
      <c r="A1533" s="591"/>
      <c r="B1533" s="618"/>
      <c r="C1533" s="23"/>
      <c r="D1533" s="21"/>
      <c r="E1533" s="21"/>
      <c r="F1533" s="593"/>
      <c r="G1533" s="617"/>
      <c r="H1533" s="95"/>
      <c r="I1533" s="21"/>
      <c r="J1533" s="593"/>
      <c r="K1533" s="617"/>
      <c r="L1533" s="564"/>
      <c r="M1533" s="25"/>
      <c r="N1533" s="594"/>
      <c r="O1533" s="25"/>
      <c r="P1533" s="33"/>
    </row>
    <row r="1534" customHeight="1" spans="1:16">
      <c r="A1534" s="595"/>
      <c r="B1534" s="618"/>
      <c r="C1534" s="23"/>
      <c r="D1534" s="21"/>
      <c r="E1534" s="21"/>
      <c r="F1534" s="593"/>
      <c r="G1534" s="617"/>
      <c r="H1534" s="95"/>
      <c r="I1534" s="21"/>
      <c r="J1534" s="593"/>
      <c r="K1534" s="617"/>
      <c r="L1534" s="564"/>
      <c r="M1534" s="25"/>
      <c r="N1534" s="594"/>
      <c r="O1534" s="25"/>
      <c r="P1534" s="33"/>
    </row>
    <row r="1535" customHeight="1" spans="1:16">
      <c r="A1535" s="591"/>
      <c r="B1535" s="618"/>
      <c r="C1535" s="23"/>
      <c r="D1535" s="21"/>
      <c r="E1535" s="21"/>
      <c r="F1535" s="593"/>
      <c r="G1535" s="617"/>
      <c r="H1535" s="95"/>
      <c r="I1535" s="21"/>
      <c r="J1535" s="593"/>
      <c r="K1535" s="617"/>
      <c r="L1535" s="564"/>
      <c r="M1535" s="25"/>
      <c r="N1535" s="594"/>
      <c r="O1535" s="25"/>
      <c r="P1535" s="33"/>
    </row>
    <row r="1536" customHeight="1" spans="1:16">
      <c r="A1536" s="595"/>
      <c r="B1536" s="618"/>
      <c r="C1536" s="23"/>
      <c r="D1536" s="21"/>
      <c r="E1536" s="21"/>
      <c r="F1536" s="593"/>
      <c r="G1536" s="617"/>
      <c r="H1536" s="95"/>
      <c r="I1536" s="21"/>
      <c r="J1536" s="593"/>
      <c r="K1536" s="617"/>
      <c r="L1536" s="564"/>
      <c r="M1536" s="25"/>
      <c r="N1536" s="594"/>
      <c r="O1536" s="25"/>
      <c r="P1536" s="33"/>
    </row>
    <row r="1537" customHeight="1" spans="1:16">
      <c r="A1537" s="591"/>
      <c r="B1537" s="618"/>
      <c r="C1537" s="23"/>
      <c r="D1537" s="21"/>
      <c r="E1537" s="21"/>
      <c r="F1537" s="593"/>
      <c r="G1537" s="617"/>
      <c r="H1537" s="95"/>
      <c r="I1537" s="21"/>
      <c r="J1537" s="593"/>
      <c r="K1537" s="617"/>
      <c r="L1537" s="564"/>
      <c r="M1537" s="25"/>
      <c r="N1537" s="594"/>
      <c r="O1537" s="25"/>
      <c r="P1537" s="33"/>
    </row>
    <row r="1538" customHeight="1" spans="1:16">
      <c r="A1538" s="595"/>
      <c r="B1538" s="618"/>
      <c r="C1538" s="23"/>
      <c r="D1538" s="21"/>
      <c r="E1538" s="21"/>
      <c r="F1538" s="593"/>
      <c r="G1538" s="617"/>
      <c r="H1538" s="95"/>
      <c r="I1538" s="21"/>
      <c r="J1538" s="593"/>
      <c r="K1538" s="617"/>
      <c r="L1538" s="564"/>
      <c r="M1538" s="25"/>
      <c r="N1538" s="594"/>
      <c r="O1538" s="25"/>
      <c r="P1538" s="33"/>
    </row>
    <row r="1539" customHeight="1" spans="1:16">
      <c r="A1539" s="591"/>
      <c r="B1539" s="618"/>
      <c r="C1539" s="23"/>
      <c r="D1539" s="21"/>
      <c r="E1539" s="21"/>
      <c r="F1539" s="593"/>
      <c r="G1539" s="617"/>
      <c r="H1539" s="95"/>
      <c r="I1539" s="21"/>
      <c r="J1539" s="593"/>
      <c r="K1539" s="617"/>
      <c r="L1539" s="564"/>
      <c r="M1539" s="25"/>
      <c r="N1539" s="594"/>
      <c r="O1539" s="25"/>
      <c r="P1539" s="33"/>
    </row>
    <row r="1540" customHeight="1" spans="1:16">
      <c r="A1540" s="595"/>
      <c r="B1540" s="618"/>
      <c r="C1540" s="23"/>
      <c r="D1540" s="21"/>
      <c r="E1540" s="21"/>
      <c r="F1540" s="593"/>
      <c r="G1540" s="617"/>
      <c r="H1540" s="95"/>
      <c r="I1540" s="21"/>
      <c r="J1540" s="593"/>
      <c r="K1540" s="617"/>
      <c r="L1540" s="564"/>
      <c r="M1540" s="25"/>
      <c r="N1540" s="594"/>
      <c r="O1540" s="25"/>
      <c r="P1540" s="33"/>
    </row>
    <row r="1541" customHeight="1" spans="1:16">
      <c r="A1541" s="591"/>
      <c r="B1541" s="618"/>
      <c r="C1541" s="23"/>
      <c r="D1541" s="21"/>
      <c r="E1541" s="21"/>
      <c r="F1541" s="593"/>
      <c r="G1541" s="617"/>
      <c r="H1541" s="95"/>
      <c r="I1541" s="21"/>
      <c r="J1541" s="593"/>
      <c r="K1541" s="617"/>
      <c r="L1541" s="564"/>
      <c r="M1541" s="25"/>
      <c r="N1541" s="594"/>
      <c r="O1541" s="25"/>
      <c r="P1541" s="33"/>
    </row>
    <row r="1542" customHeight="1" spans="1:16">
      <c r="A1542" s="595"/>
      <c r="B1542" s="618"/>
      <c r="C1542" s="23"/>
      <c r="D1542" s="21"/>
      <c r="E1542" s="21"/>
      <c r="F1542" s="593"/>
      <c r="G1542" s="617"/>
      <c r="H1542" s="95"/>
      <c r="I1542" s="21"/>
      <c r="J1542" s="593"/>
      <c r="K1542" s="617"/>
      <c r="L1542" s="564"/>
      <c r="M1542" s="25"/>
      <c r="N1542" s="594"/>
      <c r="O1542" s="25"/>
      <c r="P1542" s="33"/>
    </row>
    <row r="1543" customHeight="1" spans="1:16">
      <c r="A1543" s="591"/>
      <c r="B1543" s="618"/>
      <c r="C1543" s="23"/>
      <c r="D1543" s="21"/>
      <c r="E1543" s="21"/>
      <c r="F1543" s="593"/>
      <c r="G1543" s="617"/>
      <c r="H1543" s="95"/>
      <c r="I1543" s="21"/>
      <c r="J1543" s="593"/>
      <c r="K1543" s="617"/>
      <c r="L1543" s="564"/>
      <c r="M1543" s="25"/>
      <c r="N1543" s="594"/>
      <c r="O1543" s="25"/>
      <c r="P1543" s="33"/>
    </row>
    <row r="1544" customHeight="1" spans="1:16">
      <c r="A1544" s="595"/>
      <c r="B1544" s="618"/>
      <c r="C1544" s="23"/>
      <c r="D1544" s="21"/>
      <c r="E1544" s="21"/>
      <c r="F1544" s="593"/>
      <c r="G1544" s="617"/>
      <c r="H1544" s="95"/>
      <c r="I1544" s="21"/>
      <c r="J1544" s="593"/>
      <c r="K1544" s="617"/>
      <c r="L1544" s="564"/>
      <c r="M1544" s="25"/>
      <c r="N1544" s="594"/>
      <c r="O1544" s="25"/>
      <c r="P1544" s="33"/>
    </row>
    <row r="1545" customHeight="1" spans="1:16">
      <c r="A1545" s="591"/>
      <c r="B1545" s="618"/>
      <c r="C1545" s="23"/>
      <c r="D1545" s="21"/>
      <c r="E1545" s="21"/>
      <c r="F1545" s="593"/>
      <c r="G1545" s="617"/>
      <c r="H1545" s="95"/>
      <c r="I1545" s="21"/>
      <c r="J1545" s="593"/>
      <c r="K1545" s="617"/>
      <c r="L1545" s="564"/>
      <c r="M1545" s="25"/>
      <c r="N1545" s="594"/>
      <c r="O1545" s="25"/>
      <c r="P1545" s="33"/>
    </row>
    <row r="1546" customHeight="1" spans="1:16">
      <c r="A1546" s="595"/>
      <c r="B1546" s="618"/>
      <c r="C1546" s="23"/>
      <c r="D1546" s="21"/>
      <c r="E1546" s="21"/>
      <c r="F1546" s="593"/>
      <c r="G1546" s="617"/>
      <c r="H1546" s="95"/>
      <c r="I1546" s="21"/>
      <c r="J1546" s="593"/>
      <c r="K1546" s="617"/>
      <c r="L1546" s="564"/>
      <c r="M1546" s="25"/>
      <c r="N1546" s="594"/>
      <c r="O1546" s="25"/>
      <c r="P1546" s="33"/>
    </row>
    <row r="1547" customHeight="1" spans="1:16">
      <c r="A1547" s="591"/>
      <c r="B1547" s="618"/>
      <c r="C1547" s="23"/>
      <c r="D1547" s="21"/>
      <c r="E1547" s="21"/>
      <c r="F1547" s="593"/>
      <c r="G1547" s="617"/>
      <c r="H1547" s="95"/>
      <c r="I1547" s="21"/>
      <c r="J1547" s="593"/>
      <c r="K1547" s="617"/>
      <c r="L1547" s="564"/>
      <c r="M1547" s="25"/>
      <c r="N1547" s="594"/>
      <c r="O1547" s="25"/>
      <c r="P1547" s="33"/>
    </row>
    <row r="1548" customHeight="1" spans="1:16">
      <c r="A1548" s="595"/>
      <c r="B1548" s="618"/>
      <c r="C1548" s="23"/>
      <c r="D1548" s="21"/>
      <c r="E1548" s="21"/>
      <c r="F1548" s="593"/>
      <c r="G1548" s="617"/>
      <c r="H1548" s="95"/>
      <c r="I1548" s="21"/>
      <c r="J1548" s="593"/>
      <c r="K1548" s="617"/>
      <c r="L1548" s="564"/>
      <c r="M1548" s="25"/>
      <c r="N1548" s="594"/>
      <c r="O1548" s="25"/>
      <c r="P1548" s="33"/>
    </row>
    <row r="1549" customHeight="1" spans="1:16">
      <c r="A1549" s="591"/>
      <c r="B1549" s="618"/>
      <c r="C1549" s="23"/>
      <c r="D1549" s="21"/>
      <c r="E1549" s="21"/>
      <c r="F1549" s="593"/>
      <c r="G1549" s="617"/>
      <c r="H1549" s="95"/>
      <c r="I1549" s="21"/>
      <c r="J1549" s="593"/>
      <c r="K1549" s="617"/>
      <c r="L1549" s="564"/>
      <c r="M1549" s="25"/>
      <c r="N1549" s="594"/>
      <c r="O1549" s="25"/>
      <c r="P1549" s="33"/>
    </row>
    <row r="1550" customHeight="1" spans="1:16">
      <c r="A1550" s="595"/>
      <c r="B1550" s="618"/>
      <c r="C1550" s="23"/>
      <c r="D1550" s="21"/>
      <c r="E1550" s="21"/>
      <c r="F1550" s="593"/>
      <c r="G1550" s="617"/>
      <c r="H1550" s="95"/>
      <c r="I1550" s="21"/>
      <c r="J1550" s="593"/>
      <c r="K1550" s="617"/>
      <c r="L1550" s="564"/>
      <c r="M1550" s="25"/>
      <c r="N1550" s="594"/>
      <c r="O1550" s="25"/>
      <c r="P1550" s="33"/>
    </row>
    <row r="1551" customHeight="1" spans="1:16">
      <c r="A1551" s="591"/>
      <c r="B1551" s="618"/>
      <c r="C1551" s="23"/>
      <c r="D1551" s="21"/>
      <c r="E1551" s="21"/>
      <c r="F1551" s="593"/>
      <c r="G1551" s="617"/>
      <c r="H1551" s="95"/>
      <c r="I1551" s="21"/>
      <c r="J1551" s="593"/>
      <c r="K1551" s="617"/>
      <c r="L1551" s="564"/>
      <c r="M1551" s="25"/>
      <c r="N1551" s="594"/>
      <c r="O1551" s="25"/>
      <c r="P1551" s="33"/>
    </row>
    <row r="1552" customHeight="1" spans="1:16">
      <c r="A1552" s="595"/>
      <c r="B1552" s="618"/>
      <c r="C1552" s="23"/>
      <c r="D1552" s="21"/>
      <c r="E1552" s="21"/>
      <c r="F1552" s="593"/>
      <c r="G1552" s="617"/>
      <c r="H1552" s="95"/>
      <c r="I1552" s="21"/>
      <c r="J1552" s="593"/>
      <c r="K1552" s="617"/>
      <c r="L1552" s="564"/>
      <c r="M1552" s="25"/>
      <c r="N1552" s="594"/>
      <c r="O1552" s="25"/>
      <c r="P1552" s="33"/>
    </row>
    <row r="1553" customHeight="1" spans="1:16">
      <c r="A1553" s="591"/>
      <c r="B1553" s="618"/>
      <c r="C1553" s="23"/>
      <c r="D1553" s="21"/>
      <c r="E1553" s="21"/>
      <c r="F1553" s="593"/>
      <c r="G1553" s="617"/>
      <c r="H1553" s="95"/>
      <c r="I1553" s="21"/>
      <c r="J1553" s="593"/>
      <c r="K1553" s="617"/>
      <c r="L1553" s="564"/>
      <c r="M1553" s="25"/>
      <c r="N1553" s="594"/>
      <c r="O1553" s="25"/>
      <c r="P1553" s="33"/>
    </row>
    <row r="1554" customHeight="1" spans="1:16">
      <c r="A1554" s="595"/>
      <c r="B1554" s="618"/>
      <c r="C1554" s="23"/>
      <c r="D1554" s="21"/>
      <c r="E1554" s="21"/>
      <c r="F1554" s="593"/>
      <c r="G1554" s="617"/>
      <c r="H1554" s="95"/>
      <c r="I1554" s="21"/>
      <c r="J1554" s="593"/>
      <c r="K1554" s="617"/>
      <c r="L1554" s="564"/>
      <c r="M1554" s="25"/>
      <c r="N1554" s="594"/>
      <c r="O1554" s="25"/>
      <c r="P1554" s="33"/>
    </row>
    <row r="1555" customHeight="1" spans="1:16">
      <c r="A1555" s="591"/>
      <c r="B1555" s="618"/>
      <c r="C1555" s="23"/>
      <c r="D1555" s="21"/>
      <c r="E1555" s="21"/>
      <c r="F1555" s="593"/>
      <c r="G1555" s="617"/>
      <c r="H1555" s="95"/>
      <c r="I1555" s="21"/>
      <c r="J1555" s="593"/>
      <c r="K1555" s="617"/>
      <c r="L1555" s="564"/>
      <c r="M1555" s="25"/>
      <c r="N1555" s="594"/>
      <c r="O1555" s="25"/>
      <c r="P1555" s="33"/>
    </row>
    <row r="1556" customHeight="1" spans="1:16">
      <c r="A1556" s="595"/>
      <c r="B1556" s="618"/>
      <c r="C1556" s="23"/>
      <c r="D1556" s="21"/>
      <c r="E1556" s="21"/>
      <c r="F1556" s="593"/>
      <c r="G1556" s="617"/>
      <c r="H1556" s="95"/>
      <c r="I1556" s="21"/>
      <c r="J1556" s="593"/>
      <c r="K1556" s="617"/>
      <c r="L1556" s="564"/>
      <c r="M1556" s="25"/>
      <c r="N1556" s="594"/>
      <c r="O1556" s="25"/>
      <c r="P1556" s="33"/>
    </row>
    <row r="1557" customHeight="1" spans="1:16">
      <c r="A1557" s="591"/>
      <c r="B1557" s="618"/>
      <c r="C1557" s="23"/>
      <c r="D1557" s="21"/>
      <c r="E1557" s="21"/>
      <c r="F1557" s="593"/>
      <c r="G1557" s="617"/>
      <c r="H1557" s="95"/>
      <c r="I1557" s="21"/>
      <c r="J1557" s="593"/>
      <c r="K1557" s="617"/>
      <c r="L1557" s="564"/>
      <c r="M1557" s="25"/>
      <c r="N1557" s="594"/>
      <c r="O1557" s="25"/>
      <c r="P1557" s="33"/>
    </row>
    <row r="1558" customHeight="1" spans="1:16">
      <c r="A1558" s="595"/>
      <c r="B1558" s="618"/>
      <c r="C1558" s="23"/>
      <c r="D1558" s="21"/>
      <c r="E1558" s="21"/>
      <c r="F1558" s="593"/>
      <c r="G1558" s="617"/>
      <c r="H1558" s="95"/>
      <c r="I1558" s="21"/>
      <c r="J1558" s="593"/>
      <c r="K1558" s="617"/>
      <c r="L1558" s="564"/>
      <c r="M1558" s="25"/>
      <c r="N1558" s="594"/>
      <c r="O1558" s="25"/>
      <c r="P1558" s="33"/>
    </row>
    <row r="1559" customHeight="1" spans="1:16">
      <c r="A1559" s="591"/>
      <c r="B1559" s="618"/>
      <c r="C1559" s="23"/>
      <c r="D1559" s="21"/>
      <c r="E1559" s="21"/>
      <c r="F1559" s="593"/>
      <c r="G1559" s="617"/>
      <c r="H1559" s="95"/>
      <c r="I1559" s="21"/>
      <c r="J1559" s="593"/>
      <c r="K1559" s="617"/>
      <c r="L1559" s="564"/>
      <c r="M1559" s="25"/>
      <c r="N1559" s="594"/>
      <c r="O1559" s="25"/>
      <c r="P1559" s="33"/>
    </row>
    <row r="1560" customHeight="1" spans="1:16">
      <c r="A1560" s="595"/>
      <c r="B1560" s="618"/>
      <c r="C1560" s="23"/>
      <c r="D1560" s="21"/>
      <c r="E1560" s="21"/>
      <c r="F1560" s="593"/>
      <c r="G1560" s="617"/>
      <c r="H1560" s="95"/>
      <c r="I1560" s="21"/>
      <c r="J1560" s="593"/>
      <c r="K1560" s="617"/>
      <c r="L1560" s="564"/>
      <c r="M1560" s="25"/>
      <c r="N1560" s="594"/>
      <c r="O1560" s="25"/>
      <c r="P1560" s="33"/>
    </row>
    <row r="1561" customHeight="1" spans="1:16">
      <c r="A1561" s="591"/>
      <c r="B1561" s="618"/>
      <c r="C1561" s="23"/>
      <c r="D1561" s="21"/>
      <c r="E1561" s="21"/>
      <c r="F1561" s="593"/>
      <c r="G1561" s="617"/>
      <c r="H1561" s="95"/>
      <c r="I1561" s="21"/>
      <c r="J1561" s="593"/>
      <c r="K1561" s="617"/>
      <c r="L1561" s="564"/>
      <c r="M1561" s="25"/>
      <c r="N1561" s="594"/>
      <c r="O1561" s="25"/>
      <c r="P1561" s="33"/>
    </row>
    <row r="1562" customHeight="1" spans="1:16">
      <c r="A1562" s="595"/>
      <c r="B1562" s="618"/>
      <c r="C1562" s="23"/>
      <c r="D1562" s="21"/>
      <c r="E1562" s="21"/>
      <c r="F1562" s="593"/>
      <c r="G1562" s="617"/>
      <c r="H1562" s="95"/>
      <c r="I1562" s="21"/>
      <c r="J1562" s="593"/>
      <c r="K1562" s="617"/>
      <c r="L1562" s="564"/>
      <c r="M1562" s="25"/>
      <c r="N1562" s="594"/>
      <c r="O1562" s="25"/>
      <c r="P1562" s="33"/>
    </row>
    <row r="1563" customHeight="1" spans="1:16">
      <c r="A1563" s="591"/>
      <c r="B1563" s="618"/>
      <c r="C1563" s="23"/>
      <c r="D1563" s="21"/>
      <c r="E1563" s="21"/>
      <c r="F1563" s="593"/>
      <c r="G1563" s="617"/>
      <c r="H1563" s="95"/>
      <c r="I1563" s="21"/>
      <c r="J1563" s="593"/>
      <c r="K1563" s="617"/>
      <c r="L1563" s="564"/>
      <c r="M1563" s="25"/>
      <c r="N1563" s="594"/>
      <c r="O1563" s="25"/>
      <c r="P1563" s="33"/>
    </row>
    <row r="1564" customHeight="1" spans="1:16">
      <c r="A1564" s="595"/>
      <c r="B1564" s="618"/>
      <c r="C1564" s="23"/>
      <c r="D1564" s="21"/>
      <c r="E1564" s="21"/>
      <c r="F1564" s="593"/>
      <c r="G1564" s="617"/>
      <c r="H1564" s="95"/>
      <c r="I1564" s="21"/>
      <c r="J1564" s="593"/>
      <c r="K1564" s="617"/>
      <c r="L1564" s="564"/>
      <c r="M1564" s="25"/>
      <c r="N1564" s="594"/>
      <c r="O1564" s="25"/>
      <c r="P1564" s="33"/>
    </row>
    <row r="1565" customHeight="1" spans="1:16">
      <c r="A1565" s="591"/>
      <c r="B1565" s="618"/>
      <c r="C1565" s="23"/>
      <c r="D1565" s="21"/>
      <c r="E1565" s="21"/>
      <c r="F1565" s="593"/>
      <c r="G1565" s="617"/>
      <c r="H1565" s="95"/>
      <c r="I1565" s="21"/>
      <c r="J1565" s="593"/>
      <c r="K1565" s="617"/>
      <c r="L1565" s="564"/>
      <c r="M1565" s="25"/>
      <c r="N1565" s="594"/>
      <c r="O1565" s="25"/>
      <c r="P1565" s="33"/>
    </row>
    <row r="1566" customHeight="1" spans="1:16">
      <c r="A1566" s="595"/>
      <c r="B1566" s="618"/>
      <c r="C1566" s="23"/>
      <c r="D1566" s="21"/>
      <c r="E1566" s="21"/>
      <c r="F1566" s="593"/>
      <c r="G1566" s="617"/>
      <c r="H1566" s="95"/>
      <c r="I1566" s="21"/>
      <c r="J1566" s="593"/>
      <c r="K1566" s="617"/>
      <c r="L1566" s="564"/>
      <c r="M1566" s="25"/>
      <c r="N1566" s="594"/>
      <c r="O1566" s="25"/>
      <c r="P1566" s="33"/>
    </row>
    <row r="1567" customHeight="1" spans="1:16">
      <c r="A1567" s="591"/>
      <c r="B1567" s="618"/>
      <c r="C1567" s="23"/>
      <c r="D1567" s="21"/>
      <c r="E1567" s="21"/>
      <c r="F1567" s="593"/>
      <c r="G1567" s="617"/>
      <c r="H1567" s="95"/>
      <c r="I1567" s="21"/>
      <c r="J1567" s="593"/>
      <c r="K1567" s="617"/>
      <c r="L1567" s="564"/>
      <c r="M1567" s="25"/>
      <c r="N1567" s="594"/>
      <c r="O1567" s="25"/>
      <c r="P1567" s="33"/>
    </row>
    <row r="1568" customHeight="1" spans="1:16">
      <c r="A1568" s="595"/>
      <c r="B1568" s="618"/>
      <c r="C1568" s="23"/>
      <c r="D1568" s="21"/>
      <c r="E1568" s="21"/>
      <c r="F1568" s="593"/>
      <c r="G1568" s="617"/>
      <c r="H1568" s="95"/>
      <c r="I1568" s="21"/>
      <c r="J1568" s="593"/>
      <c r="K1568" s="617"/>
      <c r="L1568" s="564"/>
      <c r="M1568" s="25"/>
      <c r="N1568" s="594"/>
      <c r="O1568" s="25"/>
      <c r="P1568" s="33"/>
    </row>
    <row r="1569" customHeight="1" spans="1:16">
      <c r="A1569" s="591"/>
      <c r="B1569" s="618"/>
      <c r="C1569" s="23"/>
      <c r="D1569" s="21"/>
      <c r="E1569" s="21"/>
      <c r="F1569" s="593"/>
      <c r="G1569" s="617"/>
      <c r="H1569" s="95"/>
      <c r="I1569" s="21"/>
      <c r="J1569" s="593"/>
      <c r="K1569" s="617"/>
      <c r="L1569" s="564"/>
      <c r="M1569" s="25"/>
      <c r="N1569" s="594"/>
      <c r="O1569" s="25"/>
      <c r="P1569" s="33"/>
    </row>
    <row r="1570" customHeight="1" spans="1:16">
      <c r="A1570" s="595"/>
      <c r="B1570" s="618"/>
      <c r="C1570" s="23"/>
      <c r="D1570" s="21"/>
      <c r="E1570" s="21"/>
      <c r="F1570" s="593"/>
      <c r="G1570" s="617"/>
      <c r="H1570" s="95"/>
      <c r="I1570" s="21"/>
      <c r="J1570" s="593"/>
      <c r="K1570" s="617"/>
      <c r="L1570" s="564"/>
      <c r="M1570" s="25"/>
      <c r="N1570" s="594"/>
      <c r="O1570" s="25"/>
      <c r="P1570" s="33"/>
    </row>
    <row r="1571" customHeight="1" spans="1:16">
      <c r="A1571" s="591"/>
      <c r="B1571" s="618"/>
      <c r="C1571" s="23"/>
      <c r="D1571" s="21"/>
      <c r="E1571" s="21"/>
      <c r="F1571" s="593"/>
      <c r="G1571" s="617"/>
      <c r="H1571" s="95"/>
      <c r="I1571" s="21"/>
      <c r="J1571" s="593"/>
      <c r="K1571" s="617"/>
      <c r="L1571" s="564"/>
      <c r="M1571" s="25"/>
      <c r="N1571" s="594"/>
      <c r="O1571" s="25"/>
      <c r="P1571" s="33"/>
    </row>
    <row r="1572" customHeight="1" spans="1:16">
      <c r="A1572" s="595"/>
      <c r="B1572" s="618"/>
      <c r="C1572" s="23"/>
      <c r="D1572" s="21"/>
      <c r="E1572" s="21"/>
      <c r="F1572" s="593"/>
      <c r="G1572" s="617"/>
      <c r="H1572" s="95"/>
      <c r="I1572" s="21"/>
      <c r="J1572" s="593"/>
      <c r="K1572" s="617"/>
      <c r="L1572" s="564"/>
      <c r="M1572" s="25"/>
      <c r="N1572" s="594"/>
      <c r="O1572" s="25"/>
      <c r="P1572" s="33"/>
    </row>
    <row r="1573" customHeight="1" spans="1:16">
      <c r="A1573" s="591"/>
      <c r="B1573" s="618"/>
      <c r="C1573" s="23"/>
      <c r="D1573" s="21"/>
      <c r="E1573" s="21"/>
      <c r="F1573" s="593"/>
      <c r="G1573" s="617"/>
      <c r="H1573" s="95"/>
      <c r="I1573" s="21"/>
      <c r="J1573" s="593"/>
      <c r="K1573" s="617"/>
      <c r="L1573" s="564"/>
      <c r="M1573" s="25"/>
      <c r="N1573" s="594"/>
      <c r="O1573" s="25"/>
      <c r="P1573" s="33"/>
    </row>
    <row r="1574" customHeight="1" spans="1:16">
      <c r="A1574" s="595"/>
      <c r="B1574" s="618"/>
      <c r="C1574" s="23"/>
      <c r="D1574" s="21"/>
      <c r="E1574" s="21"/>
      <c r="F1574" s="593"/>
      <c r="G1574" s="617"/>
      <c r="H1574" s="95"/>
      <c r="I1574" s="21"/>
      <c r="J1574" s="593"/>
      <c r="K1574" s="617"/>
      <c r="L1574" s="564"/>
      <c r="M1574" s="25"/>
      <c r="N1574" s="594"/>
      <c r="O1574" s="25"/>
      <c r="P1574" s="33"/>
    </row>
    <row r="1575" customHeight="1" spans="1:16">
      <c r="A1575" s="591"/>
      <c r="B1575" s="618"/>
      <c r="C1575" s="23"/>
      <c r="D1575" s="21"/>
      <c r="E1575" s="21"/>
      <c r="F1575" s="593"/>
      <c r="G1575" s="617"/>
      <c r="H1575" s="95"/>
      <c r="I1575" s="21"/>
      <c r="J1575" s="593"/>
      <c r="K1575" s="617"/>
      <c r="L1575" s="564"/>
      <c r="M1575" s="25"/>
      <c r="N1575" s="594"/>
      <c r="O1575" s="25"/>
      <c r="P1575" s="33"/>
    </row>
    <row r="1576" customHeight="1" spans="1:16">
      <c r="A1576" s="595"/>
      <c r="B1576" s="618"/>
      <c r="C1576" s="23"/>
      <c r="D1576" s="21"/>
      <c r="E1576" s="21"/>
      <c r="F1576" s="593"/>
      <c r="G1576" s="617"/>
      <c r="H1576" s="95"/>
      <c r="I1576" s="21"/>
      <c r="J1576" s="593"/>
      <c r="K1576" s="617"/>
      <c r="L1576" s="564"/>
      <c r="M1576" s="25"/>
      <c r="N1576" s="594"/>
      <c r="O1576" s="25"/>
      <c r="P1576" s="33"/>
    </row>
    <row r="1577" customHeight="1" spans="1:16">
      <c r="A1577" s="591"/>
      <c r="B1577" s="618"/>
      <c r="C1577" s="23"/>
      <c r="D1577" s="21"/>
      <c r="E1577" s="21"/>
      <c r="F1577" s="593"/>
      <c r="G1577" s="617"/>
      <c r="H1577" s="95"/>
      <c r="I1577" s="21"/>
      <c r="J1577" s="593"/>
      <c r="K1577" s="617"/>
      <c r="L1577" s="564"/>
      <c r="M1577" s="25"/>
      <c r="N1577" s="594"/>
      <c r="O1577" s="25"/>
      <c r="P1577" s="33"/>
    </row>
    <row r="1578" customHeight="1" spans="1:16">
      <c r="A1578" s="595"/>
      <c r="B1578" s="618"/>
      <c r="C1578" s="23"/>
      <c r="D1578" s="21"/>
      <c r="E1578" s="21"/>
      <c r="F1578" s="593"/>
      <c r="G1578" s="617"/>
      <c r="H1578" s="95"/>
      <c r="I1578" s="21"/>
      <c r="J1578" s="593"/>
      <c r="K1578" s="617"/>
      <c r="L1578" s="564"/>
      <c r="M1578" s="25"/>
      <c r="N1578" s="594"/>
      <c r="O1578" s="25"/>
      <c r="P1578" s="33"/>
    </row>
    <row r="1579" customHeight="1" spans="1:16">
      <c r="A1579" s="591"/>
      <c r="B1579" s="618"/>
      <c r="C1579" s="23"/>
      <c r="D1579" s="21"/>
      <c r="E1579" s="21"/>
      <c r="F1579" s="593"/>
      <c r="G1579" s="617"/>
      <c r="H1579" s="95"/>
      <c r="I1579" s="21"/>
      <c r="J1579" s="593"/>
      <c r="K1579" s="617"/>
      <c r="L1579" s="564"/>
      <c r="M1579" s="25"/>
      <c r="N1579" s="594"/>
      <c r="O1579" s="25"/>
      <c r="P1579" s="33"/>
    </row>
    <row r="1580" customHeight="1" spans="1:16">
      <c r="A1580" s="595"/>
      <c r="B1580" s="618"/>
      <c r="C1580" s="23"/>
      <c r="D1580" s="21"/>
      <c r="E1580" s="21"/>
      <c r="F1580" s="593"/>
      <c r="G1580" s="617"/>
      <c r="H1580" s="95"/>
      <c r="I1580" s="21"/>
      <c r="J1580" s="593"/>
      <c r="K1580" s="617"/>
      <c r="L1580" s="564"/>
      <c r="M1580" s="25"/>
      <c r="N1580" s="594"/>
      <c r="O1580" s="25"/>
      <c r="P1580" s="33"/>
    </row>
    <row r="1581" customHeight="1" spans="1:16">
      <c r="A1581" s="591"/>
      <c r="B1581" s="618"/>
      <c r="C1581" s="23"/>
      <c r="D1581" s="21"/>
      <c r="E1581" s="21"/>
      <c r="F1581" s="593"/>
      <c r="G1581" s="617"/>
      <c r="H1581" s="95"/>
      <c r="I1581" s="21"/>
      <c r="J1581" s="593"/>
      <c r="K1581" s="617"/>
      <c r="L1581" s="564"/>
      <c r="M1581" s="25"/>
      <c r="N1581" s="594"/>
      <c r="O1581" s="25"/>
      <c r="P1581" s="33"/>
    </row>
    <row r="1582" customHeight="1" spans="1:16">
      <c r="A1582" s="595"/>
      <c r="B1582" s="618"/>
      <c r="C1582" s="23"/>
      <c r="D1582" s="21"/>
      <c r="E1582" s="21"/>
      <c r="F1582" s="593"/>
      <c r="G1582" s="617"/>
      <c r="H1582" s="95"/>
      <c r="I1582" s="21"/>
      <c r="J1582" s="593"/>
      <c r="K1582" s="617"/>
      <c r="L1582" s="564"/>
      <c r="M1582" s="25"/>
      <c r="N1582" s="594"/>
      <c r="O1582" s="25"/>
      <c r="P1582" s="33"/>
    </row>
    <row r="1583" customHeight="1" spans="1:16">
      <c r="A1583" s="591"/>
      <c r="B1583" s="618"/>
      <c r="C1583" s="23"/>
      <c r="D1583" s="21"/>
      <c r="E1583" s="21"/>
      <c r="F1583" s="593"/>
      <c r="G1583" s="617"/>
      <c r="H1583" s="95"/>
      <c r="I1583" s="21"/>
      <c r="J1583" s="593"/>
      <c r="K1583" s="617"/>
      <c r="L1583" s="564"/>
      <c r="M1583" s="25"/>
      <c r="N1583" s="594"/>
      <c r="O1583" s="25"/>
      <c r="P1583" s="33"/>
    </row>
    <row r="1584" customHeight="1" spans="1:16">
      <c r="A1584" s="595"/>
      <c r="B1584" s="618"/>
      <c r="C1584" s="23"/>
      <c r="D1584" s="21"/>
      <c r="E1584" s="21"/>
      <c r="F1584" s="593"/>
      <c r="G1584" s="617"/>
      <c r="H1584" s="95"/>
      <c r="I1584" s="21"/>
      <c r="J1584" s="593"/>
      <c r="K1584" s="617"/>
      <c r="L1584" s="564"/>
      <c r="M1584" s="25"/>
      <c r="N1584" s="594"/>
      <c r="O1584" s="25"/>
      <c r="P1584" s="33"/>
    </row>
    <row r="1585" customHeight="1" spans="1:16">
      <c r="A1585" s="591"/>
      <c r="B1585" s="618"/>
      <c r="C1585" s="23"/>
      <c r="D1585" s="21"/>
      <c r="E1585" s="21"/>
      <c r="F1585" s="593"/>
      <c r="G1585" s="617"/>
      <c r="H1585" s="95"/>
      <c r="I1585" s="21"/>
      <c r="J1585" s="593"/>
      <c r="K1585" s="617"/>
      <c r="L1585" s="564"/>
      <c r="M1585" s="25"/>
      <c r="N1585" s="594"/>
      <c r="O1585" s="25"/>
      <c r="P1585" s="33"/>
    </row>
    <row r="1586" customHeight="1" spans="1:16">
      <c r="A1586" s="595"/>
      <c r="B1586" s="618"/>
      <c r="C1586" s="23"/>
      <c r="D1586" s="21"/>
      <c r="E1586" s="21"/>
      <c r="F1586" s="593"/>
      <c r="G1586" s="617"/>
      <c r="H1586" s="95"/>
      <c r="I1586" s="21"/>
      <c r="J1586" s="593"/>
      <c r="K1586" s="617"/>
      <c r="L1586" s="564"/>
      <c r="M1586" s="25"/>
      <c r="N1586" s="594"/>
      <c r="O1586" s="25"/>
      <c r="P1586" s="33"/>
    </row>
    <row r="1587" customHeight="1" spans="1:16">
      <c r="A1587" s="591"/>
      <c r="B1587" s="618"/>
      <c r="C1587" s="23"/>
      <c r="D1587" s="21"/>
      <c r="E1587" s="21"/>
      <c r="F1587" s="593"/>
      <c r="G1587" s="617"/>
      <c r="H1587" s="95"/>
      <c r="I1587" s="21"/>
      <c r="J1587" s="593"/>
      <c r="K1587" s="617"/>
      <c r="L1587" s="564"/>
      <c r="M1587" s="25"/>
      <c r="N1587" s="594"/>
      <c r="O1587" s="25"/>
      <c r="P1587" s="33"/>
    </row>
    <row r="1588" customHeight="1" spans="1:16">
      <c r="A1588" s="595"/>
      <c r="B1588" s="618"/>
      <c r="C1588" s="23"/>
      <c r="D1588" s="21"/>
      <c r="E1588" s="21"/>
      <c r="F1588" s="593"/>
      <c r="G1588" s="617"/>
      <c r="H1588" s="95"/>
      <c r="I1588" s="21"/>
      <c r="J1588" s="593"/>
      <c r="K1588" s="617"/>
      <c r="L1588" s="564"/>
      <c r="M1588" s="25"/>
      <c r="N1588" s="594"/>
      <c r="O1588" s="25"/>
      <c r="P1588" s="33"/>
    </row>
    <row r="1589" customHeight="1" spans="1:16">
      <c r="A1589" s="591"/>
      <c r="B1589" s="618"/>
      <c r="C1589" s="23"/>
      <c r="D1589" s="21"/>
      <c r="E1589" s="21"/>
      <c r="F1589" s="593"/>
      <c r="G1589" s="617"/>
      <c r="H1589" s="95"/>
      <c r="I1589" s="21"/>
      <c r="J1589" s="593"/>
      <c r="K1589" s="617"/>
      <c r="L1589" s="564"/>
      <c r="M1589" s="25"/>
      <c r="N1589" s="594"/>
      <c r="O1589" s="25"/>
      <c r="P1589" s="33"/>
    </row>
    <row r="1590" customHeight="1" spans="1:16">
      <c r="A1590" s="595"/>
      <c r="B1590" s="618"/>
      <c r="C1590" s="23"/>
      <c r="D1590" s="21"/>
      <c r="E1590" s="21"/>
      <c r="F1590" s="593"/>
      <c r="G1590" s="617"/>
      <c r="H1590" s="95"/>
      <c r="I1590" s="21"/>
      <c r="J1590" s="593"/>
      <c r="K1590" s="617"/>
      <c r="L1590" s="564"/>
      <c r="M1590" s="25"/>
      <c r="N1590" s="594"/>
      <c r="O1590" s="25"/>
      <c r="P1590" s="33"/>
    </row>
    <row r="1591" customHeight="1" spans="1:16">
      <c r="A1591" s="591"/>
      <c r="B1591" s="618"/>
      <c r="C1591" s="23"/>
      <c r="D1591" s="21"/>
      <c r="E1591" s="21"/>
      <c r="F1591" s="593"/>
      <c r="G1591" s="617"/>
      <c r="H1591" s="95"/>
      <c r="I1591" s="21"/>
      <c r="J1591" s="593"/>
      <c r="K1591" s="617"/>
      <c r="L1591" s="564"/>
      <c r="M1591" s="25"/>
      <c r="N1591" s="594"/>
      <c r="O1591" s="25"/>
      <c r="P1591" s="33"/>
    </row>
    <row r="1592" customHeight="1" spans="1:16">
      <c r="A1592" s="595"/>
      <c r="B1592" s="618"/>
      <c r="C1592" s="23"/>
      <c r="D1592" s="21"/>
      <c r="E1592" s="21"/>
      <c r="F1592" s="593"/>
      <c r="G1592" s="617"/>
      <c r="H1592" s="95"/>
      <c r="I1592" s="21"/>
      <c r="J1592" s="593"/>
      <c r="K1592" s="617"/>
      <c r="L1592" s="564"/>
      <c r="M1592" s="25"/>
      <c r="N1592" s="594"/>
      <c r="O1592" s="25"/>
      <c r="P1592" s="33"/>
    </row>
    <row r="1593" customHeight="1" spans="1:16">
      <c r="A1593" s="591"/>
      <c r="B1593" s="618"/>
      <c r="C1593" s="23"/>
      <c r="D1593" s="21"/>
      <c r="E1593" s="21"/>
      <c r="F1593" s="593"/>
      <c r="G1593" s="617"/>
      <c r="H1593" s="95"/>
      <c r="I1593" s="21"/>
      <c r="J1593" s="593"/>
      <c r="K1593" s="617"/>
      <c r="L1593" s="564"/>
      <c r="M1593" s="25"/>
      <c r="N1593" s="594"/>
      <c r="O1593" s="25"/>
      <c r="P1593" s="33"/>
    </row>
    <row r="1594" customHeight="1" spans="1:16">
      <c r="A1594" s="595"/>
      <c r="B1594" s="618"/>
      <c r="C1594" s="23"/>
      <c r="D1594" s="21"/>
      <c r="E1594" s="21"/>
      <c r="F1594" s="593"/>
      <c r="G1594" s="617"/>
      <c r="H1594" s="95"/>
      <c r="I1594" s="21"/>
      <c r="J1594" s="593"/>
      <c r="K1594" s="617"/>
      <c r="L1594" s="564"/>
      <c r="M1594" s="25"/>
      <c r="N1594" s="594"/>
      <c r="O1594" s="25"/>
      <c r="P1594" s="33"/>
    </row>
    <row r="1595" customHeight="1" spans="1:16">
      <c r="A1595" s="591"/>
      <c r="B1595" s="618"/>
      <c r="C1595" s="23"/>
      <c r="D1595" s="21"/>
      <c r="E1595" s="21"/>
      <c r="F1595" s="593"/>
      <c r="G1595" s="617"/>
      <c r="H1595" s="95"/>
      <c r="I1595" s="21"/>
      <c r="J1595" s="593"/>
      <c r="K1595" s="617"/>
      <c r="L1595" s="564"/>
      <c r="M1595" s="25"/>
      <c r="N1595" s="594"/>
      <c r="O1595" s="25"/>
      <c r="P1595" s="33"/>
    </row>
    <row r="1596" customHeight="1" spans="1:16">
      <c r="A1596" s="595"/>
      <c r="B1596" s="618"/>
      <c r="C1596" s="23"/>
      <c r="D1596" s="21"/>
      <c r="E1596" s="21"/>
      <c r="F1596" s="593"/>
      <c r="G1596" s="617"/>
      <c r="H1596" s="95"/>
      <c r="I1596" s="21"/>
      <c r="J1596" s="593"/>
      <c r="K1596" s="617"/>
      <c r="L1596" s="564"/>
      <c r="M1596" s="25"/>
      <c r="N1596" s="594"/>
      <c r="O1596" s="25"/>
      <c r="P1596" s="33"/>
    </row>
    <row r="1597" customHeight="1" spans="1:16">
      <c r="A1597" s="591"/>
      <c r="B1597" s="618"/>
      <c r="C1597" s="23"/>
      <c r="D1597" s="21"/>
      <c r="E1597" s="21"/>
      <c r="F1597" s="593"/>
      <c r="G1597" s="617"/>
      <c r="H1597" s="95"/>
      <c r="I1597" s="21"/>
      <c r="J1597" s="593"/>
      <c r="K1597" s="617"/>
      <c r="L1597" s="564"/>
      <c r="M1597" s="25"/>
      <c r="N1597" s="594"/>
      <c r="O1597" s="25"/>
      <c r="P1597" s="33"/>
    </row>
    <row r="1598" customHeight="1" spans="1:16">
      <c r="A1598" s="595"/>
      <c r="B1598" s="618"/>
      <c r="C1598" s="23"/>
      <c r="D1598" s="21"/>
      <c r="E1598" s="21"/>
      <c r="F1598" s="593"/>
      <c r="G1598" s="617"/>
      <c r="H1598" s="95"/>
      <c r="I1598" s="21"/>
      <c r="J1598" s="593"/>
      <c r="K1598" s="617"/>
      <c r="L1598" s="564"/>
      <c r="M1598" s="25"/>
      <c r="N1598" s="594"/>
      <c r="O1598" s="25"/>
      <c r="P1598" s="33"/>
    </row>
    <row r="1599" customHeight="1" spans="1:16">
      <c r="A1599" s="591"/>
      <c r="B1599" s="618"/>
      <c r="C1599" s="23"/>
      <c r="D1599" s="21"/>
      <c r="E1599" s="21"/>
      <c r="F1599" s="593"/>
      <c r="G1599" s="617"/>
      <c r="H1599" s="95"/>
      <c r="I1599" s="21"/>
      <c r="J1599" s="593"/>
      <c r="K1599" s="617"/>
      <c r="L1599" s="564"/>
      <c r="M1599" s="25"/>
      <c r="N1599" s="594"/>
      <c r="O1599" s="25"/>
      <c r="P1599" s="33"/>
    </row>
    <row r="1600" customHeight="1" spans="1:16">
      <c r="A1600" s="595"/>
      <c r="B1600" s="618"/>
      <c r="C1600" s="23"/>
      <c r="D1600" s="21"/>
      <c r="E1600" s="21"/>
      <c r="F1600" s="593"/>
      <c r="G1600" s="617"/>
      <c r="H1600" s="95"/>
      <c r="I1600" s="21"/>
      <c r="J1600" s="593"/>
      <c r="K1600" s="617"/>
      <c r="L1600" s="564"/>
      <c r="M1600" s="25"/>
      <c r="N1600" s="594"/>
      <c r="O1600" s="25"/>
      <c r="P1600" s="33"/>
    </row>
    <row r="1601" customHeight="1" spans="1:16">
      <c r="A1601" s="591"/>
      <c r="B1601" s="618"/>
      <c r="C1601" s="23"/>
      <c r="D1601" s="21"/>
      <c r="E1601" s="21"/>
      <c r="F1601" s="593"/>
      <c r="G1601" s="617"/>
      <c r="H1601" s="95"/>
      <c r="I1601" s="21"/>
      <c r="J1601" s="593"/>
      <c r="K1601" s="617"/>
      <c r="L1601" s="564"/>
      <c r="M1601" s="25"/>
      <c r="N1601" s="594"/>
      <c r="O1601" s="25"/>
      <c r="P1601" s="33"/>
    </row>
    <row r="1602" customHeight="1" spans="1:16">
      <c r="A1602" s="595"/>
      <c r="B1602" s="618"/>
      <c r="C1602" s="23"/>
      <c r="D1602" s="21"/>
      <c r="E1602" s="21"/>
      <c r="F1602" s="593"/>
      <c r="G1602" s="617"/>
      <c r="H1602" s="95"/>
      <c r="I1602" s="21"/>
      <c r="J1602" s="593"/>
      <c r="K1602" s="617"/>
      <c r="L1602" s="564"/>
      <c r="M1602" s="25"/>
      <c r="N1602" s="594"/>
      <c r="O1602" s="25"/>
      <c r="P1602" s="33"/>
    </row>
    <row r="1603" customHeight="1" spans="1:16">
      <c r="A1603" s="591"/>
      <c r="B1603" s="618"/>
      <c r="C1603" s="23"/>
      <c r="D1603" s="21"/>
      <c r="E1603" s="21"/>
      <c r="F1603" s="593"/>
      <c r="G1603" s="617"/>
      <c r="H1603" s="95"/>
      <c r="I1603" s="21"/>
      <c r="J1603" s="593"/>
      <c r="K1603" s="617"/>
      <c r="L1603" s="564"/>
      <c r="M1603" s="25"/>
      <c r="N1603" s="594"/>
      <c r="O1603" s="25"/>
      <c r="P1603" s="33"/>
    </row>
    <row r="1604" customHeight="1" spans="1:16">
      <c r="A1604" s="595"/>
      <c r="B1604" s="618"/>
      <c r="C1604" s="23"/>
      <c r="D1604" s="21"/>
      <c r="E1604" s="21"/>
      <c r="F1604" s="593"/>
      <c r="G1604" s="617"/>
      <c r="H1604" s="95"/>
      <c r="I1604" s="21"/>
      <c r="J1604" s="593"/>
      <c r="K1604" s="617"/>
      <c r="L1604" s="564"/>
      <c r="M1604" s="25"/>
      <c r="N1604" s="594"/>
      <c r="O1604" s="25"/>
      <c r="P1604" s="33"/>
    </row>
    <row r="1605" customHeight="1" spans="1:16">
      <c r="A1605" s="591"/>
      <c r="B1605" s="618"/>
      <c r="C1605" s="23"/>
      <c r="D1605" s="21"/>
      <c r="E1605" s="21"/>
      <c r="F1605" s="593"/>
      <c r="G1605" s="617"/>
      <c r="H1605" s="95"/>
      <c r="I1605" s="21"/>
      <c r="J1605" s="593"/>
      <c r="K1605" s="617"/>
      <c r="L1605" s="564"/>
      <c r="M1605" s="25"/>
      <c r="N1605" s="594"/>
      <c r="O1605" s="25"/>
      <c r="P1605" s="33"/>
    </row>
    <row r="1606" customHeight="1" spans="1:16">
      <c r="A1606" s="595"/>
      <c r="B1606" s="618"/>
      <c r="C1606" s="23"/>
      <c r="D1606" s="21"/>
      <c r="E1606" s="21"/>
      <c r="F1606" s="593"/>
      <c r="G1606" s="617"/>
      <c r="H1606" s="95"/>
      <c r="I1606" s="21"/>
      <c r="J1606" s="593"/>
      <c r="K1606" s="617"/>
      <c r="L1606" s="564"/>
      <c r="M1606" s="25"/>
      <c r="N1606" s="594"/>
      <c r="O1606" s="25"/>
      <c r="P1606" s="33"/>
    </row>
    <row r="1607" customHeight="1" spans="1:16">
      <c r="A1607" s="591"/>
      <c r="B1607" s="618"/>
      <c r="C1607" s="23"/>
      <c r="D1607" s="21"/>
      <c r="E1607" s="21"/>
      <c r="F1607" s="593"/>
      <c r="G1607" s="617"/>
      <c r="H1607" s="95"/>
      <c r="I1607" s="21"/>
      <c r="J1607" s="593"/>
      <c r="K1607" s="617"/>
      <c r="L1607" s="564"/>
      <c r="M1607" s="25"/>
      <c r="N1607" s="594"/>
      <c r="O1607" s="25"/>
      <c r="P1607" s="33"/>
    </row>
    <row r="1608" customHeight="1" spans="1:16">
      <c r="A1608" s="595"/>
      <c r="B1608" s="618"/>
      <c r="C1608" s="23"/>
      <c r="D1608" s="21"/>
      <c r="E1608" s="21"/>
      <c r="F1608" s="593"/>
      <c r="G1608" s="617"/>
      <c r="H1608" s="95"/>
      <c r="I1608" s="21"/>
      <c r="J1608" s="593"/>
      <c r="K1608" s="617"/>
      <c r="L1608" s="564"/>
      <c r="M1608" s="25"/>
      <c r="N1608" s="594"/>
      <c r="O1608" s="25"/>
      <c r="P1608" s="33"/>
    </row>
    <row r="1609" customHeight="1" spans="1:16">
      <c r="A1609" s="591"/>
      <c r="B1609" s="618"/>
      <c r="C1609" s="23"/>
      <c r="D1609" s="21"/>
      <c r="E1609" s="21"/>
      <c r="F1609" s="593"/>
      <c r="G1609" s="617"/>
      <c r="H1609" s="95"/>
      <c r="I1609" s="21"/>
      <c r="J1609" s="593"/>
      <c r="K1609" s="617"/>
      <c r="L1609" s="564"/>
      <c r="M1609" s="25"/>
      <c r="N1609" s="594"/>
      <c r="O1609" s="25"/>
      <c r="P1609" s="33"/>
    </row>
    <row r="1610" customHeight="1" spans="1:16">
      <c r="A1610" s="595"/>
      <c r="B1610" s="618"/>
      <c r="C1610" s="23"/>
      <c r="D1610" s="21"/>
      <c r="E1610" s="21"/>
      <c r="F1610" s="593"/>
      <c r="G1610" s="617"/>
      <c r="H1610" s="95"/>
      <c r="I1610" s="21"/>
      <c r="J1610" s="593"/>
      <c r="K1610" s="617"/>
      <c r="L1610" s="564"/>
      <c r="M1610" s="25"/>
      <c r="N1610" s="594"/>
      <c r="O1610" s="25"/>
      <c r="P1610" s="33"/>
    </row>
    <row r="1611" customHeight="1" spans="1:16">
      <c r="A1611" s="591"/>
      <c r="B1611" s="618"/>
      <c r="C1611" s="23"/>
      <c r="D1611" s="21"/>
      <c r="E1611" s="21"/>
      <c r="F1611" s="593"/>
      <c r="G1611" s="617"/>
      <c r="H1611" s="95"/>
      <c r="I1611" s="21"/>
      <c r="J1611" s="593"/>
      <c r="K1611" s="617"/>
      <c r="L1611" s="564"/>
      <c r="M1611" s="25"/>
      <c r="N1611" s="594"/>
      <c r="O1611" s="25"/>
      <c r="P1611" s="33"/>
    </row>
    <row r="1612" customHeight="1" spans="1:16">
      <c r="A1612" s="595"/>
      <c r="B1612" s="618"/>
      <c r="C1612" s="23"/>
      <c r="D1612" s="21"/>
      <c r="E1612" s="21"/>
      <c r="F1612" s="593"/>
      <c r="G1612" s="617"/>
      <c r="H1612" s="95"/>
      <c r="I1612" s="21"/>
      <c r="J1612" s="593"/>
      <c r="K1612" s="617"/>
      <c r="L1612" s="564"/>
      <c r="M1612" s="25"/>
      <c r="N1612" s="594"/>
      <c r="O1612" s="25"/>
      <c r="P1612" s="33"/>
    </row>
    <row r="1613" customHeight="1" spans="1:16">
      <c r="A1613" s="591"/>
      <c r="B1613" s="618"/>
      <c r="C1613" s="23"/>
      <c r="D1613" s="21"/>
      <c r="E1613" s="21"/>
      <c r="F1613" s="593"/>
      <c r="G1613" s="617"/>
      <c r="H1613" s="95"/>
      <c r="I1613" s="21"/>
      <c r="J1613" s="593"/>
      <c r="K1613" s="617"/>
      <c r="L1613" s="564"/>
      <c r="M1613" s="25"/>
      <c r="N1613" s="594"/>
      <c r="O1613" s="25"/>
      <c r="P1613" s="33"/>
    </row>
    <row r="1614" customHeight="1" spans="1:16">
      <c r="A1614" s="595"/>
      <c r="B1614" s="618"/>
      <c r="C1614" s="23"/>
      <c r="D1614" s="21"/>
      <c r="E1614" s="21"/>
      <c r="F1614" s="593"/>
      <c r="G1614" s="617"/>
      <c r="H1614" s="95"/>
      <c r="I1614" s="21"/>
      <c r="J1614" s="593"/>
      <c r="K1614" s="617"/>
      <c r="L1614" s="564"/>
      <c r="M1614" s="25"/>
      <c r="N1614" s="594"/>
      <c r="O1614" s="25"/>
      <c r="P1614" s="33"/>
    </row>
    <row r="1615" customHeight="1" spans="1:16">
      <c r="A1615" s="591"/>
      <c r="B1615" s="618"/>
      <c r="C1615" s="23"/>
      <c r="D1615" s="21"/>
      <c r="E1615" s="21"/>
      <c r="F1615" s="593"/>
      <c r="G1615" s="617"/>
      <c r="H1615" s="95"/>
      <c r="I1615" s="21"/>
      <c r="J1615" s="593"/>
      <c r="K1615" s="617"/>
      <c r="L1615" s="564"/>
      <c r="M1615" s="25"/>
      <c r="N1615" s="594"/>
      <c r="O1615" s="25"/>
      <c r="P1615" s="33"/>
    </row>
    <row r="1616" customHeight="1" spans="1:16">
      <c r="A1616" s="595"/>
      <c r="B1616" s="618"/>
      <c r="C1616" s="23"/>
      <c r="D1616" s="21"/>
      <c r="E1616" s="21"/>
      <c r="F1616" s="593"/>
      <c r="G1616" s="617"/>
      <c r="H1616" s="95"/>
      <c r="I1616" s="21"/>
      <c r="J1616" s="593"/>
      <c r="K1616" s="617"/>
      <c r="L1616" s="564"/>
      <c r="M1616" s="25"/>
      <c r="N1616" s="594"/>
      <c r="O1616" s="25"/>
      <c r="P1616" s="33"/>
    </row>
    <row r="1617" customHeight="1" spans="1:16">
      <c r="A1617" s="591"/>
      <c r="B1617" s="618"/>
      <c r="C1617" s="23"/>
      <c r="D1617" s="21"/>
      <c r="E1617" s="21"/>
      <c r="F1617" s="593"/>
      <c r="G1617" s="617"/>
      <c r="H1617" s="95"/>
      <c r="I1617" s="21"/>
      <c r="J1617" s="593"/>
      <c r="K1617" s="617"/>
      <c r="L1617" s="564"/>
      <c r="M1617" s="25"/>
      <c r="N1617" s="594"/>
      <c r="O1617" s="25"/>
      <c r="P1617" s="33"/>
    </row>
    <row r="1618" customHeight="1" spans="1:16">
      <c r="A1618" s="595"/>
      <c r="B1618" s="618"/>
      <c r="C1618" s="23"/>
      <c r="D1618" s="21"/>
      <c r="E1618" s="21"/>
      <c r="F1618" s="593"/>
      <c r="G1618" s="617"/>
      <c r="H1618" s="95"/>
      <c r="I1618" s="21"/>
      <c r="J1618" s="593"/>
      <c r="K1618" s="617"/>
      <c r="L1618" s="564"/>
      <c r="M1618" s="25"/>
      <c r="N1618" s="594"/>
      <c r="O1618" s="25"/>
      <c r="P1618" s="33"/>
    </row>
    <row r="1619" customHeight="1" spans="1:16">
      <c r="A1619" s="591"/>
      <c r="B1619" s="618"/>
      <c r="C1619" s="23"/>
      <c r="D1619" s="21"/>
      <c r="E1619" s="21"/>
      <c r="F1619" s="593"/>
      <c r="G1619" s="617"/>
      <c r="H1619" s="95"/>
      <c r="I1619" s="21"/>
      <c r="J1619" s="593"/>
      <c r="K1619" s="617"/>
      <c r="L1619" s="564"/>
      <c r="M1619" s="25"/>
      <c r="N1619" s="594"/>
      <c r="O1619" s="25"/>
      <c r="P1619" s="33"/>
    </row>
    <row r="1620" customHeight="1" spans="1:16">
      <c r="A1620" s="595"/>
      <c r="B1620" s="618"/>
      <c r="C1620" s="23"/>
      <c r="D1620" s="21"/>
      <c r="E1620" s="21"/>
      <c r="F1620" s="593"/>
      <c r="G1620" s="617"/>
      <c r="H1620" s="95"/>
      <c r="I1620" s="21"/>
      <c r="J1620" s="593"/>
      <c r="K1620" s="617"/>
      <c r="L1620" s="564"/>
      <c r="M1620" s="25"/>
      <c r="N1620" s="594"/>
      <c r="O1620" s="25"/>
      <c r="P1620" s="33"/>
    </row>
    <row r="1621" customHeight="1" spans="1:16">
      <c r="A1621" s="591"/>
      <c r="B1621" s="618"/>
      <c r="C1621" s="23"/>
      <c r="D1621" s="21"/>
      <c r="E1621" s="21"/>
      <c r="F1621" s="593"/>
      <c r="G1621" s="617"/>
      <c r="H1621" s="95"/>
      <c r="I1621" s="21"/>
      <c r="J1621" s="593"/>
      <c r="K1621" s="617"/>
      <c r="L1621" s="564"/>
      <c r="M1621" s="25"/>
      <c r="N1621" s="594"/>
      <c r="O1621" s="25"/>
      <c r="P1621" s="33"/>
    </row>
    <row r="1622" customHeight="1" spans="1:16">
      <c r="A1622" s="595"/>
      <c r="B1622" s="618"/>
      <c r="C1622" s="23"/>
      <c r="D1622" s="21"/>
      <c r="E1622" s="21"/>
      <c r="F1622" s="593"/>
      <c r="G1622" s="617"/>
      <c r="H1622" s="95"/>
      <c r="I1622" s="21"/>
      <c r="J1622" s="593"/>
      <c r="K1622" s="617"/>
      <c r="L1622" s="564"/>
      <c r="M1622" s="25"/>
      <c r="N1622" s="594"/>
      <c r="O1622" s="25"/>
      <c r="P1622" s="33"/>
    </row>
    <row r="1623" customHeight="1" spans="1:16">
      <c r="A1623" s="591"/>
      <c r="B1623" s="618"/>
      <c r="C1623" s="23"/>
      <c r="D1623" s="21"/>
      <c r="E1623" s="21"/>
      <c r="F1623" s="593"/>
      <c r="G1623" s="617"/>
      <c r="H1623" s="95"/>
      <c r="I1623" s="21"/>
      <c r="J1623" s="593"/>
      <c r="K1623" s="617"/>
      <c r="L1623" s="564"/>
      <c r="M1623" s="25"/>
      <c r="N1623" s="594"/>
      <c r="O1623" s="25"/>
      <c r="P1623" s="33"/>
    </row>
    <row r="1624" customHeight="1" spans="1:16">
      <c r="A1624" s="595"/>
      <c r="B1624" s="618"/>
      <c r="C1624" s="23"/>
      <c r="D1624" s="21"/>
      <c r="E1624" s="21"/>
      <c r="F1624" s="593"/>
      <c r="G1624" s="617"/>
      <c r="H1624" s="95"/>
      <c r="I1624" s="21"/>
      <c r="J1624" s="593"/>
      <c r="K1624" s="617"/>
      <c r="L1624" s="564"/>
      <c r="M1624" s="25"/>
      <c r="N1624" s="594"/>
      <c r="O1624" s="25"/>
      <c r="P1624" s="33"/>
    </row>
    <row r="1625" customHeight="1" spans="1:16">
      <c r="A1625" s="591"/>
      <c r="B1625" s="618"/>
      <c r="C1625" s="23"/>
      <c r="D1625" s="21"/>
      <c r="E1625" s="21"/>
      <c r="F1625" s="593"/>
      <c r="G1625" s="617"/>
      <c r="H1625" s="95"/>
      <c r="I1625" s="21"/>
      <c r="J1625" s="593"/>
      <c r="K1625" s="617"/>
      <c r="L1625" s="564"/>
      <c r="M1625" s="25"/>
      <c r="N1625" s="594"/>
      <c r="O1625" s="25"/>
      <c r="P1625" s="33"/>
    </row>
    <row r="1626" customHeight="1" spans="1:16">
      <c r="A1626" s="595"/>
      <c r="B1626" s="618"/>
      <c r="C1626" s="23"/>
      <c r="D1626" s="21"/>
      <c r="E1626" s="21"/>
      <c r="F1626" s="593"/>
      <c r="G1626" s="617"/>
      <c r="H1626" s="95"/>
      <c r="I1626" s="21"/>
      <c r="J1626" s="593"/>
      <c r="K1626" s="617"/>
      <c r="L1626" s="564"/>
      <c r="M1626" s="25"/>
      <c r="N1626" s="594"/>
      <c r="O1626" s="25"/>
      <c r="P1626" s="33"/>
    </row>
    <row r="1627" customHeight="1" spans="1:16">
      <c r="A1627" s="591"/>
      <c r="B1627" s="618"/>
      <c r="C1627" s="23"/>
      <c r="D1627" s="21"/>
      <c r="E1627" s="21"/>
      <c r="F1627" s="593"/>
      <c r="G1627" s="617"/>
      <c r="H1627" s="95"/>
      <c r="I1627" s="21"/>
      <c r="J1627" s="593"/>
      <c r="K1627" s="617"/>
      <c r="L1627" s="564"/>
      <c r="M1627" s="25"/>
      <c r="N1627" s="594"/>
      <c r="O1627" s="25"/>
      <c r="P1627" s="33"/>
    </row>
    <row r="1628" customHeight="1" spans="1:16">
      <c r="A1628" s="595"/>
      <c r="B1628" s="618"/>
      <c r="C1628" s="23"/>
      <c r="D1628" s="21"/>
      <c r="E1628" s="21"/>
      <c r="F1628" s="593"/>
      <c r="G1628" s="617"/>
      <c r="H1628" s="95"/>
      <c r="I1628" s="21"/>
      <c r="J1628" s="593"/>
      <c r="K1628" s="617"/>
      <c r="L1628" s="564"/>
      <c r="M1628" s="25"/>
      <c r="N1628" s="594"/>
      <c r="O1628" s="25"/>
      <c r="P1628" s="33"/>
    </row>
    <row r="1629" customHeight="1" spans="1:16">
      <c r="A1629" s="591"/>
      <c r="B1629" s="618"/>
      <c r="C1629" s="23"/>
      <c r="D1629" s="21"/>
      <c r="E1629" s="21"/>
      <c r="F1629" s="593"/>
      <c r="G1629" s="617"/>
      <c r="H1629" s="95"/>
      <c r="I1629" s="21"/>
      <c r="J1629" s="593"/>
      <c r="K1629" s="617"/>
      <c r="L1629" s="564"/>
      <c r="M1629" s="25"/>
      <c r="N1629" s="594"/>
      <c r="O1629" s="25"/>
      <c r="P1629" s="33"/>
    </row>
    <row r="1630" customHeight="1" spans="1:16">
      <c r="A1630" s="595"/>
      <c r="B1630" s="618"/>
      <c r="C1630" s="23"/>
      <c r="D1630" s="21"/>
      <c r="E1630" s="21"/>
      <c r="F1630" s="593"/>
      <c r="G1630" s="617"/>
      <c r="H1630" s="95"/>
      <c r="I1630" s="21"/>
      <c r="J1630" s="593"/>
      <c r="K1630" s="617"/>
      <c r="L1630" s="564"/>
      <c r="M1630" s="25"/>
      <c r="N1630" s="594"/>
      <c r="O1630" s="25"/>
      <c r="P1630" s="33"/>
    </row>
    <row r="1631" customHeight="1" spans="1:16">
      <c r="A1631" s="591"/>
      <c r="B1631" s="618"/>
      <c r="C1631" s="23"/>
      <c r="D1631" s="21"/>
      <c r="E1631" s="21"/>
      <c r="F1631" s="593"/>
      <c r="G1631" s="617"/>
      <c r="H1631" s="95"/>
      <c r="I1631" s="21"/>
      <c r="J1631" s="593"/>
      <c r="K1631" s="617"/>
      <c r="L1631" s="564"/>
      <c r="M1631" s="25"/>
      <c r="N1631" s="594"/>
      <c r="O1631" s="25"/>
      <c r="P1631" s="33"/>
    </row>
    <row r="1632" customHeight="1" spans="1:16">
      <c r="A1632" s="595"/>
      <c r="B1632" s="618"/>
      <c r="C1632" s="23"/>
      <c r="D1632" s="21"/>
      <c r="E1632" s="21"/>
      <c r="F1632" s="593"/>
      <c r="G1632" s="617"/>
      <c r="H1632" s="95"/>
      <c r="I1632" s="21"/>
      <c r="J1632" s="593"/>
      <c r="K1632" s="617"/>
      <c r="L1632" s="564"/>
      <c r="M1632" s="25"/>
      <c r="N1632" s="594"/>
      <c r="O1632" s="25"/>
      <c r="P1632" s="33"/>
    </row>
    <row r="1633" customHeight="1" spans="1:16">
      <c r="A1633" s="591"/>
      <c r="B1633" s="618"/>
      <c r="C1633" s="23"/>
      <c r="D1633" s="21"/>
      <c r="E1633" s="21"/>
      <c r="F1633" s="593"/>
      <c r="G1633" s="617"/>
      <c r="H1633" s="95"/>
      <c r="I1633" s="21"/>
      <c r="J1633" s="593"/>
      <c r="K1633" s="617"/>
      <c r="L1633" s="564"/>
      <c r="M1633" s="25"/>
      <c r="N1633" s="594"/>
      <c r="O1633" s="25"/>
      <c r="P1633" s="33"/>
    </row>
    <row r="1634" customHeight="1" spans="1:16">
      <c r="A1634" s="595"/>
      <c r="B1634" s="618"/>
      <c r="C1634" s="23"/>
      <c r="D1634" s="21"/>
      <c r="E1634" s="21"/>
      <c r="F1634" s="593"/>
      <c r="G1634" s="617"/>
      <c r="H1634" s="95"/>
      <c r="I1634" s="21"/>
      <c r="J1634" s="593"/>
      <c r="K1634" s="617"/>
      <c r="L1634" s="564"/>
      <c r="M1634" s="25"/>
      <c r="N1634" s="594"/>
      <c r="O1634" s="25"/>
      <c r="P1634" s="33"/>
    </row>
    <row r="1635" customHeight="1" spans="1:16">
      <c r="A1635" s="591"/>
      <c r="B1635" s="618"/>
      <c r="C1635" s="23"/>
      <c r="D1635" s="21"/>
      <c r="E1635" s="21"/>
      <c r="F1635" s="593"/>
      <c r="G1635" s="617"/>
      <c r="H1635" s="95"/>
      <c r="I1635" s="21"/>
      <c r="J1635" s="593"/>
      <c r="K1635" s="617"/>
      <c r="L1635" s="564"/>
      <c r="M1635" s="25"/>
      <c r="N1635" s="594"/>
      <c r="O1635" s="25"/>
      <c r="P1635" s="33"/>
    </row>
    <row r="1636" customHeight="1" spans="1:16">
      <c r="A1636" s="595"/>
      <c r="B1636" s="618"/>
      <c r="C1636" s="23"/>
      <c r="D1636" s="21"/>
      <c r="E1636" s="21"/>
      <c r="F1636" s="593"/>
      <c r="G1636" s="617"/>
      <c r="H1636" s="95"/>
      <c r="I1636" s="21"/>
      <c r="J1636" s="593"/>
      <c r="K1636" s="617"/>
      <c r="L1636" s="564"/>
      <c r="M1636" s="25"/>
      <c r="N1636" s="594"/>
      <c r="O1636" s="25"/>
      <c r="P1636" s="33"/>
    </row>
    <row r="1637" customHeight="1" spans="1:16">
      <c r="A1637" s="591"/>
      <c r="B1637" s="618"/>
      <c r="C1637" s="23"/>
      <c r="D1637" s="21"/>
      <c r="E1637" s="21"/>
      <c r="F1637" s="593"/>
      <c r="G1637" s="617"/>
      <c r="H1637" s="95"/>
      <c r="I1637" s="21"/>
      <c r="J1637" s="593"/>
      <c r="K1637" s="617"/>
      <c r="L1637" s="564"/>
      <c r="M1637" s="25"/>
      <c r="N1637" s="594"/>
      <c r="O1637" s="25"/>
      <c r="P1637" s="33"/>
    </row>
    <row r="1638" customHeight="1" spans="1:16">
      <c r="A1638" s="595"/>
      <c r="B1638" s="618"/>
      <c r="C1638" s="23"/>
      <c r="D1638" s="21"/>
      <c r="E1638" s="21"/>
      <c r="F1638" s="593"/>
      <c r="G1638" s="617"/>
      <c r="H1638" s="95"/>
      <c r="I1638" s="21"/>
      <c r="J1638" s="593"/>
      <c r="K1638" s="617"/>
      <c r="L1638" s="564"/>
      <c r="M1638" s="25"/>
      <c r="N1638" s="594"/>
      <c r="O1638" s="25"/>
      <c r="P1638" s="33"/>
    </row>
    <row r="1639" customHeight="1" spans="1:16">
      <c r="A1639" s="591"/>
      <c r="B1639" s="618"/>
      <c r="C1639" s="23"/>
      <c r="D1639" s="21"/>
      <c r="E1639" s="21"/>
      <c r="F1639" s="593"/>
      <c r="G1639" s="617"/>
      <c r="H1639" s="95"/>
      <c r="I1639" s="21"/>
      <c r="J1639" s="593"/>
      <c r="K1639" s="617"/>
      <c r="L1639" s="564"/>
      <c r="M1639" s="25"/>
      <c r="N1639" s="594"/>
      <c r="O1639" s="25"/>
      <c r="P1639" s="33"/>
    </row>
    <row r="1640" customHeight="1" spans="1:16">
      <c r="A1640" s="595"/>
      <c r="B1640" s="618"/>
      <c r="C1640" s="23"/>
      <c r="D1640" s="21"/>
      <c r="E1640" s="21"/>
      <c r="F1640" s="593"/>
      <c r="G1640" s="617"/>
      <c r="H1640" s="95"/>
      <c r="I1640" s="21"/>
      <c r="J1640" s="593"/>
      <c r="K1640" s="617"/>
      <c r="L1640" s="564"/>
      <c r="M1640" s="25"/>
      <c r="N1640" s="594"/>
      <c r="O1640" s="25"/>
      <c r="P1640" s="33"/>
    </row>
    <row r="1641" customHeight="1" spans="1:16">
      <c r="A1641" s="591"/>
      <c r="B1641" s="618"/>
      <c r="C1641" s="23"/>
      <c r="D1641" s="21"/>
      <c r="E1641" s="21"/>
      <c r="F1641" s="593"/>
      <c r="G1641" s="617"/>
      <c r="H1641" s="95"/>
      <c r="I1641" s="21"/>
      <c r="J1641" s="593"/>
      <c r="K1641" s="617"/>
      <c r="L1641" s="564"/>
      <c r="M1641" s="25"/>
      <c r="N1641" s="594"/>
      <c r="O1641" s="25"/>
      <c r="P1641" s="33"/>
    </row>
    <row r="1642" customHeight="1" spans="1:16">
      <c r="A1642" s="595"/>
      <c r="B1642" s="618"/>
      <c r="C1642" s="23"/>
      <c r="D1642" s="21"/>
      <c r="E1642" s="21"/>
      <c r="F1642" s="593"/>
      <c r="G1642" s="617"/>
      <c r="H1642" s="95"/>
      <c r="I1642" s="21"/>
      <c r="J1642" s="593"/>
      <c r="K1642" s="617"/>
      <c r="L1642" s="564"/>
      <c r="M1642" s="25"/>
      <c r="N1642" s="594"/>
      <c r="O1642" s="25"/>
      <c r="P1642" s="33"/>
    </row>
    <row r="1643" customHeight="1" spans="1:16">
      <c r="A1643" s="591"/>
      <c r="B1643" s="618"/>
      <c r="C1643" s="23"/>
      <c r="D1643" s="21"/>
      <c r="E1643" s="21"/>
      <c r="F1643" s="593"/>
      <c r="G1643" s="617"/>
      <c r="H1643" s="95"/>
      <c r="I1643" s="21"/>
      <c r="J1643" s="593"/>
      <c r="K1643" s="617"/>
      <c r="L1643" s="564"/>
      <c r="M1643" s="25"/>
      <c r="N1643" s="594"/>
      <c r="O1643" s="25"/>
      <c r="P1643" s="33"/>
    </row>
    <row r="1644" customHeight="1" spans="1:16">
      <c r="A1644" s="595"/>
      <c r="B1644" s="618"/>
      <c r="C1644" s="23"/>
      <c r="D1644" s="21"/>
      <c r="E1644" s="21"/>
      <c r="F1644" s="593"/>
      <c r="G1644" s="617"/>
      <c r="H1644" s="95"/>
      <c r="I1644" s="21"/>
      <c r="J1644" s="593"/>
      <c r="K1644" s="617"/>
      <c r="L1644" s="564"/>
      <c r="M1644" s="25"/>
      <c r="N1644" s="594"/>
      <c r="O1644" s="25"/>
      <c r="P1644" s="33"/>
    </row>
    <row r="1645" customHeight="1" spans="1:16">
      <c r="A1645" s="591"/>
      <c r="B1645" s="618"/>
      <c r="C1645" s="23"/>
      <c r="D1645" s="21"/>
      <c r="E1645" s="21"/>
      <c r="F1645" s="593"/>
      <c r="G1645" s="617"/>
      <c r="H1645" s="95"/>
      <c r="I1645" s="21"/>
      <c r="J1645" s="593"/>
      <c r="K1645" s="617"/>
      <c r="L1645" s="564"/>
      <c r="M1645" s="25"/>
      <c r="N1645" s="594"/>
      <c r="O1645" s="25"/>
      <c r="P1645" s="33"/>
    </row>
    <row r="1646" customHeight="1" spans="1:16">
      <c r="A1646" s="595"/>
      <c r="B1646" s="618"/>
      <c r="C1646" s="23"/>
      <c r="D1646" s="21"/>
      <c r="E1646" s="21"/>
      <c r="F1646" s="593"/>
      <c r="G1646" s="617"/>
      <c r="H1646" s="95"/>
      <c r="I1646" s="21"/>
      <c r="J1646" s="593"/>
      <c r="K1646" s="617"/>
      <c r="L1646" s="564"/>
      <c r="M1646" s="25"/>
      <c r="N1646" s="594"/>
      <c r="O1646" s="25"/>
      <c r="P1646" s="33"/>
    </row>
    <row r="1647" customHeight="1" spans="1:16">
      <c r="A1647" s="591"/>
      <c r="B1647" s="618"/>
      <c r="C1647" s="23"/>
      <c r="D1647" s="21"/>
      <c r="E1647" s="21"/>
      <c r="F1647" s="593"/>
      <c r="G1647" s="617"/>
      <c r="H1647" s="95"/>
      <c r="I1647" s="21"/>
      <c r="J1647" s="593"/>
      <c r="K1647" s="617"/>
      <c r="L1647" s="564"/>
      <c r="M1647" s="25"/>
      <c r="N1647" s="594"/>
      <c r="O1647" s="25"/>
      <c r="P1647" s="33"/>
    </row>
    <row r="1648" customHeight="1" spans="1:16">
      <c r="A1648" s="595"/>
      <c r="B1648" s="618"/>
      <c r="C1648" s="23"/>
      <c r="D1648" s="21"/>
      <c r="E1648" s="21"/>
      <c r="F1648" s="593"/>
      <c r="G1648" s="617"/>
      <c r="H1648" s="95"/>
      <c r="I1648" s="21"/>
      <c r="J1648" s="593"/>
      <c r="K1648" s="617"/>
      <c r="L1648" s="564"/>
      <c r="M1648" s="25"/>
      <c r="N1648" s="594"/>
      <c r="O1648" s="25"/>
      <c r="P1648" s="33"/>
    </row>
    <row r="1649" customHeight="1" spans="1:16">
      <c r="A1649" s="591"/>
      <c r="B1649" s="618"/>
      <c r="C1649" s="23"/>
      <c r="D1649" s="21"/>
      <c r="E1649" s="21"/>
      <c r="F1649" s="593"/>
      <c r="G1649" s="617"/>
      <c r="H1649" s="95"/>
      <c r="I1649" s="21"/>
      <c r="J1649" s="593"/>
      <c r="K1649" s="617"/>
      <c r="L1649" s="564"/>
      <c r="M1649" s="25"/>
      <c r="N1649" s="594"/>
      <c r="O1649" s="25"/>
      <c r="P1649" s="33"/>
    </row>
    <row r="1650" customHeight="1" spans="1:16">
      <c r="A1650" s="595"/>
      <c r="B1650" s="618"/>
      <c r="C1650" s="23"/>
      <c r="D1650" s="21"/>
      <c r="E1650" s="21"/>
      <c r="F1650" s="593"/>
      <c r="G1650" s="617"/>
      <c r="H1650" s="95"/>
      <c r="I1650" s="21"/>
      <c r="J1650" s="593"/>
      <c r="K1650" s="617"/>
      <c r="L1650" s="564"/>
      <c r="M1650" s="25"/>
      <c r="N1650" s="594"/>
      <c r="O1650" s="25"/>
      <c r="P1650" s="33"/>
    </row>
    <row r="1651" customHeight="1" spans="1:16">
      <c r="A1651" s="591"/>
      <c r="B1651" s="618"/>
      <c r="C1651" s="23"/>
      <c r="D1651" s="21"/>
      <c r="E1651" s="21"/>
      <c r="F1651" s="593"/>
      <c r="G1651" s="617"/>
      <c r="H1651" s="95"/>
      <c r="I1651" s="21"/>
      <c r="J1651" s="593"/>
      <c r="K1651" s="617"/>
      <c r="L1651" s="564"/>
      <c r="M1651" s="25"/>
      <c r="N1651" s="594"/>
      <c r="O1651" s="25"/>
      <c r="P1651" s="33"/>
    </row>
    <row r="1652" customHeight="1" spans="1:16">
      <c r="A1652" s="595"/>
      <c r="B1652" s="618"/>
      <c r="C1652" s="23"/>
      <c r="D1652" s="21"/>
      <c r="E1652" s="21"/>
      <c r="F1652" s="593"/>
      <c r="G1652" s="617"/>
      <c r="H1652" s="95"/>
      <c r="I1652" s="21"/>
      <c r="J1652" s="593"/>
      <c r="K1652" s="617"/>
      <c r="L1652" s="564"/>
      <c r="M1652" s="25"/>
      <c r="N1652" s="594"/>
      <c r="O1652" s="25"/>
      <c r="P1652" s="33"/>
    </row>
    <row r="1653" customHeight="1" spans="1:16">
      <c r="A1653" s="591"/>
      <c r="B1653" s="618"/>
      <c r="C1653" s="23"/>
      <c r="D1653" s="21"/>
      <c r="E1653" s="21"/>
      <c r="F1653" s="593"/>
      <c r="G1653" s="617"/>
      <c r="H1653" s="95"/>
      <c r="I1653" s="21"/>
      <c r="J1653" s="593"/>
      <c r="K1653" s="617"/>
      <c r="L1653" s="564"/>
      <c r="M1653" s="25"/>
      <c r="N1653" s="594"/>
      <c r="O1653" s="25"/>
      <c r="P1653" s="33"/>
    </row>
    <row r="1654" customHeight="1" spans="1:16">
      <c r="A1654" s="595"/>
      <c r="B1654" s="618"/>
      <c r="C1654" s="23"/>
      <c r="D1654" s="21"/>
      <c r="E1654" s="21"/>
      <c r="F1654" s="593"/>
      <c r="G1654" s="617"/>
      <c r="H1654" s="95"/>
      <c r="I1654" s="21"/>
      <c r="J1654" s="593"/>
      <c r="K1654" s="617"/>
      <c r="L1654" s="564"/>
      <c r="M1654" s="25"/>
      <c r="N1654" s="594"/>
      <c r="O1654" s="25"/>
      <c r="P1654" s="33"/>
    </row>
    <row r="1655" customHeight="1" spans="1:16">
      <c r="A1655" s="591"/>
      <c r="B1655" s="618"/>
      <c r="C1655" s="23"/>
      <c r="D1655" s="21"/>
      <c r="E1655" s="21"/>
      <c r="F1655" s="593"/>
      <c r="G1655" s="617"/>
      <c r="H1655" s="95"/>
      <c r="I1655" s="21"/>
      <c r="J1655" s="593"/>
      <c r="K1655" s="617"/>
      <c r="L1655" s="564"/>
      <c r="M1655" s="25"/>
      <c r="N1655" s="594"/>
      <c r="O1655" s="25"/>
      <c r="P1655" s="33"/>
    </row>
    <row r="1656" customHeight="1" spans="1:16">
      <c r="A1656" s="595"/>
      <c r="B1656" s="618"/>
      <c r="C1656" s="23"/>
      <c r="D1656" s="21"/>
      <c r="E1656" s="21"/>
      <c r="F1656" s="593"/>
      <c r="G1656" s="617"/>
      <c r="H1656" s="95"/>
      <c r="I1656" s="21"/>
      <c r="J1656" s="593"/>
      <c r="K1656" s="617"/>
      <c r="L1656" s="564"/>
      <c r="M1656" s="25"/>
      <c r="N1656" s="594"/>
      <c r="O1656" s="25"/>
      <c r="P1656" s="33"/>
    </row>
    <row r="1657" customHeight="1" spans="1:16">
      <c r="A1657" s="591"/>
      <c r="B1657" s="618"/>
      <c r="C1657" s="23"/>
      <c r="D1657" s="21"/>
      <c r="E1657" s="21"/>
      <c r="F1657" s="593"/>
      <c r="G1657" s="617"/>
      <c r="H1657" s="95"/>
      <c r="I1657" s="21"/>
      <c r="J1657" s="593"/>
      <c r="K1657" s="617"/>
      <c r="L1657" s="564"/>
      <c r="M1657" s="25"/>
      <c r="N1657" s="594"/>
      <c r="O1657" s="25"/>
      <c r="P1657" s="33"/>
    </row>
    <row r="1658" customHeight="1" spans="1:16">
      <c r="A1658" s="595"/>
      <c r="B1658" s="618"/>
      <c r="C1658" s="23"/>
      <c r="D1658" s="21"/>
      <c r="E1658" s="21"/>
      <c r="F1658" s="593"/>
      <c r="G1658" s="617"/>
      <c r="H1658" s="95"/>
      <c r="I1658" s="21"/>
      <c r="J1658" s="593"/>
      <c r="K1658" s="617"/>
      <c r="L1658" s="564"/>
      <c r="M1658" s="25"/>
      <c r="N1658" s="594"/>
      <c r="O1658" s="25"/>
      <c r="P1658" s="33"/>
    </row>
    <row r="1659" customHeight="1" spans="1:16">
      <c r="A1659" s="591"/>
      <c r="B1659" s="618"/>
      <c r="C1659" s="23"/>
      <c r="D1659" s="21"/>
      <c r="E1659" s="21"/>
      <c r="F1659" s="593"/>
      <c r="G1659" s="617"/>
      <c r="H1659" s="95"/>
      <c r="I1659" s="21"/>
      <c r="J1659" s="593"/>
      <c r="K1659" s="617"/>
      <c r="L1659" s="564"/>
      <c r="M1659" s="25"/>
      <c r="N1659" s="594"/>
      <c r="O1659" s="25"/>
      <c r="P1659" s="33"/>
    </row>
    <row r="1660" customHeight="1" spans="1:16">
      <c r="A1660" s="595"/>
      <c r="B1660" s="618"/>
      <c r="C1660" s="23"/>
      <c r="D1660" s="21"/>
      <c r="E1660" s="21"/>
      <c r="F1660" s="593"/>
      <c r="G1660" s="617"/>
      <c r="H1660" s="95"/>
      <c r="I1660" s="21"/>
      <c r="J1660" s="593"/>
      <c r="K1660" s="617"/>
      <c r="L1660" s="564"/>
      <c r="M1660" s="25"/>
      <c r="N1660" s="594"/>
      <c r="O1660" s="25"/>
      <c r="P1660" s="33"/>
    </row>
    <row r="1661" customHeight="1" spans="1:16">
      <c r="A1661" s="591"/>
      <c r="B1661" s="618"/>
      <c r="C1661" s="23"/>
      <c r="D1661" s="21"/>
      <c r="E1661" s="21"/>
      <c r="F1661" s="593"/>
      <c r="G1661" s="617"/>
      <c r="H1661" s="95"/>
      <c r="I1661" s="21"/>
      <c r="J1661" s="593"/>
      <c r="K1661" s="617"/>
      <c r="L1661" s="564"/>
      <c r="M1661" s="25"/>
      <c r="N1661" s="594"/>
      <c r="O1661" s="25"/>
      <c r="P1661" s="33"/>
    </row>
    <row r="1662" customHeight="1" spans="1:16">
      <c r="A1662" s="595"/>
      <c r="B1662" s="618"/>
      <c r="C1662" s="23"/>
      <c r="D1662" s="21"/>
      <c r="E1662" s="21"/>
      <c r="F1662" s="593"/>
      <c r="G1662" s="617"/>
      <c r="H1662" s="95"/>
      <c r="I1662" s="21"/>
      <c r="J1662" s="593"/>
      <c r="K1662" s="617"/>
      <c r="L1662" s="564"/>
      <c r="M1662" s="25"/>
      <c r="N1662" s="594"/>
      <c r="O1662" s="25"/>
      <c r="P1662" s="33"/>
    </row>
    <row r="1663" customHeight="1" spans="1:16">
      <c r="A1663" s="591"/>
      <c r="B1663" s="618"/>
      <c r="C1663" s="23"/>
      <c r="D1663" s="21"/>
      <c r="E1663" s="21"/>
      <c r="F1663" s="593"/>
      <c r="G1663" s="617"/>
      <c r="H1663" s="95"/>
      <c r="I1663" s="21"/>
      <c r="J1663" s="593"/>
      <c r="K1663" s="617"/>
      <c r="L1663" s="564"/>
      <c r="M1663" s="25"/>
      <c r="N1663" s="594"/>
      <c r="O1663" s="25"/>
      <c r="P1663" s="33"/>
    </row>
    <row r="1664" customHeight="1" spans="1:16">
      <c r="A1664" s="595"/>
      <c r="B1664" s="618"/>
      <c r="C1664" s="23"/>
      <c r="D1664" s="21"/>
      <c r="E1664" s="21"/>
      <c r="F1664" s="593"/>
      <c r="G1664" s="617"/>
      <c r="H1664" s="95"/>
      <c r="I1664" s="21"/>
      <c r="J1664" s="593"/>
      <c r="K1664" s="617"/>
      <c r="L1664" s="564"/>
      <c r="M1664" s="25"/>
      <c r="N1664" s="594"/>
      <c r="O1664" s="25"/>
      <c r="P1664" s="33"/>
    </row>
    <row r="1665" customHeight="1" spans="1:16">
      <c r="A1665" s="591"/>
      <c r="B1665" s="618"/>
      <c r="C1665" s="23"/>
      <c r="D1665" s="21"/>
      <c r="E1665" s="21"/>
      <c r="F1665" s="593"/>
      <c r="G1665" s="617"/>
      <c r="H1665" s="95"/>
      <c r="I1665" s="21"/>
      <c r="J1665" s="593"/>
      <c r="K1665" s="617"/>
      <c r="L1665" s="564"/>
      <c r="M1665" s="25"/>
      <c r="N1665" s="594"/>
      <c r="O1665" s="25"/>
      <c r="P1665" s="33"/>
    </row>
    <row r="1666" customHeight="1" spans="1:16">
      <c r="A1666" s="595"/>
      <c r="B1666" s="618"/>
      <c r="C1666" s="23"/>
      <c r="D1666" s="21"/>
      <c r="E1666" s="21"/>
      <c r="F1666" s="593"/>
      <c r="G1666" s="617"/>
      <c r="H1666" s="95"/>
      <c r="I1666" s="21"/>
      <c r="J1666" s="593"/>
      <c r="K1666" s="617"/>
      <c r="L1666" s="564"/>
      <c r="M1666" s="25"/>
      <c r="N1666" s="594"/>
      <c r="O1666" s="25"/>
      <c r="P1666" s="33"/>
    </row>
    <row r="1667" customHeight="1" spans="1:16">
      <c r="A1667" s="591"/>
      <c r="B1667" s="618"/>
      <c r="C1667" s="23"/>
      <c r="D1667" s="21"/>
      <c r="E1667" s="21"/>
      <c r="F1667" s="593"/>
      <c r="G1667" s="617"/>
      <c r="H1667" s="95"/>
      <c r="I1667" s="21"/>
      <c r="J1667" s="593"/>
      <c r="K1667" s="617"/>
      <c r="L1667" s="564"/>
      <c r="M1667" s="25"/>
      <c r="N1667" s="594"/>
      <c r="O1667" s="25"/>
      <c r="P1667" s="33"/>
    </row>
    <row r="1668" customHeight="1" spans="1:16">
      <c r="A1668" s="595"/>
      <c r="B1668" s="618"/>
      <c r="C1668" s="23"/>
      <c r="D1668" s="21"/>
      <c r="E1668" s="21"/>
      <c r="F1668" s="593"/>
      <c r="G1668" s="617"/>
      <c r="H1668" s="95"/>
      <c r="I1668" s="21"/>
      <c r="J1668" s="593"/>
      <c r="K1668" s="617"/>
      <c r="L1668" s="564"/>
      <c r="M1668" s="25"/>
      <c r="N1668" s="594"/>
      <c r="O1668" s="25"/>
      <c r="P1668" s="33"/>
    </row>
    <row r="1669" customHeight="1" spans="1:16">
      <c r="A1669" s="591"/>
      <c r="B1669" s="618"/>
      <c r="C1669" s="23"/>
      <c r="D1669" s="21"/>
      <c r="E1669" s="21"/>
      <c r="F1669" s="593"/>
      <c r="G1669" s="617"/>
      <c r="H1669" s="95"/>
      <c r="I1669" s="21"/>
      <c r="J1669" s="593"/>
      <c r="K1669" s="617"/>
      <c r="L1669" s="564"/>
      <c r="M1669" s="25"/>
      <c r="N1669" s="594"/>
      <c r="O1669" s="25"/>
      <c r="P1669" s="33"/>
    </row>
    <row r="1670" customHeight="1" spans="1:16">
      <c r="A1670" s="595"/>
      <c r="B1670" s="618"/>
      <c r="C1670" s="23"/>
      <c r="D1670" s="21"/>
      <c r="E1670" s="21"/>
      <c r="F1670" s="593"/>
      <c r="G1670" s="617"/>
      <c r="H1670" s="95"/>
      <c r="I1670" s="21"/>
      <c r="J1670" s="593"/>
      <c r="K1670" s="617"/>
      <c r="L1670" s="564"/>
      <c r="M1670" s="25"/>
      <c r="N1670" s="594"/>
      <c r="O1670" s="25"/>
      <c r="P1670" s="33"/>
    </row>
    <row r="1671" customHeight="1" spans="1:16">
      <c r="A1671" s="591"/>
      <c r="B1671" s="618"/>
      <c r="C1671" s="23"/>
      <c r="D1671" s="21"/>
      <c r="E1671" s="21"/>
      <c r="F1671" s="593"/>
      <c r="G1671" s="617"/>
      <c r="H1671" s="95"/>
      <c r="I1671" s="21"/>
      <c r="J1671" s="593"/>
      <c r="K1671" s="617"/>
      <c r="L1671" s="564"/>
      <c r="M1671" s="25"/>
      <c r="N1671" s="594"/>
      <c r="O1671" s="25"/>
      <c r="P1671" s="33"/>
    </row>
    <row r="1672" customHeight="1" spans="1:16">
      <c r="A1672" s="595"/>
      <c r="B1672" s="618"/>
      <c r="C1672" s="23"/>
      <c r="D1672" s="21"/>
      <c r="E1672" s="21"/>
      <c r="F1672" s="593"/>
      <c r="G1672" s="617"/>
      <c r="H1672" s="95"/>
      <c r="I1672" s="21"/>
      <c r="J1672" s="593"/>
      <c r="K1672" s="617"/>
      <c r="L1672" s="564"/>
      <c r="M1672" s="25"/>
      <c r="N1672" s="594"/>
      <c r="O1672" s="25"/>
      <c r="P1672" s="33"/>
    </row>
    <row r="1673" customHeight="1" spans="1:16">
      <c r="A1673" s="591"/>
      <c r="B1673" s="618"/>
      <c r="C1673" s="23"/>
      <c r="D1673" s="21"/>
      <c r="E1673" s="21"/>
      <c r="F1673" s="593"/>
      <c r="G1673" s="617"/>
      <c r="H1673" s="95"/>
      <c r="I1673" s="21"/>
      <c r="J1673" s="593"/>
      <c r="K1673" s="617"/>
      <c r="L1673" s="564"/>
      <c r="M1673" s="25"/>
      <c r="N1673" s="594"/>
      <c r="O1673" s="25"/>
      <c r="P1673" s="33"/>
    </row>
    <row r="1674" customHeight="1" spans="1:16">
      <c r="A1674" s="595"/>
      <c r="B1674" s="618"/>
      <c r="C1674" s="23"/>
      <c r="D1674" s="21"/>
      <c r="E1674" s="21"/>
      <c r="F1674" s="593"/>
      <c r="G1674" s="617"/>
      <c r="H1674" s="95"/>
      <c r="I1674" s="21"/>
      <c r="J1674" s="593"/>
      <c r="K1674" s="617"/>
      <c r="L1674" s="564"/>
      <c r="M1674" s="25"/>
      <c r="N1674" s="594"/>
      <c r="O1674" s="25"/>
      <c r="P1674" s="33"/>
    </row>
    <row r="1675" customHeight="1" spans="1:16">
      <c r="A1675" s="591"/>
      <c r="B1675" s="618"/>
      <c r="C1675" s="23"/>
      <c r="D1675" s="21"/>
      <c r="E1675" s="21"/>
      <c r="F1675" s="593"/>
      <c r="G1675" s="617"/>
      <c r="H1675" s="95"/>
      <c r="I1675" s="21"/>
      <c r="J1675" s="593"/>
      <c r="K1675" s="617"/>
      <c r="L1675" s="564"/>
      <c r="M1675" s="25"/>
      <c r="N1675" s="594"/>
      <c r="O1675" s="25"/>
      <c r="P1675" s="33"/>
    </row>
    <row r="1676" customHeight="1" spans="1:16">
      <c r="A1676" s="595"/>
      <c r="B1676" s="618"/>
      <c r="C1676" s="23"/>
      <c r="D1676" s="21"/>
      <c r="E1676" s="21"/>
      <c r="F1676" s="593"/>
      <c r="G1676" s="617"/>
      <c r="H1676" s="95"/>
      <c r="I1676" s="21"/>
      <c r="J1676" s="593"/>
      <c r="K1676" s="617"/>
      <c r="L1676" s="564"/>
      <c r="M1676" s="25"/>
      <c r="N1676" s="594"/>
      <c r="O1676" s="25"/>
      <c r="P1676" s="33"/>
    </row>
    <row r="1677" customHeight="1" spans="1:16">
      <c r="A1677" s="591"/>
      <c r="B1677" s="618"/>
      <c r="C1677" s="23"/>
      <c r="D1677" s="21"/>
      <c r="E1677" s="21"/>
      <c r="F1677" s="593"/>
      <c r="G1677" s="617"/>
      <c r="H1677" s="95"/>
      <c r="I1677" s="21"/>
      <c r="J1677" s="593"/>
      <c r="K1677" s="617"/>
      <c r="L1677" s="564"/>
      <c r="M1677" s="25"/>
      <c r="N1677" s="594"/>
      <c r="O1677" s="25"/>
      <c r="P1677" s="33"/>
    </row>
    <row r="1678" customHeight="1" spans="1:16">
      <c r="A1678" s="595"/>
      <c r="B1678" s="618"/>
      <c r="C1678" s="23"/>
      <c r="D1678" s="21"/>
      <c r="E1678" s="21"/>
      <c r="F1678" s="593"/>
      <c r="G1678" s="617"/>
      <c r="H1678" s="95"/>
      <c r="I1678" s="21"/>
      <c r="J1678" s="593"/>
      <c r="K1678" s="617"/>
      <c r="L1678" s="564"/>
      <c r="M1678" s="25"/>
      <c r="N1678" s="594"/>
      <c r="O1678" s="25"/>
      <c r="P1678" s="33"/>
    </row>
    <row r="1679" customHeight="1" spans="1:16">
      <c r="A1679" s="591"/>
      <c r="B1679" s="618"/>
      <c r="C1679" s="23"/>
      <c r="D1679" s="21"/>
      <c r="E1679" s="21"/>
      <c r="F1679" s="593"/>
      <c r="G1679" s="617"/>
      <c r="H1679" s="95"/>
      <c r="I1679" s="21"/>
      <c r="J1679" s="593"/>
      <c r="K1679" s="617"/>
      <c r="L1679" s="564"/>
      <c r="M1679" s="25"/>
      <c r="N1679" s="594"/>
      <c r="O1679" s="25"/>
      <c r="P1679" s="33"/>
    </row>
    <row r="1680" customHeight="1" spans="1:16">
      <c r="A1680" s="595"/>
      <c r="B1680" s="618"/>
      <c r="C1680" s="23"/>
      <c r="D1680" s="21"/>
      <c r="E1680" s="21"/>
      <c r="F1680" s="593"/>
      <c r="G1680" s="617"/>
      <c r="H1680" s="95"/>
      <c r="I1680" s="21"/>
      <c r="J1680" s="593"/>
      <c r="K1680" s="617"/>
      <c r="L1680" s="564"/>
      <c r="M1680" s="25"/>
      <c r="N1680" s="594"/>
      <c r="O1680" s="25"/>
      <c r="P1680" s="33"/>
    </row>
    <row r="1681" customHeight="1" spans="1:16">
      <c r="A1681" s="591"/>
      <c r="B1681" s="618"/>
      <c r="C1681" s="23"/>
      <c r="D1681" s="21"/>
      <c r="E1681" s="21"/>
      <c r="F1681" s="593"/>
      <c r="G1681" s="617"/>
      <c r="H1681" s="95"/>
      <c r="I1681" s="21"/>
      <c r="J1681" s="593"/>
      <c r="K1681" s="617"/>
      <c r="L1681" s="564"/>
      <c r="M1681" s="25"/>
      <c r="N1681" s="594"/>
      <c r="O1681" s="25"/>
      <c r="P1681" s="33"/>
    </row>
    <row r="1682" customHeight="1" spans="1:16">
      <c r="A1682" s="595"/>
      <c r="B1682" s="618"/>
      <c r="C1682" s="23"/>
      <c r="D1682" s="21"/>
      <c r="E1682" s="21"/>
      <c r="F1682" s="593"/>
      <c r="G1682" s="617"/>
      <c r="H1682" s="95"/>
      <c r="I1682" s="21"/>
      <c r="J1682" s="593"/>
      <c r="K1682" s="617"/>
      <c r="L1682" s="564"/>
      <c r="M1682" s="25"/>
      <c r="N1682" s="594"/>
      <c r="O1682" s="25"/>
      <c r="P1682" s="33"/>
    </row>
    <row r="1683" customHeight="1" spans="1:16">
      <c r="A1683" s="591"/>
      <c r="B1683" s="618"/>
      <c r="C1683" s="23"/>
      <c r="D1683" s="21"/>
      <c r="E1683" s="21"/>
      <c r="F1683" s="593"/>
      <c r="G1683" s="617"/>
      <c r="H1683" s="95"/>
      <c r="I1683" s="21"/>
      <c r="J1683" s="593"/>
      <c r="K1683" s="617"/>
      <c r="L1683" s="564"/>
      <c r="M1683" s="25"/>
      <c r="N1683" s="594"/>
      <c r="O1683" s="25"/>
      <c r="P1683" s="33"/>
    </row>
    <row r="1684" customHeight="1" spans="1:16">
      <c r="A1684" s="595"/>
      <c r="B1684" s="618"/>
      <c r="C1684" s="23"/>
      <c r="D1684" s="21"/>
      <c r="E1684" s="21"/>
      <c r="F1684" s="593"/>
      <c r="G1684" s="617"/>
      <c r="H1684" s="95"/>
      <c r="I1684" s="21"/>
      <c r="J1684" s="593"/>
      <c r="K1684" s="617"/>
      <c r="L1684" s="564"/>
      <c r="M1684" s="25"/>
      <c r="N1684" s="594"/>
      <c r="O1684" s="25"/>
      <c r="P1684" s="33"/>
    </row>
    <row r="1685" customHeight="1" spans="1:16">
      <c r="A1685" s="591"/>
      <c r="B1685" s="618"/>
      <c r="C1685" s="23"/>
      <c r="D1685" s="21"/>
      <c r="E1685" s="21"/>
      <c r="F1685" s="593"/>
      <c r="G1685" s="617"/>
      <c r="H1685" s="95"/>
      <c r="I1685" s="21"/>
      <c r="J1685" s="593"/>
      <c r="K1685" s="617"/>
      <c r="L1685" s="564"/>
      <c r="M1685" s="25"/>
      <c r="N1685" s="594"/>
      <c r="O1685" s="25"/>
      <c r="P1685" s="33"/>
    </row>
    <row r="1686" customHeight="1" spans="1:16">
      <c r="A1686" s="595"/>
      <c r="B1686" s="618"/>
      <c r="C1686" s="23"/>
      <c r="D1686" s="21"/>
      <c r="E1686" s="21"/>
      <c r="F1686" s="593"/>
      <c r="G1686" s="617"/>
      <c r="H1686" s="95"/>
      <c r="I1686" s="21"/>
      <c r="J1686" s="593"/>
      <c r="K1686" s="617"/>
      <c r="L1686" s="564"/>
      <c r="M1686" s="25"/>
      <c r="N1686" s="594"/>
      <c r="O1686" s="25"/>
      <c r="P1686" s="33"/>
    </row>
    <row r="1687" customHeight="1" spans="1:16">
      <c r="A1687" s="591"/>
      <c r="B1687" s="618"/>
      <c r="C1687" s="23"/>
      <c r="D1687" s="21"/>
      <c r="E1687" s="21"/>
      <c r="F1687" s="593"/>
      <c r="G1687" s="617"/>
      <c r="H1687" s="95"/>
      <c r="I1687" s="21"/>
      <c r="J1687" s="593"/>
      <c r="K1687" s="617"/>
      <c r="L1687" s="564"/>
      <c r="M1687" s="25"/>
      <c r="N1687" s="594"/>
      <c r="O1687" s="25"/>
      <c r="P1687" s="33"/>
    </row>
    <row r="1688" customHeight="1" spans="1:16">
      <c r="A1688" s="595"/>
      <c r="B1688" s="22"/>
      <c r="C1688" s="23"/>
      <c r="D1688" s="21"/>
      <c r="E1688" s="21"/>
      <c r="F1688" s="593"/>
      <c r="G1688" s="617"/>
      <c r="H1688" s="95"/>
      <c r="I1688" s="21"/>
      <c r="J1688" s="593"/>
      <c r="K1688" s="617"/>
      <c r="L1688" s="564"/>
      <c r="M1688" s="25"/>
      <c r="N1688" s="594"/>
      <c r="O1688" s="25"/>
      <c r="P1688" s="33"/>
    </row>
    <row r="1689" customHeight="1" spans="1:16">
      <c r="A1689" s="591"/>
      <c r="B1689" s="22"/>
      <c r="C1689" s="23"/>
      <c r="D1689" s="21"/>
      <c r="E1689" s="21"/>
      <c r="F1689" s="593"/>
      <c r="G1689" s="617"/>
      <c r="H1689" s="95"/>
      <c r="I1689" s="21"/>
      <c r="J1689" s="593"/>
      <c r="K1689" s="617"/>
      <c r="L1689" s="564"/>
      <c r="M1689" s="25"/>
      <c r="N1689" s="594"/>
      <c r="O1689" s="25"/>
      <c r="P1689" s="33"/>
    </row>
    <row r="1690" customHeight="1" spans="1:16">
      <c r="A1690" s="595"/>
      <c r="B1690" s="22"/>
      <c r="C1690" s="23"/>
      <c r="D1690" s="21"/>
      <c r="E1690" s="21"/>
      <c r="F1690" s="593"/>
      <c r="G1690" s="617"/>
      <c r="H1690" s="95"/>
      <c r="I1690" s="21"/>
      <c r="J1690" s="593"/>
      <c r="K1690" s="617"/>
      <c r="L1690" s="564"/>
      <c r="M1690" s="25"/>
      <c r="N1690" s="594"/>
      <c r="O1690" s="25"/>
      <c r="P1690" s="33"/>
    </row>
    <row r="1691" customHeight="1" spans="1:16">
      <c r="A1691" s="591"/>
      <c r="B1691" s="22"/>
      <c r="C1691" s="23"/>
      <c r="D1691" s="21"/>
      <c r="E1691" s="21"/>
      <c r="F1691" s="593"/>
      <c r="G1691" s="617"/>
      <c r="H1691" s="95"/>
      <c r="I1691" s="21"/>
      <c r="J1691" s="593"/>
      <c r="K1691" s="617"/>
      <c r="L1691" s="564"/>
      <c r="M1691" s="25"/>
      <c r="N1691" s="594"/>
      <c r="O1691" s="25"/>
      <c r="P1691" s="33"/>
    </row>
    <row r="1692" customHeight="1" spans="1:16">
      <c r="A1692" s="595"/>
      <c r="B1692" s="22"/>
      <c r="C1692" s="23"/>
      <c r="D1692" s="21"/>
      <c r="E1692" s="21"/>
      <c r="F1692" s="593"/>
      <c r="G1692" s="617"/>
      <c r="H1692" s="95"/>
      <c r="I1692" s="21"/>
      <c r="J1692" s="593"/>
      <c r="K1692" s="617"/>
      <c r="L1692" s="564"/>
      <c r="M1692" s="25"/>
      <c r="N1692" s="594"/>
      <c r="O1692" s="25"/>
      <c r="P1692" s="33"/>
    </row>
    <row r="1693" customHeight="1" spans="1:16">
      <c r="A1693" s="591"/>
      <c r="B1693" s="22"/>
      <c r="C1693" s="23"/>
      <c r="D1693" s="21"/>
      <c r="E1693" s="21"/>
      <c r="F1693" s="593"/>
      <c r="G1693" s="617"/>
      <c r="H1693" s="95"/>
      <c r="I1693" s="21"/>
      <c r="J1693" s="593"/>
      <c r="K1693" s="617"/>
      <c r="L1693" s="564"/>
      <c r="M1693" s="25"/>
      <c r="N1693" s="594"/>
      <c r="O1693" s="25"/>
      <c r="P1693" s="33"/>
    </row>
    <row r="1694" customHeight="1" spans="1:16">
      <c r="A1694" s="595"/>
      <c r="B1694" s="22"/>
      <c r="C1694" s="23"/>
      <c r="D1694" s="21"/>
      <c r="E1694" s="21"/>
      <c r="F1694" s="593"/>
      <c r="G1694" s="617"/>
      <c r="H1694" s="95"/>
      <c r="I1694" s="21"/>
      <c r="J1694" s="593"/>
      <c r="K1694" s="617"/>
      <c r="L1694" s="564"/>
      <c r="M1694" s="25"/>
      <c r="N1694" s="594"/>
      <c r="O1694" s="25"/>
      <c r="P1694" s="33"/>
    </row>
    <row r="1695" customHeight="1" spans="1:16">
      <c r="A1695" s="591"/>
      <c r="B1695" s="22"/>
      <c r="C1695" s="23"/>
      <c r="D1695" s="21"/>
      <c r="E1695" s="21"/>
      <c r="F1695" s="593"/>
      <c r="G1695" s="617"/>
      <c r="H1695" s="95"/>
      <c r="I1695" s="21"/>
      <c r="J1695" s="593"/>
      <c r="K1695" s="617"/>
      <c r="L1695" s="564"/>
      <c r="M1695" s="25"/>
      <c r="N1695" s="594"/>
      <c r="O1695" s="25"/>
      <c r="P1695" s="33"/>
    </row>
    <row r="1696" customHeight="1" spans="1:16">
      <c r="A1696" s="595"/>
      <c r="B1696" s="22"/>
      <c r="C1696" s="23"/>
      <c r="D1696" s="21"/>
      <c r="E1696" s="21"/>
      <c r="F1696" s="593"/>
      <c r="G1696" s="617"/>
      <c r="H1696" s="95"/>
      <c r="I1696" s="21"/>
      <c r="J1696" s="593"/>
      <c r="K1696" s="617"/>
      <c r="L1696" s="564"/>
      <c r="M1696" s="25"/>
      <c r="N1696" s="594"/>
      <c r="O1696" s="25"/>
      <c r="P1696" s="33"/>
    </row>
    <row r="1697" customHeight="1" spans="1:16">
      <c r="A1697" s="591"/>
      <c r="B1697" s="22"/>
      <c r="C1697" s="23"/>
      <c r="D1697" s="21"/>
      <c r="E1697" s="21"/>
      <c r="F1697" s="593"/>
      <c r="G1697" s="617"/>
      <c r="H1697" s="95"/>
      <c r="I1697" s="21"/>
      <c r="J1697" s="593"/>
      <c r="K1697" s="617"/>
      <c r="L1697" s="564"/>
      <c r="M1697" s="25"/>
      <c r="N1697" s="594"/>
      <c r="O1697" s="25"/>
      <c r="P1697" s="33"/>
    </row>
    <row r="1698" customHeight="1" spans="1:16">
      <c r="A1698" s="595"/>
      <c r="B1698" s="22"/>
      <c r="C1698" s="23"/>
      <c r="D1698" s="21"/>
      <c r="E1698" s="21"/>
      <c r="F1698" s="593"/>
      <c r="G1698" s="617"/>
      <c r="H1698" s="95"/>
      <c r="I1698" s="21"/>
      <c r="J1698" s="593"/>
      <c r="K1698" s="617"/>
      <c r="L1698" s="564"/>
      <c r="M1698" s="25"/>
      <c r="N1698" s="594"/>
      <c r="O1698" s="25"/>
      <c r="P1698" s="33"/>
    </row>
    <row r="1699" customHeight="1" spans="1:16">
      <c r="A1699" s="591"/>
      <c r="B1699" s="22"/>
      <c r="C1699" s="23"/>
      <c r="D1699" s="21"/>
      <c r="E1699" s="21"/>
      <c r="F1699" s="593"/>
      <c r="G1699" s="617"/>
      <c r="H1699" s="95"/>
      <c r="I1699" s="21"/>
      <c r="J1699" s="593"/>
      <c r="K1699" s="617"/>
      <c r="L1699" s="564"/>
      <c r="M1699" s="25"/>
      <c r="N1699" s="594"/>
      <c r="O1699" s="25"/>
      <c r="P1699" s="33"/>
    </row>
    <row r="1700" customHeight="1" spans="1:16">
      <c r="A1700" s="595"/>
      <c r="B1700" s="22"/>
      <c r="C1700" s="23"/>
      <c r="D1700" s="21"/>
      <c r="E1700" s="21"/>
      <c r="F1700" s="593"/>
      <c r="G1700" s="617"/>
      <c r="H1700" s="95"/>
      <c r="I1700" s="21"/>
      <c r="J1700" s="593"/>
      <c r="K1700" s="617"/>
      <c r="L1700" s="564"/>
      <c r="M1700" s="25"/>
      <c r="N1700" s="594"/>
      <c r="O1700" s="25"/>
      <c r="P1700" s="33"/>
    </row>
    <row r="1701" customHeight="1" spans="1:16">
      <c r="A1701" s="591"/>
      <c r="B1701" s="22"/>
      <c r="C1701" s="23"/>
      <c r="D1701" s="21"/>
      <c r="E1701" s="21"/>
      <c r="F1701" s="593"/>
      <c r="G1701" s="617"/>
      <c r="H1701" s="95"/>
      <c r="I1701" s="21"/>
      <c r="J1701" s="593"/>
      <c r="K1701" s="617"/>
      <c r="L1701" s="564"/>
      <c r="M1701" s="25"/>
      <c r="N1701" s="594"/>
      <c r="O1701" s="25"/>
      <c r="P1701" s="33"/>
    </row>
    <row r="1702" customHeight="1" spans="1:16">
      <c r="A1702" s="595"/>
      <c r="B1702" s="22"/>
      <c r="C1702" s="23"/>
      <c r="D1702" s="21"/>
      <c r="E1702" s="21"/>
      <c r="F1702" s="593"/>
      <c r="G1702" s="617"/>
      <c r="H1702" s="95"/>
      <c r="I1702" s="21"/>
      <c r="J1702" s="593"/>
      <c r="K1702" s="617"/>
      <c r="L1702" s="564"/>
      <c r="M1702" s="25"/>
      <c r="N1702" s="594"/>
      <c r="O1702" s="25"/>
      <c r="P1702" s="33"/>
    </row>
    <row r="1703" customHeight="1" spans="1:16">
      <c r="A1703" s="591"/>
      <c r="B1703" s="22"/>
      <c r="C1703" s="23"/>
      <c r="D1703" s="21"/>
      <c r="E1703" s="21"/>
      <c r="F1703" s="593"/>
      <c r="G1703" s="617"/>
      <c r="H1703" s="95"/>
      <c r="I1703" s="21"/>
      <c r="J1703" s="593"/>
      <c r="K1703" s="617"/>
      <c r="L1703" s="564"/>
      <c r="M1703" s="25"/>
      <c r="N1703" s="594"/>
      <c r="O1703" s="25"/>
      <c r="P1703" s="33"/>
    </row>
    <row r="1704" customHeight="1" spans="1:16">
      <c r="A1704" s="595"/>
      <c r="B1704" s="618"/>
      <c r="C1704" s="23"/>
      <c r="D1704" s="21"/>
      <c r="E1704" s="21"/>
      <c r="F1704" s="593"/>
      <c r="G1704" s="617"/>
      <c r="H1704" s="95"/>
      <c r="I1704" s="21"/>
      <c r="J1704" s="593"/>
      <c r="K1704" s="617"/>
      <c r="L1704" s="564"/>
      <c r="M1704" s="25"/>
      <c r="N1704" s="594"/>
      <c r="O1704" s="25"/>
      <c r="P1704" s="33"/>
    </row>
    <row r="1705" customHeight="1" spans="1:16">
      <c r="A1705" s="591"/>
      <c r="B1705" s="618"/>
      <c r="C1705" s="23"/>
      <c r="D1705" s="21"/>
      <c r="E1705" s="21"/>
      <c r="F1705" s="593"/>
      <c r="G1705" s="617"/>
      <c r="H1705" s="95"/>
      <c r="I1705" s="21"/>
      <c r="J1705" s="593"/>
      <c r="K1705" s="617"/>
      <c r="L1705" s="564"/>
      <c r="M1705" s="25"/>
      <c r="N1705" s="594"/>
      <c r="O1705" s="25"/>
      <c r="P1705" s="33"/>
    </row>
    <row r="1706" customHeight="1" spans="1:16">
      <c r="A1706" s="595"/>
      <c r="B1706" s="618"/>
      <c r="C1706" s="23"/>
      <c r="D1706" s="21"/>
      <c r="E1706" s="21"/>
      <c r="F1706" s="593"/>
      <c r="G1706" s="617"/>
      <c r="H1706" s="95"/>
      <c r="I1706" s="21"/>
      <c r="J1706" s="593"/>
      <c r="K1706" s="617"/>
      <c r="L1706" s="564"/>
      <c r="M1706" s="25"/>
      <c r="N1706" s="594"/>
      <c r="O1706" s="25"/>
      <c r="P1706" s="33"/>
    </row>
    <row r="1707" customHeight="1" spans="1:16">
      <c r="A1707" s="591"/>
      <c r="B1707" s="618"/>
      <c r="C1707" s="23"/>
      <c r="D1707" s="21"/>
      <c r="E1707" s="21"/>
      <c r="F1707" s="593"/>
      <c r="G1707" s="617"/>
      <c r="H1707" s="95"/>
      <c r="I1707" s="21"/>
      <c r="J1707" s="593"/>
      <c r="K1707" s="617"/>
      <c r="L1707" s="564"/>
      <c r="M1707" s="25"/>
      <c r="N1707" s="594"/>
      <c r="O1707" s="25"/>
      <c r="P1707" s="33"/>
    </row>
    <row r="1708" customHeight="1" spans="1:16">
      <c r="A1708" s="595"/>
      <c r="B1708" s="618"/>
      <c r="C1708" s="23"/>
      <c r="D1708" s="21"/>
      <c r="E1708" s="21"/>
      <c r="F1708" s="593"/>
      <c r="G1708" s="617"/>
      <c r="H1708" s="95"/>
      <c r="I1708" s="21"/>
      <c r="J1708" s="593"/>
      <c r="K1708" s="617"/>
      <c r="L1708" s="564"/>
      <c r="M1708" s="25"/>
      <c r="N1708" s="594"/>
      <c r="O1708" s="25"/>
      <c r="P1708" s="33"/>
    </row>
    <row r="1709" customHeight="1" spans="1:16">
      <c r="A1709" s="591"/>
      <c r="B1709" s="618"/>
      <c r="C1709" s="23"/>
      <c r="D1709" s="21"/>
      <c r="E1709" s="21"/>
      <c r="F1709" s="593"/>
      <c r="G1709" s="617"/>
      <c r="H1709" s="95"/>
      <c r="I1709" s="21"/>
      <c r="J1709" s="593"/>
      <c r="K1709" s="617"/>
      <c r="L1709" s="564"/>
      <c r="M1709" s="25"/>
      <c r="N1709" s="594"/>
      <c r="O1709" s="25"/>
      <c r="P1709" s="33"/>
    </row>
    <row r="1710" customHeight="1" spans="1:16">
      <c r="A1710" s="595"/>
      <c r="B1710" s="618"/>
      <c r="C1710" s="23"/>
      <c r="D1710" s="21"/>
      <c r="E1710" s="21"/>
      <c r="F1710" s="593"/>
      <c r="G1710" s="617"/>
      <c r="H1710" s="95"/>
      <c r="I1710" s="21"/>
      <c r="J1710" s="593"/>
      <c r="K1710" s="617"/>
      <c r="L1710" s="564"/>
      <c r="M1710" s="25"/>
      <c r="N1710" s="594"/>
      <c r="O1710" s="25"/>
      <c r="P1710" s="33"/>
    </row>
    <row r="1711" customHeight="1" spans="1:16">
      <c r="A1711" s="591"/>
      <c r="B1711" s="618"/>
      <c r="C1711" s="23"/>
      <c r="D1711" s="21"/>
      <c r="E1711" s="21"/>
      <c r="F1711" s="593"/>
      <c r="G1711" s="617"/>
      <c r="H1711" s="95"/>
      <c r="I1711" s="21"/>
      <c r="J1711" s="593"/>
      <c r="K1711" s="617"/>
      <c r="L1711" s="564"/>
      <c r="M1711" s="25"/>
      <c r="N1711" s="594"/>
      <c r="O1711" s="25"/>
      <c r="P1711" s="33"/>
    </row>
    <row r="1712" customHeight="1" spans="1:16">
      <c r="A1712" s="595"/>
      <c r="B1712" s="618"/>
      <c r="C1712" s="23"/>
      <c r="D1712" s="21"/>
      <c r="E1712" s="21"/>
      <c r="F1712" s="593"/>
      <c r="G1712" s="617"/>
      <c r="H1712" s="95"/>
      <c r="I1712" s="21"/>
      <c r="J1712" s="593"/>
      <c r="K1712" s="617"/>
      <c r="L1712" s="564"/>
      <c r="M1712" s="25"/>
      <c r="N1712" s="594"/>
      <c r="O1712" s="25"/>
      <c r="P1712" s="33"/>
    </row>
    <row r="1713" customHeight="1" spans="1:16">
      <c r="A1713" s="591"/>
      <c r="B1713" s="618"/>
      <c r="C1713" s="23"/>
      <c r="D1713" s="21"/>
      <c r="E1713" s="21"/>
      <c r="F1713" s="593"/>
      <c r="G1713" s="617"/>
      <c r="H1713" s="95"/>
      <c r="I1713" s="21"/>
      <c r="J1713" s="593"/>
      <c r="K1713" s="617"/>
      <c r="L1713" s="564"/>
      <c r="M1713" s="25"/>
      <c r="N1713" s="594"/>
      <c r="O1713" s="25"/>
      <c r="P1713" s="33"/>
    </row>
    <row r="1714" customHeight="1" spans="1:16">
      <c r="A1714" s="595"/>
      <c r="B1714" s="618"/>
      <c r="C1714" s="23"/>
      <c r="D1714" s="21"/>
      <c r="E1714" s="21"/>
      <c r="F1714" s="593"/>
      <c r="G1714" s="617"/>
      <c r="H1714" s="95"/>
      <c r="I1714" s="21"/>
      <c r="J1714" s="593"/>
      <c r="K1714" s="617"/>
      <c r="L1714" s="564"/>
      <c r="M1714" s="25"/>
      <c r="N1714" s="594"/>
      <c r="O1714" s="25"/>
      <c r="P1714" s="33"/>
    </row>
    <row r="1715" customHeight="1" spans="1:16">
      <c r="A1715" s="591"/>
      <c r="B1715" s="618"/>
      <c r="C1715" s="23"/>
      <c r="D1715" s="21"/>
      <c r="E1715" s="21"/>
      <c r="F1715" s="593"/>
      <c r="G1715" s="617"/>
      <c r="H1715" s="95"/>
      <c r="I1715" s="21"/>
      <c r="J1715" s="593"/>
      <c r="K1715" s="617"/>
      <c r="L1715" s="564"/>
      <c r="M1715" s="25"/>
      <c r="N1715" s="594"/>
      <c r="O1715" s="25"/>
      <c r="P1715" s="33"/>
    </row>
    <row r="1716" customHeight="1" spans="1:16">
      <c r="A1716" s="595"/>
      <c r="B1716" s="618"/>
      <c r="C1716" s="23"/>
      <c r="D1716" s="21"/>
      <c r="E1716" s="21"/>
      <c r="F1716" s="593"/>
      <c r="G1716" s="617"/>
      <c r="H1716" s="95"/>
      <c r="I1716" s="21"/>
      <c r="J1716" s="593"/>
      <c r="K1716" s="617"/>
      <c r="L1716" s="564"/>
      <c r="M1716" s="25"/>
      <c r="N1716" s="594"/>
      <c r="O1716" s="25"/>
      <c r="P1716" s="33"/>
    </row>
    <row r="1717" customHeight="1" spans="1:16">
      <c r="A1717" s="591"/>
      <c r="B1717" s="618"/>
      <c r="C1717" s="23"/>
      <c r="D1717" s="21"/>
      <c r="E1717" s="21"/>
      <c r="F1717" s="593"/>
      <c r="G1717" s="617"/>
      <c r="H1717" s="95"/>
      <c r="I1717" s="21"/>
      <c r="J1717" s="593"/>
      <c r="K1717" s="617"/>
      <c r="L1717" s="564"/>
      <c r="M1717" s="25"/>
      <c r="N1717" s="594"/>
      <c r="O1717" s="25"/>
      <c r="P1717" s="33"/>
    </row>
    <row r="1718" customHeight="1" spans="1:16">
      <c r="A1718" s="595"/>
      <c r="B1718" s="618"/>
      <c r="C1718" s="23"/>
      <c r="D1718" s="21"/>
      <c r="E1718" s="21"/>
      <c r="F1718" s="593"/>
      <c r="G1718" s="617"/>
      <c r="H1718" s="95"/>
      <c r="I1718" s="21"/>
      <c r="J1718" s="593"/>
      <c r="K1718" s="617"/>
      <c r="L1718" s="564"/>
      <c r="M1718" s="25"/>
      <c r="N1718" s="594"/>
      <c r="O1718" s="25"/>
      <c r="P1718" s="33"/>
    </row>
    <row r="1719" customHeight="1" spans="1:16">
      <c r="A1719" s="591"/>
      <c r="B1719" s="618"/>
      <c r="C1719" s="23"/>
      <c r="D1719" s="21"/>
      <c r="E1719" s="21"/>
      <c r="F1719" s="593"/>
      <c r="G1719" s="617"/>
      <c r="H1719" s="95"/>
      <c r="I1719" s="21"/>
      <c r="J1719" s="593"/>
      <c r="K1719" s="617"/>
      <c r="L1719" s="564"/>
      <c r="M1719" s="25"/>
      <c r="N1719" s="594"/>
      <c r="O1719" s="25"/>
      <c r="P1719" s="33"/>
    </row>
    <row r="1720" customHeight="1" spans="1:16">
      <c r="A1720" s="595"/>
      <c r="B1720" s="618"/>
      <c r="C1720" s="23"/>
      <c r="D1720" s="21"/>
      <c r="E1720" s="21"/>
      <c r="F1720" s="593"/>
      <c r="G1720" s="617"/>
      <c r="H1720" s="95"/>
      <c r="I1720" s="21"/>
      <c r="J1720" s="593"/>
      <c r="K1720" s="617"/>
      <c r="L1720" s="564"/>
      <c r="M1720" s="25"/>
      <c r="N1720" s="594"/>
      <c r="O1720" s="25"/>
      <c r="P1720" s="33"/>
    </row>
    <row r="1721" customHeight="1" spans="1:16">
      <c r="A1721" s="591"/>
      <c r="B1721" s="618"/>
      <c r="C1721" s="23"/>
      <c r="D1721" s="21"/>
      <c r="E1721" s="21"/>
      <c r="F1721" s="593"/>
      <c r="G1721" s="617"/>
      <c r="H1721" s="95"/>
      <c r="I1721" s="21"/>
      <c r="J1721" s="593"/>
      <c r="K1721" s="617"/>
      <c r="L1721" s="564"/>
      <c r="M1721" s="25"/>
      <c r="N1721" s="594"/>
      <c r="O1721" s="25"/>
      <c r="P1721" s="33"/>
    </row>
    <row r="1722" customHeight="1" spans="1:16">
      <c r="A1722" s="595"/>
      <c r="B1722" s="618"/>
      <c r="C1722" s="23"/>
      <c r="D1722" s="21"/>
      <c r="E1722" s="21"/>
      <c r="F1722" s="593"/>
      <c r="G1722" s="617"/>
      <c r="H1722" s="95"/>
      <c r="I1722" s="21"/>
      <c r="J1722" s="593"/>
      <c r="K1722" s="617"/>
      <c r="L1722" s="564"/>
      <c r="M1722" s="25"/>
      <c r="N1722" s="594"/>
      <c r="O1722" s="25"/>
      <c r="P1722" s="33"/>
    </row>
    <row r="1723" customHeight="1" spans="1:16">
      <c r="A1723" s="591"/>
      <c r="B1723" s="618"/>
      <c r="C1723" s="23"/>
      <c r="D1723" s="21"/>
      <c r="E1723" s="21"/>
      <c r="F1723" s="593"/>
      <c r="G1723" s="617"/>
      <c r="H1723" s="95"/>
      <c r="I1723" s="21"/>
      <c r="J1723" s="593"/>
      <c r="K1723" s="617"/>
      <c r="L1723" s="564"/>
      <c r="M1723" s="25"/>
      <c r="N1723" s="594"/>
      <c r="O1723" s="25"/>
      <c r="P1723" s="33"/>
    </row>
    <row r="1724" customHeight="1" spans="1:16">
      <c r="A1724" s="595"/>
      <c r="B1724" s="618"/>
      <c r="C1724" s="23"/>
      <c r="D1724" s="21"/>
      <c r="E1724" s="21"/>
      <c r="F1724" s="593"/>
      <c r="G1724" s="617"/>
      <c r="H1724" s="95"/>
      <c r="I1724" s="21"/>
      <c r="J1724" s="593"/>
      <c r="K1724" s="617"/>
      <c r="L1724" s="564"/>
      <c r="M1724" s="25"/>
      <c r="N1724" s="594"/>
      <c r="O1724" s="25"/>
      <c r="P1724" s="33"/>
    </row>
    <row r="1725" customHeight="1" spans="1:16">
      <c r="A1725" s="591"/>
      <c r="B1725" s="618"/>
      <c r="C1725" s="23"/>
      <c r="D1725" s="21"/>
      <c r="E1725" s="21"/>
      <c r="F1725" s="593"/>
      <c r="G1725" s="617"/>
      <c r="H1725" s="95"/>
      <c r="I1725" s="21"/>
      <c r="J1725" s="593"/>
      <c r="K1725" s="617"/>
      <c r="L1725" s="564"/>
      <c r="M1725" s="25"/>
      <c r="N1725" s="594"/>
      <c r="O1725" s="25"/>
      <c r="P1725" s="33"/>
    </row>
    <row r="1726" customHeight="1" spans="1:16">
      <c r="A1726" s="595"/>
      <c r="B1726" s="618"/>
      <c r="C1726" s="23"/>
      <c r="D1726" s="21"/>
      <c r="E1726" s="21"/>
      <c r="F1726" s="593"/>
      <c r="G1726" s="617"/>
      <c r="H1726" s="95"/>
      <c r="I1726" s="21"/>
      <c r="J1726" s="593"/>
      <c r="K1726" s="617"/>
      <c r="L1726" s="564"/>
      <c r="M1726" s="25"/>
      <c r="N1726" s="594"/>
      <c r="O1726" s="25"/>
      <c r="P1726" s="33"/>
    </row>
    <row r="1727" customHeight="1" spans="1:16">
      <c r="A1727" s="591"/>
      <c r="B1727" s="618"/>
      <c r="C1727" s="23"/>
      <c r="D1727" s="21"/>
      <c r="E1727" s="21"/>
      <c r="F1727" s="593"/>
      <c r="G1727" s="617"/>
      <c r="H1727" s="95"/>
      <c r="I1727" s="21"/>
      <c r="J1727" s="593"/>
      <c r="K1727" s="617"/>
      <c r="L1727" s="564"/>
      <c r="M1727" s="25"/>
      <c r="N1727" s="594"/>
      <c r="O1727" s="25"/>
      <c r="P1727" s="33"/>
    </row>
    <row r="1728" customHeight="1" spans="1:16">
      <c r="A1728" s="595"/>
      <c r="B1728" s="618"/>
      <c r="C1728" s="23"/>
      <c r="D1728" s="21"/>
      <c r="E1728" s="21"/>
      <c r="F1728" s="593"/>
      <c r="G1728" s="617"/>
      <c r="H1728" s="95"/>
      <c r="I1728" s="21"/>
      <c r="J1728" s="593"/>
      <c r="K1728" s="617"/>
      <c r="L1728" s="564"/>
      <c r="M1728" s="25"/>
      <c r="N1728" s="594"/>
      <c r="O1728" s="25"/>
      <c r="P1728" s="33"/>
    </row>
    <row r="1729" customHeight="1" spans="1:16">
      <c r="A1729" s="591"/>
      <c r="B1729" s="618"/>
      <c r="C1729" s="23"/>
      <c r="D1729" s="21"/>
      <c r="E1729" s="21"/>
      <c r="F1729" s="593"/>
      <c r="G1729" s="617"/>
      <c r="H1729" s="95"/>
      <c r="I1729" s="21"/>
      <c r="J1729" s="593"/>
      <c r="K1729" s="617"/>
      <c r="L1729" s="564"/>
      <c r="M1729" s="25"/>
      <c r="N1729" s="594"/>
      <c r="O1729" s="25"/>
      <c r="P1729" s="33"/>
    </row>
    <row r="1730" customHeight="1" spans="1:16">
      <c r="A1730" s="595"/>
      <c r="B1730" s="618"/>
      <c r="C1730" s="23"/>
      <c r="D1730" s="21"/>
      <c r="E1730" s="21"/>
      <c r="F1730" s="593"/>
      <c r="G1730" s="617"/>
      <c r="H1730" s="95"/>
      <c r="I1730" s="21"/>
      <c r="J1730" s="593"/>
      <c r="K1730" s="617"/>
      <c r="L1730" s="564"/>
      <c r="M1730" s="25"/>
      <c r="N1730" s="594"/>
      <c r="O1730" s="25"/>
      <c r="P1730" s="33"/>
    </row>
    <row r="1731" customHeight="1" spans="1:16">
      <c r="A1731" s="591"/>
      <c r="B1731" s="618"/>
      <c r="C1731" s="23"/>
      <c r="D1731" s="21"/>
      <c r="E1731" s="21"/>
      <c r="F1731" s="593"/>
      <c r="G1731" s="617"/>
      <c r="H1731" s="95"/>
      <c r="I1731" s="21"/>
      <c r="J1731" s="593"/>
      <c r="K1731" s="617"/>
      <c r="L1731" s="564"/>
      <c r="M1731" s="25"/>
      <c r="N1731" s="594"/>
      <c r="O1731" s="25"/>
      <c r="P1731" s="33"/>
    </row>
    <row r="1732" customHeight="1" spans="1:16">
      <c r="A1732" s="595"/>
      <c r="B1732" s="618"/>
      <c r="C1732" s="23"/>
      <c r="D1732" s="21"/>
      <c r="E1732" s="21"/>
      <c r="F1732" s="593"/>
      <c r="G1732" s="617"/>
      <c r="H1732" s="95"/>
      <c r="I1732" s="21"/>
      <c r="J1732" s="593"/>
      <c r="K1732" s="617"/>
      <c r="L1732" s="564"/>
      <c r="M1732" s="25"/>
      <c r="N1732" s="594"/>
      <c r="O1732" s="25"/>
      <c r="P1732" s="33"/>
    </row>
    <row r="1733" customHeight="1" spans="1:16">
      <c r="A1733" s="591"/>
      <c r="B1733" s="618"/>
      <c r="C1733" s="23"/>
      <c r="D1733" s="21"/>
      <c r="E1733" s="21"/>
      <c r="F1733" s="593"/>
      <c r="G1733" s="617"/>
      <c r="H1733" s="95"/>
      <c r="I1733" s="21"/>
      <c r="J1733" s="593"/>
      <c r="K1733" s="617"/>
      <c r="L1733" s="564"/>
      <c r="M1733" s="25"/>
      <c r="N1733" s="594"/>
      <c r="O1733" s="25"/>
      <c r="P1733" s="33"/>
    </row>
    <row r="1734" customHeight="1" spans="1:16">
      <c r="A1734" s="595"/>
      <c r="B1734" s="618"/>
      <c r="C1734" s="23"/>
      <c r="D1734" s="21"/>
      <c r="E1734" s="21"/>
      <c r="F1734" s="593"/>
      <c r="G1734" s="617"/>
      <c r="H1734" s="95"/>
      <c r="I1734" s="21"/>
      <c r="J1734" s="593"/>
      <c r="K1734" s="617"/>
      <c r="L1734" s="564"/>
      <c r="M1734" s="25"/>
      <c r="N1734" s="594"/>
      <c r="O1734" s="25"/>
      <c r="P1734" s="33"/>
    </row>
    <row r="1735" customHeight="1" spans="1:16">
      <c r="A1735" s="591"/>
      <c r="B1735" s="618"/>
      <c r="C1735" s="23"/>
      <c r="D1735" s="21"/>
      <c r="E1735" s="21"/>
      <c r="F1735" s="593"/>
      <c r="G1735" s="617"/>
      <c r="H1735" s="95"/>
      <c r="I1735" s="21"/>
      <c r="J1735" s="593"/>
      <c r="K1735" s="617"/>
      <c r="L1735" s="564"/>
      <c r="M1735" s="25"/>
      <c r="N1735" s="594"/>
      <c r="O1735" s="25"/>
      <c r="P1735" s="33"/>
    </row>
    <row r="1736" customHeight="1" spans="1:16">
      <c r="A1736" s="595"/>
      <c r="B1736" s="618"/>
      <c r="C1736" s="23"/>
      <c r="D1736" s="21"/>
      <c r="E1736" s="21"/>
      <c r="F1736" s="593"/>
      <c r="G1736" s="617"/>
      <c r="H1736" s="95"/>
      <c r="I1736" s="21"/>
      <c r="J1736" s="593"/>
      <c r="K1736" s="617"/>
      <c r="L1736" s="564"/>
      <c r="M1736" s="25"/>
      <c r="N1736" s="594"/>
      <c r="O1736" s="25"/>
      <c r="P1736" s="33"/>
    </row>
    <row r="1737" customHeight="1" spans="1:16">
      <c r="A1737" s="591"/>
      <c r="B1737" s="618"/>
      <c r="C1737" s="23"/>
      <c r="D1737" s="21"/>
      <c r="E1737" s="21"/>
      <c r="F1737" s="593"/>
      <c r="G1737" s="617"/>
      <c r="H1737" s="95"/>
      <c r="I1737" s="21"/>
      <c r="J1737" s="593"/>
      <c r="K1737" s="617"/>
      <c r="L1737" s="564"/>
      <c r="M1737" s="25"/>
      <c r="N1737" s="594"/>
      <c r="O1737" s="25"/>
      <c r="P1737" s="33"/>
    </row>
    <row r="1738" customHeight="1" spans="1:16">
      <c r="A1738" s="595"/>
      <c r="B1738" s="618"/>
      <c r="C1738" s="23"/>
      <c r="D1738" s="21"/>
      <c r="E1738" s="21"/>
      <c r="F1738" s="593"/>
      <c r="G1738" s="617"/>
      <c r="H1738" s="95"/>
      <c r="I1738" s="21"/>
      <c r="J1738" s="593"/>
      <c r="K1738" s="617"/>
      <c r="L1738" s="564"/>
      <c r="M1738" s="25"/>
      <c r="N1738" s="594"/>
      <c r="O1738" s="25"/>
      <c r="P1738" s="33"/>
    </row>
    <row r="1739" customHeight="1" spans="1:16">
      <c r="A1739" s="591"/>
      <c r="B1739" s="618"/>
      <c r="C1739" s="23"/>
      <c r="D1739" s="21"/>
      <c r="E1739" s="21"/>
      <c r="F1739" s="593"/>
      <c r="G1739" s="617"/>
      <c r="H1739" s="95"/>
      <c r="I1739" s="21"/>
      <c r="J1739" s="593"/>
      <c r="K1739" s="617"/>
      <c r="L1739" s="564"/>
      <c r="M1739" s="25"/>
      <c r="N1739" s="594"/>
      <c r="O1739" s="25"/>
      <c r="P1739" s="33"/>
    </row>
    <row r="1740" customHeight="1" spans="1:16">
      <c r="A1740" s="595"/>
      <c r="B1740" s="618"/>
      <c r="C1740" s="23"/>
      <c r="D1740" s="21"/>
      <c r="E1740" s="21"/>
      <c r="F1740" s="593"/>
      <c r="G1740" s="617"/>
      <c r="H1740" s="95"/>
      <c r="I1740" s="21"/>
      <c r="J1740" s="593"/>
      <c r="K1740" s="617"/>
      <c r="L1740" s="564"/>
      <c r="M1740" s="25"/>
      <c r="N1740" s="594"/>
      <c r="O1740" s="25"/>
      <c r="P1740" s="33"/>
    </row>
    <row r="1741" customHeight="1" spans="1:16">
      <c r="A1741" s="591"/>
      <c r="B1741" s="618"/>
      <c r="C1741" s="23"/>
      <c r="D1741" s="21"/>
      <c r="E1741" s="21"/>
      <c r="F1741" s="593"/>
      <c r="G1741" s="617"/>
      <c r="H1741" s="95"/>
      <c r="I1741" s="21"/>
      <c r="J1741" s="593"/>
      <c r="K1741" s="617"/>
      <c r="L1741" s="564"/>
      <c r="M1741" s="25"/>
      <c r="N1741" s="594"/>
      <c r="O1741" s="25"/>
      <c r="P1741" s="33"/>
    </row>
    <row r="1742" customHeight="1" spans="1:16">
      <c r="A1742" s="595"/>
      <c r="B1742" s="618"/>
      <c r="C1742" s="23"/>
      <c r="D1742" s="21"/>
      <c r="E1742" s="21"/>
      <c r="F1742" s="593"/>
      <c r="G1742" s="617"/>
      <c r="H1742" s="95"/>
      <c r="I1742" s="21"/>
      <c r="J1742" s="593"/>
      <c r="K1742" s="617"/>
      <c r="L1742" s="564"/>
      <c r="M1742" s="25"/>
      <c r="N1742" s="594"/>
      <c r="O1742" s="25"/>
      <c r="P1742" s="33"/>
    </row>
    <row r="1743" customHeight="1" spans="1:16">
      <c r="A1743" s="591"/>
      <c r="B1743" s="618"/>
      <c r="C1743" s="23"/>
      <c r="D1743" s="21"/>
      <c r="E1743" s="21"/>
      <c r="F1743" s="593"/>
      <c r="G1743" s="617"/>
      <c r="H1743" s="95"/>
      <c r="I1743" s="21"/>
      <c r="J1743" s="593"/>
      <c r="K1743" s="617"/>
      <c r="L1743" s="564"/>
      <c r="M1743" s="25"/>
      <c r="N1743" s="594"/>
      <c r="O1743" s="25"/>
      <c r="P1743" s="33"/>
    </row>
    <row r="1744" customHeight="1" spans="1:16">
      <c r="A1744" s="595"/>
      <c r="B1744" s="618"/>
      <c r="C1744" s="23"/>
      <c r="D1744" s="21"/>
      <c r="E1744" s="21"/>
      <c r="F1744" s="593"/>
      <c r="G1744" s="617"/>
      <c r="H1744" s="95"/>
      <c r="I1744" s="21"/>
      <c r="J1744" s="593"/>
      <c r="K1744" s="617"/>
      <c r="L1744" s="564"/>
      <c r="M1744" s="25"/>
      <c r="N1744" s="594"/>
      <c r="O1744" s="25"/>
      <c r="P1744" s="33"/>
    </row>
    <row r="1745" customHeight="1" spans="1:16">
      <c r="A1745" s="591"/>
      <c r="B1745" s="618"/>
      <c r="C1745" s="23"/>
      <c r="D1745" s="21"/>
      <c r="E1745" s="21"/>
      <c r="F1745" s="593"/>
      <c r="G1745" s="617"/>
      <c r="H1745" s="95"/>
      <c r="I1745" s="21"/>
      <c r="J1745" s="593"/>
      <c r="K1745" s="617"/>
      <c r="L1745" s="564"/>
      <c r="M1745" s="25"/>
      <c r="N1745" s="594"/>
      <c r="O1745" s="25"/>
      <c r="P1745" s="33"/>
    </row>
    <row r="1746" customHeight="1" spans="1:16">
      <c r="A1746" s="595"/>
      <c r="B1746" s="618"/>
      <c r="C1746" s="23"/>
      <c r="D1746" s="21"/>
      <c r="E1746" s="21"/>
      <c r="F1746" s="593"/>
      <c r="G1746" s="617"/>
      <c r="H1746" s="95"/>
      <c r="I1746" s="21"/>
      <c r="J1746" s="593"/>
      <c r="K1746" s="617"/>
      <c r="L1746" s="564"/>
      <c r="M1746" s="25"/>
      <c r="N1746" s="594"/>
      <c r="O1746" s="25"/>
      <c r="P1746" s="33"/>
    </row>
    <row r="1747" customHeight="1" spans="1:16">
      <c r="A1747" s="591"/>
      <c r="B1747" s="618"/>
      <c r="C1747" s="23"/>
      <c r="D1747" s="21"/>
      <c r="E1747" s="21"/>
      <c r="F1747" s="593"/>
      <c r="G1747" s="617"/>
      <c r="H1747" s="95"/>
      <c r="I1747" s="21"/>
      <c r="J1747" s="593"/>
      <c r="K1747" s="617"/>
      <c r="L1747" s="564"/>
      <c r="M1747" s="25"/>
      <c r="N1747" s="594"/>
      <c r="O1747" s="25"/>
      <c r="P1747" s="33"/>
    </row>
    <row r="1748" customHeight="1" spans="1:16">
      <c r="A1748" s="595"/>
      <c r="B1748" s="618"/>
      <c r="C1748" s="23"/>
      <c r="D1748" s="21"/>
      <c r="E1748" s="21"/>
      <c r="F1748" s="593"/>
      <c r="G1748" s="617"/>
      <c r="H1748" s="95"/>
      <c r="I1748" s="21"/>
      <c r="J1748" s="593"/>
      <c r="K1748" s="617"/>
      <c r="L1748" s="564"/>
      <c r="M1748" s="25"/>
      <c r="N1748" s="594"/>
      <c r="O1748" s="25"/>
      <c r="P1748" s="33"/>
    </row>
    <row r="1749" customHeight="1" spans="1:16">
      <c r="A1749" s="591"/>
      <c r="B1749" s="618"/>
      <c r="C1749" s="23"/>
      <c r="D1749" s="21"/>
      <c r="E1749" s="21"/>
      <c r="F1749" s="593"/>
      <c r="G1749" s="617"/>
      <c r="H1749" s="95"/>
      <c r="I1749" s="21"/>
      <c r="J1749" s="593"/>
      <c r="K1749" s="617"/>
      <c r="L1749" s="564"/>
      <c r="M1749" s="25"/>
      <c r="N1749" s="594"/>
      <c r="O1749" s="25"/>
      <c r="P1749" s="33"/>
    </row>
    <row r="1750" customHeight="1" spans="1:16">
      <c r="A1750" s="595"/>
      <c r="B1750" s="618"/>
      <c r="C1750" s="23"/>
      <c r="D1750" s="21"/>
      <c r="E1750" s="21"/>
      <c r="F1750" s="593"/>
      <c r="G1750" s="617"/>
      <c r="H1750" s="95"/>
      <c r="I1750" s="21"/>
      <c r="J1750" s="593"/>
      <c r="K1750" s="617"/>
      <c r="L1750" s="564"/>
      <c r="M1750" s="25"/>
      <c r="N1750" s="594"/>
      <c r="O1750" s="25"/>
      <c r="P1750" s="33"/>
    </row>
    <row r="1751" customHeight="1" spans="1:16">
      <c r="A1751" s="591"/>
      <c r="B1751" s="618"/>
      <c r="C1751" s="23"/>
      <c r="D1751" s="21"/>
      <c r="E1751" s="21"/>
      <c r="F1751" s="593"/>
      <c r="G1751" s="617"/>
      <c r="H1751" s="95"/>
      <c r="I1751" s="21"/>
      <c r="J1751" s="593"/>
      <c r="K1751" s="617"/>
      <c r="L1751" s="564"/>
      <c r="M1751" s="25"/>
      <c r="N1751" s="594"/>
      <c r="O1751" s="25"/>
      <c r="P1751" s="33"/>
    </row>
    <row r="1752" customHeight="1" spans="1:16">
      <c r="A1752" s="595"/>
      <c r="B1752" s="618"/>
      <c r="C1752" s="23"/>
      <c r="D1752" s="21"/>
      <c r="E1752" s="21"/>
      <c r="F1752" s="593"/>
      <c r="G1752" s="617"/>
      <c r="H1752" s="95"/>
      <c r="I1752" s="21"/>
      <c r="J1752" s="593"/>
      <c r="K1752" s="617"/>
      <c r="L1752" s="564"/>
      <c r="M1752" s="25"/>
      <c r="N1752" s="594"/>
      <c r="O1752" s="25"/>
      <c r="P1752" s="33"/>
    </row>
    <row r="1753" customHeight="1" spans="1:16">
      <c r="A1753" s="591"/>
      <c r="B1753" s="618"/>
      <c r="C1753" s="23"/>
      <c r="D1753" s="21"/>
      <c r="E1753" s="21"/>
      <c r="F1753" s="593"/>
      <c r="G1753" s="617"/>
      <c r="H1753" s="95"/>
      <c r="I1753" s="21"/>
      <c r="J1753" s="593"/>
      <c r="K1753" s="617"/>
      <c r="L1753" s="564"/>
      <c r="M1753" s="25"/>
      <c r="N1753" s="594"/>
      <c r="O1753" s="25"/>
      <c r="P1753" s="33"/>
    </row>
    <row r="1754" customHeight="1" spans="1:16">
      <c r="A1754" s="595"/>
      <c r="B1754" s="618"/>
      <c r="C1754" s="23"/>
      <c r="D1754" s="21"/>
      <c r="E1754" s="21"/>
      <c r="F1754" s="593"/>
      <c r="G1754" s="617"/>
      <c r="H1754" s="95"/>
      <c r="I1754" s="21"/>
      <c r="J1754" s="593"/>
      <c r="K1754" s="617"/>
      <c r="L1754" s="564"/>
      <c r="M1754" s="25"/>
      <c r="N1754" s="594"/>
      <c r="O1754" s="25"/>
      <c r="P1754" s="33"/>
    </row>
    <row r="1755" customHeight="1" spans="1:16">
      <c r="A1755" s="591"/>
      <c r="B1755" s="618"/>
      <c r="C1755" s="23"/>
      <c r="D1755" s="21"/>
      <c r="E1755" s="21"/>
      <c r="F1755" s="593"/>
      <c r="G1755" s="617"/>
      <c r="H1755" s="95"/>
      <c r="I1755" s="21"/>
      <c r="J1755" s="593"/>
      <c r="K1755" s="617"/>
      <c r="L1755" s="564"/>
      <c r="M1755" s="25"/>
      <c r="N1755" s="594"/>
      <c r="O1755" s="25"/>
      <c r="P1755" s="33"/>
    </row>
    <row r="1756" customHeight="1" spans="1:16">
      <c r="A1756" s="595"/>
      <c r="B1756" s="618"/>
      <c r="C1756" s="23"/>
      <c r="D1756" s="21"/>
      <c r="E1756" s="21"/>
      <c r="F1756" s="593"/>
      <c r="G1756" s="617"/>
      <c r="H1756" s="95"/>
      <c r="I1756" s="21"/>
      <c r="J1756" s="593"/>
      <c r="K1756" s="617"/>
      <c r="L1756" s="564"/>
      <c r="M1756" s="25"/>
      <c r="N1756" s="594"/>
      <c r="O1756" s="25"/>
      <c r="P1756" s="33"/>
    </row>
    <row r="1757" customHeight="1" spans="1:16">
      <c r="A1757" s="591"/>
      <c r="B1757" s="618"/>
      <c r="C1757" s="23"/>
      <c r="D1757" s="21"/>
      <c r="E1757" s="21"/>
      <c r="F1757" s="593"/>
      <c r="G1757" s="617"/>
      <c r="H1757" s="95"/>
      <c r="I1757" s="21"/>
      <c r="J1757" s="593"/>
      <c r="K1757" s="617"/>
      <c r="L1757" s="564"/>
      <c r="M1757" s="25"/>
      <c r="N1757" s="594"/>
      <c r="O1757" s="25"/>
      <c r="P1757" s="33"/>
    </row>
    <row r="1758" customHeight="1" spans="1:16">
      <c r="A1758" s="595"/>
      <c r="B1758" s="618"/>
      <c r="C1758" s="23"/>
      <c r="D1758" s="21"/>
      <c r="E1758" s="21"/>
      <c r="F1758" s="593"/>
      <c r="G1758" s="617"/>
      <c r="H1758" s="95"/>
      <c r="I1758" s="21"/>
      <c r="J1758" s="593"/>
      <c r="K1758" s="617"/>
      <c r="L1758" s="564"/>
      <c r="M1758" s="25"/>
      <c r="N1758" s="594"/>
      <c r="O1758" s="25"/>
      <c r="P1758" s="33"/>
    </row>
    <row r="1759" customHeight="1" spans="1:16">
      <c r="A1759" s="591"/>
      <c r="B1759" s="618"/>
      <c r="C1759" s="23"/>
      <c r="D1759" s="21"/>
      <c r="E1759" s="21"/>
      <c r="F1759" s="593"/>
      <c r="G1759" s="617"/>
      <c r="H1759" s="95"/>
      <c r="I1759" s="21"/>
      <c r="J1759" s="593"/>
      <c r="K1759" s="617"/>
      <c r="L1759" s="564"/>
      <c r="M1759" s="25"/>
      <c r="N1759" s="594"/>
      <c r="O1759" s="25"/>
      <c r="P1759" s="33"/>
    </row>
    <row r="1760" customHeight="1" spans="1:16">
      <c r="A1760" s="595"/>
      <c r="B1760" s="618"/>
      <c r="C1760" s="23"/>
      <c r="D1760" s="21"/>
      <c r="E1760" s="21"/>
      <c r="F1760" s="593"/>
      <c r="G1760" s="617"/>
      <c r="H1760" s="95"/>
      <c r="I1760" s="21"/>
      <c r="J1760" s="593"/>
      <c r="K1760" s="617"/>
      <c r="L1760" s="564"/>
      <c r="M1760" s="25"/>
      <c r="N1760" s="594"/>
      <c r="O1760" s="25"/>
      <c r="P1760" s="33"/>
    </row>
    <row r="1761" customHeight="1" spans="1:16">
      <c r="A1761" s="591"/>
      <c r="B1761" s="618"/>
      <c r="C1761" s="23"/>
      <c r="D1761" s="21"/>
      <c r="E1761" s="21"/>
      <c r="F1761" s="593"/>
      <c r="G1761" s="617"/>
      <c r="H1761" s="95"/>
      <c r="I1761" s="21"/>
      <c r="J1761" s="593"/>
      <c r="K1761" s="617"/>
      <c r="L1761" s="564"/>
      <c r="M1761" s="25"/>
      <c r="N1761" s="594"/>
      <c r="O1761" s="25"/>
      <c r="P1761" s="33"/>
    </row>
    <row r="1762" customHeight="1" spans="1:16">
      <c r="A1762" s="595"/>
      <c r="B1762" s="618"/>
      <c r="C1762" s="23"/>
      <c r="D1762" s="21"/>
      <c r="E1762" s="21"/>
      <c r="F1762" s="593"/>
      <c r="G1762" s="617"/>
      <c r="H1762" s="95"/>
      <c r="I1762" s="21"/>
      <c r="J1762" s="593"/>
      <c r="K1762" s="617"/>
      <c r="L1762" s="564"/>
      <c r="M1762" s="25"/>
      <c r="N1762" s="594"/>
      <c r="O1762" s="25"/>
      <c r="P1762" s="33"/>
    </row>
    <row r="1763" customHeight="1" spans="1:16">
      <c r="A1763" s="591"/>
      <c r="B1763" s="618"/>
      <c r="C1763" s="23"/>
      <c r="D1763" s="21"/>
      <c r="E1763" s="21"/>
      <c r="F1763" s="593"/>
      <c r="G1763" s="617"/>
      <c r="H1763" s="95"/>
      <c r="I1763" s="21"/>
      <c r="J1763" s="593"/>
      <c r="K1763" s="617"/>
      <c r="L1763" s="564"/>
      <c r="M1763" s="25"/>
      <c r="N1763" s="594"/>
      <c r="O1763" s="25"/>
      <c r="P1763" s="33"/>
    </row>
    <row r="1764" customHeight="1" spans="1:16">
      <c r="A1764" s="595"/>
      <c r="B1764" s="618"/>
      <c r="C1764" s="23"/>
      <c r="D1764" s="21"/>
      <c r="E1764" s="21"/>
      <c r="F1764" s="593"/>
      <c r="G1764" s="617"/>
      <c r="H1764" s="95"/>
      <c r="I1764" s="21"/>
      <c r="J1764" s="593"/>
      <c r="K1764" s="617"/>
      <c r="L1764" s="564"/>
      <c r="M1764" s="25"/>
      <c r="N1764" s="594"/>
      <c r="O1764" s="25"/>
      <c r="P1764" s="33"/>
    </row>
    <row r="1765" customHeight="1" spans="1:16">
      <c r="A1765" s="591"/>
      <c r="B1765" s="618"/>
      <c r="C1765" s="23"/>
      <c r="D1765" s="21"/>
      <c r="E1765" s="21"/>
      <c r="F1765" s="593"/>
      <c r="G1765" s="617"/>
      <c r="H1765" s="95"/>
      <c r="I1765" s="21"/>
      <c r="J1765" s="593"/>
      <c r="K1765" s="617"/>
      <c r="L1765" s="564"/>
      <c r="M1765" s="25"/>
      <c r="N1765" s="594"/>
      <c r="O1765" s="25"/>
      <c r="P1765" s="33"/>
    </row>
    <row r="1766" customHeight="1" spans="1:16">
      <c r="A1766" s="595"/>
      <c r="B1766" s="618"/>
      <c r="C1766" s="23"/>
      <c r="D1766" s="21"/>
      <c r="E1766" s="21"/>
      <c r="F1766" s="593"/>
      <c r="G1766" s="617"/>
      <c r="H1766" s="95"/>
      <c r="I1766" s="21"/>
      <c r="J1766" s="593"/>
      <c r="K1766" s="617"/>
      <c r="L1766" s="564"/>
      <c r="M1766" s="25"/>
      <c r="N1766" s="594"/>
      <c r="O1766" s="25"/>
      <c r="P1766" s="33"/>
    </row>
    <row r="1767" customHeight="1" spans="1:16">
      <c r="A1767" s="591"/>
      <c r="B1767" s="618"/>
      <c r="C1767" s="23"/>
      <c r="D1767" s="21"/>
      <c r="E1767" s="21"/>
      <c r="F1767" s="593"/>
      <c r="G1767" s="617"/>
      <c r="H1767" s="95"/>
      <c r="I1767" s="21"/>
      <c r="J1767" s="593"/>
      <c r="K1767" s="617"/>
      <c r="L1767" s="564"/>
      <c r="M1767" s="25"/>
      <c r="N1767" s="594"/>
      <c r="O1767" s="25"/>
      <c r="P1767" s="33"/>
    </row>
    <row r="1768" customHeight="1" spans="1:16">
      <c r="A1768" s="595"/>
      <c r="B1768" s="618"/>
      <c r="C1768" s="23"/>
      <c r="D1768" s="21"/>
      <c r="E1768" s="21"/>
      <c r="F1768" s="593"/>
      <c r="G1768" s="617"/>
      <c r="H1768" s="95"/>
      <c r="I1768" s="21"/>
      <c r="J1768" s="593"/>
      <c r="K1768" s="617"/>
      <c r="L1768" s="564"/>
      <c r="M1768" s="25"/>
      <c r="N1768" s="594"/>
      <c r="O1768" s="25"/>
      <c r="P1768" s="33"/>
    </row>
    <row r="1769" customHeight="1" spans="1:16">
      <c r="A1769" s="591"/>
      <c r="B1769" s="618"/>
      <c r="C1769" s="23"/>
      <c r="D1769" s="21"/>
      <c r="E1769" s="21"/>
      <c r="F1769" s="593"/>
      <c r="G1769" s="617"/>
      <c r="H1769" s="95"/>
      <c r="I1769" s="21"/>
      <c r="J1769" s="593"/>
      <c r="K1769" s="617"/>
      <c r="L1769" s="564"/>
      <c r="M1769" s="25"/>
      <c r="N1769" s="594"/>
      <c r="O1769" s="25"/>
      <c r="P1769" s="33"/>
    </row>
    <row r="1770" customHeight="1" spans="1:16">
      <c r="A1770" s="595"/>
      <c r="B1770" s="618"/>
      <c r="C1770" s="23"/>
      <c r="D1770" s="21"/>
      <c r="E1770" s="21"/>
      <c r="F1770" s="593"/>
      <c r="G1770" s="617"/>
      <c r="H1770" s="95"/>
      <c r="I1770" s="21"/>
      <c r="J1770" s="593"/>
      <c r="K1770" s="617"/>
      <c r="L1770" s="564"/>
      <c r="M1770" s="25"/>
      <c r="N1770" s="594"/>
      <c r="O1770" s="25"/>
      <c r="P1770" s="33"/>
    </row>
    <row r="1771" customHeight="1" spans="1:16">
      <c r="A1771" s="591"/>
      <c r="B1771" s="618"/>
      <c r="C1771" s="23"/>
      <c r="D1771" s="21"/>
      <c r="E1771" s="21"/>
      <c r="F1771" s="593"/>
      <c r="G1771" s="617"/>
      <c r="H1771" s="95"/>
      <c r="I1771" s="21"/>
      <c r="J1771" s="593"/>
      <c r="K1771" s="617"/>
      <c r="L1771" s="564"/>
      <c r="M1771" s="25"/>
      <c r="N1771" s="594"/>
      <c r="O1771" s="25"/>
      <c r="P1771" s="33"/>
    </row>
    <row r="1772" customHeight="1" spans="1:16">
      <c r="A1772" s="595"/>
      <c r="B1772" s="618"/>
      <c r="C1772" s="23"/>
      <c r="D1772" s="21"/>
      <c r="E1772" s="21"/>
      <c r="F1772" s="593"/>
      <c r="G1772" s="617"/>
      <c r="H1772" s="95"/>
      <c r="I1772" s="21"/>
      <c r="J1772" s="593"/>
      <c r="K1772" s="617"/>
      <c r="L1772" s="564"/>
      <c r="M1772" s="25"/>
      <c r="N1772" s="594"/>
      <c r="O1772" s="25"/>
      <c r="P1772" s="33"/>
    </row>
    <row r="1773" customHeight="1" spans="1:16">
      <c r="A1773" s="591"/>
      <c r="B1773" s="618"/>
      <c r="C1773" s="23"/>
      <c r="D1773" s="21"/>
      <c r="E1773" s="21"/>
      <c r="F1773" s="593"/>
      <c r="G1773" s="617"/>
      <c r="H1773" s="95"/>
      <c r="I1773" s="21"/>
      <c r="J1773" s="593"/>
      <c r="K1773" s="617"/>
      <c r="L1773" s="564"/>
      <c r="M1773" s="25"/>
      <c r="N1773" s="594"/>
      <c r="O1773" s="25"/>
      <c r="P1773" s="33"/>
    </row>
    <row r="1774" customHeight="1" spans="1:16">
      <c r="A1774" s="595"/>
      <c r="B1774" s="618"/>
      <c r="C1774" s="23"/>
      <c r="D1774" s="21"/>
      <c r="E1774" s="21"/>
      <c r="F1774" s="593"/>
      <c r="G1774" s="617"/>
      <c r="H1774" s="95"/>
      <c r="I1774" s="21"/>
      <c r="J1774" s="593"/>
      <c r="K1774" s="617"/>
      <c r="L1774" s="564"/>
      <c r="M1774" s="25"/>
      <c r="N1774" s="594"/>
      <c r="O1774" s="25"/>
      <c r="P1774" s="33"/>
    </row>
    <row r="1775" customHeight="1" spans="1:16">
      <c r="A1775" s="591"/>
      <c r="B1775" s="618"/>
      <c r="C1775" s="23"/>
      <c r="D1775" s="21"/>
      <c r="E1775" s="21"/>
      <c r="F1775" s="593"/>
      <c r="G1775" s="617"/>
      <c r="H1775" s="95"/>
      <c r="I1775" s="21"/>
      <c r="J1775" s="593"/>
      <c r="K1775" s="617"/>
      <c r="L1775" s="564"/>
      <c r="M1775" s="25"/>
      <c r="N1775" s="594"/>
      <c r="O1775" s="25"/>
      <c r="P1775" s="33"/>
    </row>
    <row r="1776" customHeight="1" spans="1:16">
      <c r="A1776" s="595"/>
      <c r="B1776" s="618"/>
      <c r="C1776" s="23"/>
      <c r="D1776" s="21"/>
      <c r="E1776" s="21"/>
      <c r="F1776" s="593"/>
      <c r="G1776" s="617"/>
      <c r="H1776" s="95"/>
      <c r="I1776" s="21"/>
      <c r="J1776" s="593"/>
      <c r="K1776" s="617"/>
      <c r="L1776" s="564"/>
      <c r="M1776" s="25"/>
      <c r="N1776" s="594"/>
      <c r="O1776" s="25"/>
      <c r="P1776" s="33"/>
    </row>
    <row r="1777" customHeight="1" spans="1:16">
      <c r="A1777" s="591"/>
      <c r="B1777" s="618"/>
      <c r="C1777" s="23"/>
      <c r="D1777" s="21"/>
      <c r="E1777" s="21"/>
      <c r="F1777" s="593"/>
      <c r="G1777" s="617"/>
      <c r="H1777" s="95"/>
      <c r="I1777" s="21"/>
      <c r="J1777" s="593"/>
      <c r="K1777" s="617"/>
      <c r="L1777" s="564"/>
      <c r="M1777" s="25"/>
      <c r="N1777" s="594"/>
      <c r="O1777" s="25"/>
      <c r="P1777" s="33"/>
    </row>
    <row r="1778" customHeight="1" spans="1:16">
      <c r="A1778" s="595"/>
      <c r="B1778" s="618"/>
      <c r="C1778" s="23"/>
      <c r="D1778" s="21"/>
      <c r="E1778" s="21"/>
      <c r="F1778" s="593"/>
      <c r="G1778" s="617"/>
      <c r="H1778" s="95"/>
      <c r="I1778" s="21"/>
      <c r="J1778" s="593"/>
      <c r="K1778" s="617"/>
      <c r="L1778" s="564"/>
      <c r="M1778" s="25"/>
      <c r="N1778" s="594"/>
      <c r="O1778" s="25"/>
      <c r="P1778" s="33"/>
    </row>
    <row r="1779" customHeight="1" spans="1:16">
      <c r="A1779" s="591"/>
      <c r="B1779" s="618"/>
      <c r="C1779" s="23"/>
      <c r="D1779" s="21"/>
      <c r="E1779" s="21"/>
      <c r="F1779" s="593"/>
      <c r="G1779" s="617"/>
      <c r="H1779" s="95"/>
      <c r="I1779" s="21"/>
      <c r="J1779" s="593"/>
      <c r="K1779" s="617"/>
      <c r="L1779" s="564"/>
      <c r="M1779" s="25"/>
      <c r="N1779" s="594"/>
      <c r="O1779" s="25"/>
      <c r="P1779" s="33"/>
    </row>
    <row r="1780" customHeight="1" spans="1:16">
      <c r="A1780" s="595"/>
      <c r="B1780" s="618"/>
      <c r="C1780" s="23"/>
      <c r="D1780" s="21"/>
      <c r="E1780" s="21"/>
      <c r="F1780" s="593"/>
      <c r="G1780" s="617"/>
      <c r="H1780" s="95"/>
      <c r="I1780" s="21"/>
      <c r="J1780" s="593"/>
      <c r="K1780" s="617"/>
      <c r="L1780" s="564"/>
      <c r="M1780" s="25"/>
      <c r="N1780" s="594"/>
      <c r="O1780" s="25"/>
      <c r="P1780" s="33"/>
    </row>
    <row r="1781" customHeight="1" spans="1:16">
      <c r="A1781" s="591"/>
      <c r="B1781" s="618"/>
      <c r="C1781" s="23"/>
      <c r="D1781" s="21"/>
      <c r="E1781" s="21"/>
      <c r="F1781" s="593"/>
      <c r="G1781" s="617"/>
      <c r="H1781" s="95"/>
      <c r="I1781" s="21"/>
      <c r="J1781" s="593"/>
      <c r="K1781" s="617"/>
      <c r="L1781" s="564"/>
      <c r="M1781" s="25"/>
      <c r="N1781" s="594"/>
      <c r="O1781" s="25"/>
      <c r="P1781" s="33"/>
    </row>
    <row r="1782" customHeight="1" spans="1:16">
      <c r="A1782" s="595"/>
      <c r="B1782" s="618"/>
      <c r="C1782" s="23"/>
      <c r="D1782" s="21"/>
      <c r="E1782" s="21"/>
      <c r="F1782" s="593"/>
      <c r="G1782" s="617"/>
      <c r="H1782" s="95"/>
      <c r="I1782" s="21"/>
      <c r="J1782" s="593"/>
      <c r="K1782" s="617"/>
      <c r="L1782" s="564"/>
      <c r="M1782" s="25"/>
      <c r="N1782" s="594"/>
      <c r="O1782" s="25"/>
      <c r="P1782" s="33"/>
    </row>
    <row r="1783" customHeight="1" spans="1:16">
      <c r="A1783" s="591"/>
      <c r="B1783" s="618"/>
      <c r="C1783" s="23"/>
      <c r="D1783" s="21"/>
      <c r="E1783" s="21"/>
      <c r="F1783" s="593"/>
      <c r="G1783" s="617"/>
      <c r="H1783" s="95"/>
      <c r="I1783" s="21"/>
      <c r="J1783" s="593"/>
      <c r="K1783" s="617"/>
      <c r="L1783" s="564"/>
      <c r="M1783" s="25"/>
      <c r="N1783" s="594"/>
      <c r="O1783" s="25"/>
      <c r="P1783" s="33"/>
    </row>
    <row r="1784" customHeight="1" spans="1:16">
      <c r="A1784" s="595"/>
      <c r="B1784" s="618"/>
      <c r="C1784" s="23"/>
      <c r="D1784" s="21"/>
      <c r="E1784" s="21"/>
      <c r="F1784" s="593"/>
      <c r="G1784" s="617"/>
      <c r="H1784" s="95"/>
      <c r="I1784" s="21"/>
      <c r="J1784" s="593"/>
      <c r="K1784" s="617"/>
      <c r="L1784" s="564"/>
      <c r="M1784" s="25"/>
      <c r="N1784" s="594"/>
      <c r="O1784" s="25"/>
      <c r="P1784" s="33"/>
    </row>
    <row r="1785" customHeight="1" spans="1:16">
      <c r="A1785" s="591"/>
      <c r="B1785" s="618"/>
      <c r="C1785" s="23"/>
      <c r="D1785" s="21"/>
      <c r="E1785" s="21"/>
      <c r="F1785" s="593"/>
      <c r="G1785" s="617"/>
      <c r="H1785" s="95"/>
      <c r="I1785" s="21"/>
      <c r="J1785" s="593"/>
      <c r="K1785" s="617"/>
      <c r="L1785" s="564"/>
      <c r="M1785" s="25"/>
      <c r="N1785" s="594"/>
      <c r="O1785" s="25"/>
      <c r="P1785" s="33"/>
    </row>
    <row r="1786" customHeight="1" spans="1:16">
      <c r="A1786" s="595"/>
      <c r="B1786" s="618"/>
      <c r="C1786" s="23"/>
      <c r="D1786" s="21"/>
      <c r="E1786" s="21"/>
      <c r="F1786" s="593"/>
      <c r="G1786" s="617"/>
      <c r="H1786" s="95"/>
      <c r="I1786" s="21"/>
      <c r="J1786" s="593"/>
      <c r="K1786" s="617"/>
      <c r="L1786" s="564"/>
      <c r="M1786" s="25"/>
      <c r="N1786" s="594"/>
      <c r="O1786" s="25"/>
      <c r="P1786" s="33"/>
    </row>
    <row r="1787" customHeight="1" spans="1:16">
      <c r="A1787" s="591"/>
      <c r="B1787" s="618"/>
      <c r="C1787" s="23"/>
      <c r="D1787" s="21"/>
      <c r="E1787" s="21"/>
      <c r="F1787" s="593"/>
      <c r="G1787" s="617"/>
      <c r="H1787" s="95"/>
      <c r="I1787" s="21"/>
      <c r="J1787" s="593"/>
      <c r="K1787" s="617"/>
      <c r="L1787" s="564"/>
      <c r="M1787" s="25"/>
      <c r="N1787" s="594"/>
      <c r="O1787" s="25"/>
      <c r="P1787" s="33"/>
    </row>
    <row r="1788" customHeight="1" spans="1:16">
      <c r="A1788" s="595"/>
      <c r="B1788" s="618"/>
      <c r="C1788" s="23"/>
      <c r="D1788" s="21"/>
      <c r="E1788" s="21"/>
      <c r="F1788" s="593"/>
      <c r="G1788" s="617"/>
      <c r="H1788" s="95"/>
      <c r="I1788" s="21"/>
      <c r="J1788" s="593"/>
      <c r="K1788" s="617"/>
      <c r="L1788" s="564"/>
      <c r="M1788" s="25"/>
      <c r="N1788" s="594"/>
      <c r="O1788" s="25"/>
      <c r="P1788" s="33"/>
    </row>
    <row r="1789" customHeight="1" spans="1:16">
      <c r="A1789" s="591"/>
      <c r="B1789" s="618"/>
      <c r="C1789" s="23"/>
      <c r="D1789" s="21"/>
      <c r="E1789" s="21"/>
      <c r="F1789" s="593"/>
      <c r="G1789" s="617"/>
      <c r="H1789" s="95"/>
      <c r="I1789" s="21"/>
      <c r="J1789" s="593"/>
      <c r="K1789" s="617"/>
      <c r="L1789" s="564"/>
      <c r="M1789" s="25"/>
      <c r="N1789" s="594"/>
      <c r="O1789" s="25"/>
      <c r="P1789" s="33"/>
    </row>
    <row r="1790" customHeight="1" spans="1:16">
      <c r="A1790" s="595"/>
      <c r="B1790" s="618"/>
      <c r="C1790" s="23"/>
      <c r="D1790" s="21"/>
      <c r="E1790" s="21"/>
      <c r="F1790" s="593"/>
      <c r="G1790" s="617"/>
      <c r="H1790" s="95"/>
      <c r="I1790" s="21"/>
      <c r="J1790" s="593"/>
      <c r="K1790" s="617"/>
      <c r="L1790" s="564"/>
      <c r="M1790" s="25"/>
      <c r="N1790" s="594"/>
      <c r="O1790" s="25"/>
      <c r="P1790" s="33"/>
    </row>
    <row r="1791" customHeight="1" spans="1:16">
      <c r="A1791" s="591"/>
      <c r="B1791" s="618"/>
      <c r="C1791" s="23"/>
      <c r="D1791" s="21"/>
      <c r="E1791" s="21"/>
      <c r="F1791" s="593"/>
      <c r="G1791" s="617"/>
      <c r="H1791" s="95"/>
      <c r="I1791" s="21"/>
      <c r="J1791" s="593"/>
      <c r="K1791" s="617"/>
      <c r="L1791" s="564"/>
      <c r="M1791" s="25"/>
      <c r="N1791" s="594"/>
      <c r="O1791" s="25"/>
      <c r="P1791" s="33"/>
    </row>
    <row r="1792" customHeight="1" spans="1:16">
      <c r="A1792" s="595"/>
      <c r="B1792" s="618"/>
      <c r="C1792" s="23"/>
      <c r="D1792" s="21"/>
      <c r="E1792" s="21"/>
      <c r="F1792" s="593"/>
      <c r="G1792" s="617"/>
      <c r="H1792" s="95"/>
      <c r="I1792" s="21"/>
      <c r="J1792" s="593"/>
      <c r="K1792" s="617"/>
      <c r="L1792" s="564"/>
      <c r="M1792" s="25"/>
      <c r="N1792" s="594"/>
      <c r="O1792" s="25"/>
      <c r="P1792" s="33"/>
    </row>
    <row r="1793" customHeight="1" spans="1:16">
      <c r="A1793" s="591"/>
      <c r="B1793" s="618"/>
      <c r="C1793" s="23"/>
      <c r="D1793" s="21"/>
      <c r="E1793" s="21"/>
      <c r="F1793" s="593"/>
      <c r="G1793" s="617"/>
      <c r="H1793" s="95"/>
      <c r="I1793" s="21"/>
      <c r="J1793" s="593"/>
      <c r="K1793" s="617"/>
      <c r="L1793" s="564"/>
      <c r="M1793" s="25"/>
      <c r="N1793" s="594"/>
      <c r="O1793" s="25"/>
      <c r="P1793" s="33"/>
    </row>
    <row r="1794" customHeight="1" spans="1:16">
      <c r="A1794" s="595"/>
      <c r="B1794" s="618"/>
      <c r="C1794" s="23"/>
      <c r="D1794" s="21"/>
      <c r="E1794" s="21"/>
      <c r="F1794" s="593"/>
      <c r="G1794" s="617"/>
      <c r="H1794" s="95"/>
      <c r="I1794" s="21"/>
      <c r="J1794" s="593"/>
      <c r="K1794" s="617"/>
      <c r="L1794" s="564"/>
      <c r="M1794" s="25"/>
      <c r="N1794" s="594"/>
      <c r="O1794" s="25"/>
      <c r="P1794" s="33"/>
    </row>
    <row r="1795" customHeight="1" spans="1:16">
      <c r="A1795" s="591"/>
      <c r="B1795" s="618"/>
      <c r="C1795" s="23"/>
      <c r="D1795" s="21"/>
      <c r="E1795" s="21"/>
      <c r="F1795" s="593"/>
      <c r="G1795" s="617"/>
      <c r="H1795" s="95"/>
      <c r="I1795" s="21"/>
      <c r="J1795" s="593"/>
      <c r="K1795" s="617"/>
      <c r="L1795" s="564"/>
      <c r="M1795" s="25"/>
      <c r="N1795" s="594"/>
      <c r="O1795" s="25"/>
      <c r="P1795" s="33"/>
    </row>
    <row r="1796" customHeight="1" spans="1:16">
      <c r="A1796" s="595"/>
      <c r="B1796" s="618"/>
      <c r="C1796" s="23"/>
      <c r="D1796" s="21"/>
      <c r="E1796" s="21"/>
      <c r="F1796" s="593"/>
      <c r="G1796" s="617"/>
      <c r="H1796" s="95"/>
      <c r="I1796" s="21"/>
      <c r="J1796" s="593"/>
      <c r="K1796" s="617"/>
      <c r="L1796" s="564"/>
      <c r="M1796" s="25"/>
      <c r="N1796" s="594"/>
      <c r="O1796" s="25"/>
      <c r="P1796" s="33"/>
    </row>
    <row r="1797" customHeight="1" spans="1:16">
      <c r="A1797" s="591"/>
      <c r="B1797" s="618"/>
      <c r="C1797" s="23"/>
      <c r="D1797" s="21"/>
      <c r="E1797" s="21"/>
      <c r="F1797" s="593"/>
      <c r="G1797" s="617"/>
      <c r="H1797" s="95"/>
      <c r="I1797" s="21"/>
      <c r="J1797" s="593"/>
      <c r="K1797" s="617"/>
      <c r="L1797" s="564"/>
      <c r="M1797" s="25"/>
      <c r="N1797" s="594"/>
      <c r="O1797" s="25"/>
      <c r="P1797" s="33"/>
    </row>
    <row r="1798" customHeight="1" spans="1:16">
      <c r="A1798" s="595"/>
      <c r="B1798" s="618"/>
      <c r="C1798" s="23"/>
      <c r="D1798" s="21"/>
      <c r="E1798" s="21"/>
      <c r="F1798" s="593"/>
      <c r="G1798" s="617"/>
      <c r="H1798" s="95"/>
      <c r="I1798" s="21"/>
      <c r="J1798" s="593"/>
      <c r="K1798" s="617"/>
      <c r="L1798" s="564"/>
      <c r="M1798" s="25"/>
      <c r="N1798" s="594"/>
      <c r="O1798" s="25"/>
      <c r="P1798" s="33"/>
    </row>
    <row r="1799" customHeight="1" spans="1:16">
      <c r="A1799" s="591"/>
      <c r="B1799" s="618"/>
      <c r="C1799" s="23"/>
      <c r="D1799" s="21"/>
      <c r="E1799" s="21"/>
      <c r="F1799" s="593"/>
      <c r="G1799" s="617"/>
      <c r="H1799" s="95"/>
      <c r="I1799" s="21"/>
      <c r="J1799" s="593"/>
      <c r="K1799" s="617"/>
      <c r="L1799" s="564"/>
      <c r="M1799" s="25"/>
      <c r="N1799" s="594"/>
      <c r="O1799" s="25"/>
      <c r="P1799" s="33"/>
    </row>
    <row r="1800" customHeight="1" spans="1:16">
      <c r="A1800" s="595"/>
      <c r="B1800" s="618"/>
      <c r="C1800" s="23"/>
      <c r="D1800" s="21"/>
      <c r="E1800" s="21"/>
      <c r="F1800" s="593"/>
      <c r="G1800" s="617"/>
      <c r="H1800" s="95"/>
      <c r="I1800" s="21"/>
      <c r="J1800" s="593"/>
      <c r="K1800" s="617"/>
      <c r="L1800" s="564"/>
      <c r="M1800" s="25"/>
      <c r="N1800" s="594"/>
      <c r="O1800" s="25"/>
      <c r="P1800" s="33"/>
    </row>
    <row r="1801" customHeight="1" spans="1:16">
      <c r="A1801" s="591"/>
      <c r="B1801" s="618"/>
      <c r="C1801" s="23"/>
      <c r="D1801" s="21"/>
      <c r="E1801" s="21"/>
      <c r="F1801" s="593"/>
      <c r="G1801" s="617"/>
      <c r="H1801" s="95"/>
      <c r="I1801" s="21"/>
      <c r="J1801" s="593"/>
      <c r="K1801" s="617"/>
      <c r="L1801" s="564"/>
      <c r="M1801" s="25"/>
      <c r="N1801" s="594"/>
      <c r="O1801" s="25"/>
      <c r="P1801" s="33"/>
    </row>
    <row r="1802" customHeight="1" spans="1:16">
      <c r="A1802" s="595"/>
      <c r="B1802" s="618"/>
      <c r="C1802" s="23"/>
      <c r="D1802" s="21"/>
      <c r="E1802" s="21"/>
      <c r="F1802" s="593"/>
      <c r="G1802" s="617"/>
      <c r="H1802" s="95"/>
      <c r="I1802" s="21"/>
      <c r="J1802" s="593"/>
      <c r="K1802" s="617"/>
      <c r="L1802" s="564"/>
      <c r="M1802" s="25"/>
      <c r="N1802" s="594"/>
      <c r="O1802" s="25"/>
      <c r="P1802" s="33"/>
    </row>
    <row r="1803" customHeight="1" spans="1:16">
      <c r="A1803" s="591"/>
      <c r="B1803" s="618"/>
      <c r="C1803" s="23"/>
      <c r="D1803" s="21"/>
      <c r="E1803" s="21"/>
      <c r="F1803" s="593"/>
      <c r="G1803" s="617"/>
      <c r="H1803" s="95"/>
      <c r="I1803" s="21"/>
      <c r="J1803" s="593"/>
      <c r="K1803" s="617"/>
      <c r="L1803" s="564"/>
      <c r="M1803" s="25"/>
      <c r="N1803" s="594"/>
      <c r="O1803" s="25"/>
      <c r="P1803" s="33"/>
    </row>
    <row r="1804" customHeight="1" spans="1:16">
      <c r="A1804" s="595"/>
      <c r="B1804" s="618"/>
      <c r="C1804" s="23"/>
      <c r="D1804" s="21"/>
      <c r="E1804" s="21"/>
      <c r="F1804" s="593"/>
      <c r="G1804" s="617"/>
      <c r="H1804" s="95"/>
      <c r="I1804" s="21"/>
      <c r="J1804" s="593"/>
      <c r="K1804" s="617"/>
      <c r="L1804" s="564"/>
      <c r="M1804" s="25"/>
      <c r="N1804" s="594"/>
      <c r="O1804" s="25"/>
      <c r="P1804" s="33"/>
    </row>
    <row r="1805" customHeight="1" spans="1:16">
      <c r="A1805" s="591"/>
      <c r="B1805" s="618"/>
      <c r="C1805" s="23"/>
      <c r="D1805" s="21"/>
      <c r="E1805" s="21"/>
      <c r="F1805" s="593"/>
      <c r="G1805" s="617"/>
      <c r="H1805" s="95"/>
      <c r="I1805" s="21"/>
      <c r="J1805" s="593"/>
      <c r="K1805" s="617"/>
      <c r="L1805" s="564"/>
      <c r="M1805" s="25"/>
      <c r="N1805" s="594"/>
      <c r="O1805" s="25"/>
      <c r="P1805" s="33"/>
    </row>
    <row r="1806" customHeight="1" spans="1:16">
      <c r="A1806" s="595"/>
      <c r="B1806" s="618"/>
      <c r="C1806" s="23"/>
      <c r="D1806" s="21"/>
      <c r="E1806" s="21"/>
      <c r="F1806" s="593"/>
      <c r="G1806" s="617"/>
      <c r="H1806" s="95"/>
      <c r="I1806" s="21"/>
      <c r="J1806" s="593"/>
      <c r="K1806" s="617"/>
      <c r="L1806" s="564"/>
      <c r="M1806" s="25"/>
      <c r="N1806" s="594"/>
      <c r="O1806" s="25"/>
      <c r="P1806" s="33"/>
    </row>
    <row r="1807" customHeight="1" spans="1:16">
      <c r="A1807" s="591"/>
      <c r="B1807" s="618"/>
      <c r="C1807" s="23"/>
      <c r="D1807" s="21"/>
      <c r="E1807" s="21"/>
      <c r="F1807" s="593"/>
      <c r="G1807" s="617"/>
      <c r="H1807" s="95"/>
      <c r="I1807" s="21"/>
      <c r="J1807" s="593"/>
      <c r="K1807" s="617"/>
      <c r="L1807" s="564"/>
      <c r="M1807" s="25"/>
      <c r="N1807" s="594"/>
      <c r="O1807" s="25"/>
      <c r="P1807" s="33"/>
    </row>
    <row r="1808" customHeight="1" spans="1:16">
      <c r="A1808" s="595"/>
      <c r="B1808" s="618"/>
      <c r="C1808" s="23"/>
      <c r="D1808" s="21"/>
      <c r="E1808" s="21"/>
      <c r="F1808" s="593"/>
      <c r="G1808" s="617"/>
      <c r="H1808" s="95"/>
      <c r="I1808" s="21"/>
      <c r="J1808" s="593"/>
      <c r="K1808" s="617"/>
      <c r="L1808" s="564"/>
      <c r="M1808" s="25"/>
      <c r="N1808" s="594"/>
      <c r="O1808" s="25"/>
      <c r="P1808" s="33"/>
    </row>
    <row r="1809" customHeight="1" spans="1:16">
      <c r="A1809" s="591"/>
      <c r="B1809" s="618"/>
      <c r="C1809" s="23"/>
      <c r="D1809" s="21"/>
      <c r="E1809" s="21"/>
      <c r="F1809" s="593"/>
      <c r="G1809" s="617"/>
      <c r="H1809" s="95"/>
      <c r="I1809" s="21"/>
      <c r="J1809" s="593"/>
      <c r="K1809" s="617"/>
      <c r="L1809" s="564"/>
      <c r="M1809" s="25"/>
      <c r="N1809" s="594"/>
      <c r="O1809" s="25"/>
      <c r="P1809" s="33"/>
    </row>
    <row r="1810" customHeight="1" spans="1:16">
      <c r="A1810" s="595"/>
      <c r="B1810" s="618"/>
      <c r="C1810" s="23"/>
      <c r="D1810" s="21"/>
      <c r="E1810" s="21"/>
      <c r="F1810" s="593"/>
      <c r="G1810" s="617"/>
      <c r="H1810" s="95"/>
      <c r="I1810" s="21"/>
      <c r="J1810" s="593"/>
      <c r="K1810" s="617"/>
      <c r="L1810" s="564"/>
      <c r="M1810" s="25"/>
      <c r="N1810" s="594"/>
      <c r="O1810" s="25"/>
      <c r="P1810" s="33"/>
    </row>
    <row r="1811" customHeight="1" spans="1:16">
      <c r="A1811" s="591"/>
      <c r="B1811" s="618"/>
      <c r="C1811" s="23"/>
      <c r="D1811" s="21"/>
      <c r="E1811" s="21"/>
      <c r="F1811" s="593"/>
      <c r="G1811" s="617"/>
      <c r="H1811" s="95"/>
      <c r="I1811" s="21"/>
      <c r="J1811" s="593"/>
      <c r="K1811" s="617"/>
      <c r="L1811" s="564"/>
      <c r="M1811" s="25"/>
      <c r="N1811" s="594"/>
      <c r="O1811" s="25"/>
      <c r="P1811" s="33"/>
    </row>
    <row r="1812" customHeight="1" spans="1:16">
      <c r="A1812" s="595"/>
      <c r="B1812" s="618"/>
      <c r="C1812" s="23"/>
      <c r="D1812" s="21"/>
      <c r="E1812" s="21"/>
      <c r="F1812" s="593"/>
      <c r="G1812" s="617"/>
      <c r="H1812" s="95"/>
      <c r="I1812" s="21"/>
      <c r="J1812" s="593"/>
      <c r="K1812" s="617"/>
      <c r="L1812" s="564"/>
      <c r="M1812" s="25"/>
      <c r="N1812" s="594"/>
      <c r="O1812" s="25"/>
      <c r="P1812" s="33"/>
    </row>
    <row r="1813" customHeight="1" spans="1:16">
      <c r="A1813" s="591"/>
      <c r="B1813" s="618"/>
      <c r="C1813" s="23"/>
      <c r="D1813" s="21"/>
      <c r="E1813" s="21"/>
      <c r="F1813" s="593"/>
      <c r="G1813" s="617"/>
      <c r="H1813" s="95"/>
      <c r="I1813" s="21"/>
      <c r="J1813" s="593"/>
      <c r="K1813" s="617"/>
      <c r="L1813" s="564"/>
      <c r="M1813" s="25"/>
      <c r="N1813" s="594"/>
      <c r="O1813" s="25"/>
      <c r="P1813" s="33"/>
    </row>
    <row r="1814" customHeight="1" spans="1:16">
      <c r="A1814" s="595"/>
      <c r="B1814" s="618"/>
      <c r="C1814" s="23"/>
      <c r="D1814" s="21"/>
      <c r="E1814" s="21"/>
      <c r="F1814" s="593"/>
      <c r="G1814" s="617"/>
      <c r="H1814" s="95"/>
      <c r="I1814" s="21"/>
      <c r="J1814" s="593"/>
      <c r="K1814" s="617"/>
      <c r="L1814" s="564"/>
      <c r="M1814" s="25"/>
      <c r="N1814" s="594"/>
      <c r="O1814" s="25"/>
      <c r="P1814" s="33"/>
    </row>
    <row r="1815" customHeight="1" spans="1:16">
      <c r="A1815" s="591"/>
      <c r="B1815" s="618"/>
      <c r="C1815" s="23"/>
      <c r="D1815" s="21"/>
      <c r="E1815" s="21"/>
      <c r="F1815" s="593"/>
      <c r="G1815" s="617"/>
      <c r="H1815" s="95"/>
      <c r="I1815" s="21"/>
      <c r="J1815" s="593"/>
      <c r="K1815" s="617"/>
      <c r="L1815" s="564"/>
      <c r="M1815" s="25"/>
      <c r="N1815" s="594"/>
      <c r="O1815" s="25"/>
      <c r="P1815" s="33"/>
    </row>
    <row r="1816" customHeight="1" spans="1:16">
      <c r="A1816" s="595"/>
      <c r="B1816" s="618"/>
      <c r="C1816" s="23"/>
      <c r="D1816" s="21"/>
      <c r="E1816" s="21"/>
      <c r="F1816" s="593"/>
      <c r="G1816" s="617"/>
      <c r="H1816" s="95"/>
      <c r="I1816" s="21"/>
      <c r="J1816" s="593"/>
      <c r="K1816" s="617"/>
      <c r="L1816" s="564"/>
      <c r="M1816" s="25"/>
      <c r="N1816" s="594"/>
      <c r="O1816" s="25"/>
      <c r="P1816" s="33"/>
    </row>
    <row r="1817" customHeight="1" spans="1:16">
      <c r="A1817" s="591"/>
      <c r="B1817" s="618"/>
      <c r="C1817" s="23"/>
      <c r="D1817" s="21"/>
      <c r="E1817" s="21"/>
      <c r="F1817" s="593"/>
      <c r="G1817" s="617"/>
      <c r="H1817" s="95"/>
      <c r="I1817" s="21"/>
      <c r="J1817" s="593"/>
      <c r="K1817" s="617"/>
      <c r="L1817" s="564"/>
      <c r="M1817" s="25"/>
      <c r="N1817" s="594"/>
      <c r="O1817" s="25"/>
      <c r="P1817" s="33"/>
    </row>
    <row r="1818" customHeight="1" spans="1:16">
      <c r="A1818" s="595"/>
      <c r="B1818" s="618"/>
      <c r="C1818" s="23"/>
      <c r="D1818" s="21"/>
      <c r="E1818" s="21"/>
      <c r="F1818" s="593"/>
      <c r="G1818" s="617"/>
      <c r="H1818" s="95"/>
      <c r="I1818" s="21"/>
      <c r="J1818" s="593"/>
      <c r="K1818" s="617"/>
      <c r="L1818" s="564"/>
      <c r="M1818" s="25"/>
      <c r="N1818" s="594"/>
      <c r="O1818" s="25"/>
      <c r="P1818" s="33"/>
    </row>
    <row r="1819" customHeight="1" spans="1:16">
      <c r="A1819" s="591"/>
      <c r="B1819" s="618"/>
      <c r="C1819" s="23"/>
      <c r="D1819" s="21"/>
      <c r="E1819" s="21"/>
      <c r="F1819" s="593"/>
      <c r="G1819" s="617"/>
      <c r="H1819" s="95"/>
      <c r="I1819" s="21"/>
      <c r="J1819" s="593"/>
      <c r="K1819" s="617"/>
      <c r="L1819" s="564"/>
      <c r="M1819" s="25"/>
      <c r="N1819" s="594"/>
      <c r="O1819" s="25"/>
      <c r="P1819" s="33"/>
    </row>
    <row r="1820" customHeight="1" spans="1:16">
      <c r="A1820" s="595"/>
      <c r="B1820" s="618"/>
      <c r="C1820" s="23"/>
      <c r="D1820" s="21"/>
      <c r="E1820" s="21"/>
      <c r="F1820" s="593"/>
      <c r="G1820" s="617"/>
      <c r="H1820" s="95"/>
      <c r="I1820" s="21"/>
      <c r="J1820" s="593"/>
      <c r="K1820" s="617"/>
      <c r="L1820" s="564"/>
      <c r="M1820" s="25"/>
      <c r="N1820" s="594"/>
      <c r="O1820" s="25"/>
      <c r="P1820" s="33"/>
    </row>
    <row r="1821" customHeight="1" spans="1:16">
      <c r="A1821" s="591"/>
      <c r="B1821" s="618"/>
      <c r="C1821" s="23"/>
      <c r="D1821" s="21"/>
      <c r="E1821" s="21"/>
      <c r="F1821" s="593"/>
      <c r="G1821" s="617"/>
      <c r="H1821" s="95"/>
      <c r="I1821" s="21"/>
      <c r="J1821" s="593"/>
      <c r="K1821" s="617"/>
      <c r="L1821" s="564"/>
      <c r="M1821" s="25"/>
      <c r="N1821" s="594"/>
      <c r="O1821" s="25"/>
      <c r="P1821" s="33"/>
    </row>
    <row r="1822" customHeight="1" spans="1:16">
      <c r="A1822" s="595"/>
      <c r="B1822" s="618"/>
      <c r="C1822" s="23"/>
      <c r="D1822" s="21"/>
      <c r="E1822" s="21"/>
      <c r="F1822" s="593"/>
      <c r="G1822" s="617"/>
      <c r="H1822" s="95"/>
      <c r="I1822" s="21"/>
      <c r="J1822" s="593"/>
      <c r="K1822" s="617"/>
      <c r="L1822" s="564"/>
      <c r="M1822" s="25"/>
      <c r="N1822" s="594"/>
      <c r="O1822" s="25"/>
      <c r="P1822" s="33"/>
    </row>
    <row r="1823" customHeight="1" spans="1:16">
      <c r="A1823" s="591"/>
      <c r="B1823" s="618"/>
      <c r="C1823" s="23"/>
      <c r="D1823" s="21"/>
      <c r="E1823" s="21"/>
      <c r="F1823" s="593"/>
      <c r="G1823" s="617"/>
      <c r="H1823" s="95"/>
      <c r="I1823" s="21"/>
      <c r="J1823" s="593"/>
      <c r="K1823" s="617"/>
      <c r="L1823" s="564"/>
      <c r="M1823" s="25"/>
      <c r="N1823" s="594"/>
      <c r="O1823" s="25"/>
      <c r="P1823" s="33"/>
    </row>
    <row r="1824" customHeight="1" spans="1:16">
      <c r="A1824" s="595"/>
      <c r="B1824" s="618"/>
      <c r="C1824" s="23"/>
      <c r="D1824" s="21"/>
      <c r="E1824" s="21"/>
      <c r="F1824" s="593"/>
      <c r="G1824" s="617"/>
      <c r="H1824" s="95"/>
      <c r="I1824" s="21"/>
      <c r="J1824" s="593"/>
      <c r="K1824" s="617"/>
      <c r="L1824" s="564"/>
      <c r="M1824" s="25"/>
      <c r="N1824" s="594"/>
      <c r="O1824" s="25"/>
      <c r="P1824" s="33"/>
    </row>
    <row r="1825" customHeight="1" spans="1:16">
      <c r="A1825" s="591"/>
      <c r="B1825" s="618"/>
      <c r="C1825" s="23"/>
      <c r="D1825" s="21"/>
      <c r="E1825" s="21"/>
      <c r="F1825" s="593"/>
      <c r="G1825" s="617"/>
      <c r="H1825" s="95"/>
      <c r="I1825" s="21"/>
      <c r="J1825" s="593"/>
      <c r="K1825" s="617"/>
      <c r="L1825" s="564"/>
      <c r="M1825" s="25"/>
      <c r="N1825" s="594"/>
      <c r="O1825" s="25"/>
      <c r="P1825" s="33"/>
    </row>
    <row r="1826" customHeight="1" spans="1:16">
      <c r="A1826" s="595"/>
      <c r="B1826" s="618"/>
      <c r="C1826" s="23"/>
      <c r="D1826" s="21"/>
      <c r="E1826" s="21"/>
      <c r="F1826" s="593"/>
      <c r="G1826" s="617"/>
      <c r="H1826" s="95"/>
      <c r="I1826" s="21"/>
      <c r="J1826" s="593"/>
      <c r="K1826" s="617"/>
      <c r="L1826" s="564"/>
      <c r="M1826" s="25"/>
      <c r="N1826" s="594"/>
      <c r="O1826" s="25"/>
      <c r="P1826" s="33"/>
    </row>
    <row r="1827" customHeight="1" spans="1:16">
      <c r="A1827" s="591"/>
      <c r="B1827" s="618"/>
      <c r="C1827" s="23"/>
      <c r="D1827" s="21"/>
      <c r="E1827" s="21"/>
      <c r="F1827" s="593"/>
      <c r="G1827" s="617"/>
      <c r="H1827" s="95"/>
      <c r="I1827" s="21"/>
      <c r="J1827" s="593"/>
      <c r="K1827" s="617"/>
      <c r="L1827" s="564"/>
      <c r="M1827" s="25"/>
      <c r="N1827" s="594"/>
      <c r="O1827" s="25"/>
      <c r="P1827" s="33"/>
    </row>
    <row r="1828" customHeight="1" spans="1:16">
      <c r="A1828" s="595"/>
      <c r="B1828" s="618"/>
      <c r="C1828" s="23"/>
      <c r="D1828" s="21"/>
      <c r="E1828" s="21"/>
      <c r="F1828" s="593"/>
      <c r="G1828" s="617"/>
      <c r="H1828" s="95"/>
      <c r="I1828" s="21"/>
      <c r="J1828" s="593"/>
      <c r="K1828" s="617"/>
      <c r="L1828" s="564"/>
      <c r="M1828" s="25"/>
      <c r="N1828" s="594"/>
      <c r="O1828" s="25"/>
      <c r="P1828" s="33"/>
    </row>
    <row r="1829" customHeight="1" spans="1:16">
      <c r="A1829" s="591"/>
      <c r="B1829" s="618"/>
      <c r="C1829" s="23"/>
      <c r="D1829" s="21"/>
      <c r="E1829" s="21"/>
      <c r="F1829" s="593"/>
      <c r="G1829" s="617"/>
      <c r="H1829" s="95"/>
      <c r="I1829" s="21"/>
      <c r="J1829" s="593"/>
      <c r="K1829" s="617"/>
      <c r="L1829" s="564"/>
      <c r="M1829" s="25"/>
      <c r="N1829" s="594"/>
      <c r="O1829" s="25"/>
      <c r="P1829" s="33"/>
    </row>
    <row r="1830" customHeight="1" spans="1:16">
      <c r="A1830" s="595"/>
      <c r="B1830" s="618"/>
      <c r="C1830" s="23"/>
      <c r="D1830" s="21"/>
      <c r="E1830" s="21"/>
      <c r="F1830" s="593"/>
      <c r="G1830" s="617"/>
      <c r="H1830" s="95"/>
      <c r="I1830" s="21"/>
      <c r="J1830" s="593"/>
      <c r="K1830" s="617"/>
      <c r="L1830" s="564"/>
      <c r="M1830" s="25"/>
      <c r="N1830" s="594"/>
      <c r="O1830" s="25"/>
      <c r="P1830" s="33"/>
    </row>
    <row r="1831" customHeight="1" spans="1:16">
      <c r="A1831" s="591"/>
      <c r="B1831" s="618"/>
      <c r="C1831" s="23"/>
      <c r="D1831" s="21"/>
      <c r="E1831" s="21"/>
      <c r="F1831" s="593"/>
      <c r="G1831" s="617"/>
      <c r="H1831" s="95"/>
      <c r="I1831" s="21"/>
      <c r="J1831" s="593"/>
      <c r="K1831" s="617"/>
      <c r="L1831" s="564"/>
      <c r="M1831" s="25"/>
      <c r="N1831" s="594"/>
      <c r="O1831" s="25"/>
      <c r="P1831" s="33"/>
    </row>
    <row r="1832" customHeight="1" spans="1:16">
      <c r="A1832" s="595"/>
      <c r="B1832" s="618"/>
      <c r="C1832" s="23"/>
      <c r="D1832" s="21"/>
      <c r="E1832" s="21"/>
      <c r="F1832" s="593"/>
      <c r="G1832" s="617"/>
      <c r="H1832" s="95"/>
      <c r="I1832" s="21"/>
      <c r="J1832" s="593"/>
      <c r="K1832" s="617"/>
      <c r="L1832" s="564"/>
      <c r="M1832" s="25"/>
      <c r="N1832" s="594"/>
      <c r="O1832" s="25"/>
      <c r="P1832" s="33"/>
    </row>
    <row r="1833" customHeight="1" spans="1:16">
      <c r="A1833" s="591"/>
      <c r="B1833" s="618"/>
      <c r="C1833" s="23"/>
      <c r="D1833" s="21"/>
      <c r="E1833" s="21"/>
      <c r="F1833" s="593"/>
      <c r="G1833" s="617"/>
      <c r="H1833" s="95"/>
      <c r="I1833" s="21"/>
      <c r="J1833" s="593"/>
      <c r="K1833" s="617"/>
      <c r="L1833" s="564"/>
      <c r="M1833" s="25"/>
      <c r="N1833" s="594"/>
      <c r="O1833" s="25"/>
      <c r="P1833" s="33"/>
    </row>
    <row r="1834" customHeight="1" spans="1:16">
      <c r="A1834" s="595"/>
      <c r="B1834" s="618"/>
      <c r="C1834" s="23"/>
      <c r="D1834" s="21"/>
      <c r="E1834" s="21"/>
      <c r="F1834" s="593"/>
      <c r="G1834" s="617"/>
      <c r="H1834" s="95"/>
      <c r="I1834" s="21"/>
      <c r="J1834" s="593"/>
      <c r="K1834" s="617"/>
      <c r="L1834" s="564"/>
      <c r="M1834" s="25"/>
      <c r="N1834" s="594"/>
      <c r="O1834" s="25"/>
      <c r="P1834" s="33"/>
    </row>
    <row r="1835" customHeight="1" spans="1:16">
      <c r="A1835" s="591"/>
      <c r="B1835" s="618"/>
      <c r="C1835" s="23"/>
      <c r="D1835" s="21"/>
      <c r="E1835" s="21"/>
      <c r="F1835" s="593"/>
      <c r="G1835" s="617"/>
      <c r="H1835" s="95"/>
      <c r="I1835" s="21"/>
      <c r="J1835" s="593"/>
      <c r="K1835" s="617"/>
      <c r="L1835" s="564"/>
      <c r="M1835" s="25"/>
      <c r="N1835" s="594"/>
      <c r="O1835" s="25"/>
      <c r="P1835" s="33"/>
    </row>
    <row r="1836" customHeight="1" spans="1:16">
      <c r="A1836" s="595"/>
      <c r="B1836" s="618"/>
      <c r="C1836" s="23"/>
      <c r="D1836" s="21"/>
      <c r="E1836" s="21"/>
      <c r="F1836" s="593"/>
      <c r="G1836" s="617"/>
      <c r="H1836" s="95"/>
      <c r="I1836" s="21"/>
      <c r="J1836" s="593"/>
      <c r="K1836" s="617"/>
      <c r="L1836" s="564"/>
      <c r="M1836" s="25"/>
      <c r="N1836" s="594"/>
      <c r="O1836" s="25"/>
      <c r="P1836" s="33"/>
    </row>
    <row r="1837" customHeight="1" spans="1:16">
      <c r="A1837" s="591"/>
      <c r="B1837" s="618"/>
      <c r="C1837" s="23"/>
      <c r="D1837" s="21"/>
      <c r="E1837" s="21"/>
      <c r="F1837" s="593"/>
      <c r="G1837" s="617"/>
      <c r="H1837" s="95"/>
      <c r="I1837" s="21"/>
      <c r="J1837" s="593"/>
      <c r="K1837" s="617"/>
      <c r="L1837" s="564"/>
      <c r="M1837" s="25"/>
      <c r="N1837" s="594"/>
      <c r="O1837" s="25"/>
      <c r="P1837" s="33"/>
    </row>
    <row r="1838" customHeight="1" spans="1:16">
      <c r="A1838" s="595"/>
      <c r="B1838" s="618"/>
      <c r="C1838" s="23"/>
      <c r="D1838" s="21"/>
      <c r="E1838" s="21"/>
      <c r="F1838" s="593"/>
      <c r="G1838" s="617"/>
      <c r="H1838" s="95"/>
      <c r="I1838" s="21"/>
      <c r="J1838" s="593"/>
      <c r="K1838" s="617"/>
      <c r="L1838" s="564"/>
      <c r="M1838" s="25"/>
      <c r="N1838" s="594"/>
      <c r="O1838" s="25"/>
      <c r="P1838" s="33"/>
    </row>
    <row r="1839" customHeight="1" spans="1:16">
      <c r="A1839" s="591"/>
      <c r="B1839" s="618"/>
      <c r="C1839" s="23"/>
      <c r="D1839" s="21"/>
      <c r="E1839" s="21"/>
      <c r="F1839" s="593"/>
      <c r="G1839" s="617"/>
      <c r="H1839" s="95"/>
      <c r="I1839" s="21"/>
      <c r="J1839" s="593"/>
      <c r="K1839" s="617"/>
      <c r="L1839" s="564"/>
      <c r="M1839" s="25"/>
      <c r="N1839" s="594"/>
      <c r="O1839" s="25"/>
      <c r="P1839" s="33"/>
    </row>
    <row r="1840" customHeight="1" spans="1:16">
      <c r="A1840" s="595"/>
      <c r="B1840" s="618"/>
      <c r="C1840" s="23"/>
      <c r="D1840" s="21"/>
      <c r="E1840" s="21"/>
      <c r="F1840" s="593"/>
      <c r="G1840" s="617"/>
      <c r="H1840" s="95"/>
      <c r="I1840" s="21"/>
      <c r="J1840" s="593"/>
      <c r="K1840" s="617"/>
      <c r="L1840" s="564"/>
      <c r="M1840" s="25"/>
      <c r="N1840" s="594"/>
      <c r="O1840" s="25"/>
      <c r="P1840" s="33"/>
    </row>
    <row r="1841" customHeight="1" spans="1:16">
      <c r="A1841" s="591"/>
      <c r="B1841" s="618"/>
      <c r="C1841" s="23"/>
      <c r="D1841" s="21"/>
      <c r="E1841" s="21"/>
      <c r="F1841" s="593"/>
      <c r="G1841" s="617"/>
      <c r="H1841" s="95"/>
      <c r="I1841" s="21"/>
      <c r="J1841" s="593"/>
      <c r="K1841" s="617"/>
      <c r="L1841" s="564"/>
      <c r="M1841" s="25"/>
      <c r="N1841" s="594"/>
      <c r="O1841" s="25"/>
      <c r="P1841" s="33"/>
    </row>
    <row r="1842" customHeight="1" spans="1:16">
      <c r="A1842" s="595"/>
      <c r="B1842" s="618"/>
      <c r="C1842" s="23"/>
      <c r="D1842" s="21"/>
      <c r="E1842" s="21"/>
      <c r="F1842" s="593"/>
      <c r="G1842" s="617"/>
      <c r="H1842" s="95"/>
      <c r="I1842" s="21"/>
      <c r="J1842" s="593"/>
      <c r="K1842" s="617"/>
      <c r="L1842" s="564"/>
      <c r="M1842" s="25"/>
      <c r="N1842" s="594"/>
      <c r="O1842" s="25"/>
      <c r="P1842" s="33"/>
    </row>
    <row r="1843" customHeight="1" spans="1:16">
      <c r="A1843" s="591"/>
      <c r="B1843" s="618"/>
      <c r="C1843" s="23"/>
      <c r="D1843" s="21"/>
      <c r="E1843" s="21"/>
      <c r="F1843" s="593"/>
      <c r="G1843" s="617"/>
      <c r="H1843" s="95"/>
      <c r="I1843" s="21"/>
      <c r="J1843" s="593"/>
      <c r="K1843" s="617"/>
      <c r="L1843" s="564"/>
      <c r="M1843" s="25"/>
      <c r="N1843" s="594"/>
      <c r="O1843" s="25"/>
      <c r="P1843" s="33"/>
    </row>
    <row r="1844" customHeight="1" spans="1:16">
      <c r="A1844" s="595"/>
      <c r="B1844" s="618"/>
      <c r="C1844" s="23"/>
      <c r="D1844" s="21"/>
      <c r="E1844" s="21"/>
      <c r="F1844" s="593"/>
      <c r="G1844" s="617"/>
      <c r="H1844" s="95"/>
      <c r="I1844" s="21"/>
      <c r="J1844" s="593"/>
      <c r="K1844" s="617"/>
      <c r="L1844" s="564"/>
      <c r="M1844" s="25"/>
      <c r="N1844" s="594"/>
      <c r="O1844" s="25"/>
      <c r="P1844" s="33"/>
    </row>
    <row r="1845" customHeight="1" spans="1:16">
      <c r="A1845" s="591"/>
      <c r="B1845" s="618"/>
      <c r="C1845" s="23"/>
      <c r="D1845" s="21"/>
      <c r="E1845" s="21"/>
      <c r="F1845" s="593"/>
      <c r="G1845" s="617"/>
      <c r="H1845" s="95"/>
      <c r="I1845" s="21"/>
      <c r="J1845" s="593"/>
      <c r="K1845" s="617"/>
      <c r="L1845" s="564"/>
      <c r="M1845" s="25"/>
      <c r="N1845" s="594"/>
      <c r="O1845" s="25"/>
      <c r="P1845" s="33"/>
    </row>
    <row r="1846" customHeight="1" spans="1:16">
      <c r="A1846" s="595"/>
      <c r="B1846" s="618"/>
      <c r="C1846" s="23"/>
      <c r="D1846" s="21"/>
      <c r="E1846" s="21"/>
      <c r="F1846" s="593"/>
      <c r="G1846" s="617"/>
      <c r="H1846" s="95"/>
      <c r="I1846" s="21"/>
      <c r="J1846" s="593"/>
      <c r="K1846" s="617"/>
      <c r="L1846" s="564"/>
      <c r="M1846" s="25"/>
      <c r="N1846" s="594"/>
      <c r="O1846" s="25"/>
      <c r="P1846" s="33"/>
    </row>
    <row r="1847" customHeight="1" spans="1:16">
      <c r="A1847" s="591"/>
      <c r="B1847" s="618"/>
      <c r="C1847" s="23"/>
      <c r="D1847" s="21"/>
      <c r="E1847" s="21"/>
      <c r="F1847" s="593"/>
      <c r="G1847" s="617"/>
      <c r="H1847" s="95"/>
      <c r="I1847" s="21"/>
      <c r="J1847" s="593"/>
      <c r="K1847" s="617"/>
      <c r="L1847" s="564"/>
      <c r="M1847" s="25"/>
      <c r="N1847" s="594"/>
      <c r="O1847" s="25"/>
      <c r="P1847" s="33"/>
    </row>
    <row r="1848" customHeight="1" spans="1:16">
      <c r="A1848" s="595"/>
      <c r="B1848" s="618"/>
      <c r="C1848" s="23"/>
      <c r="D1848" s="21"/>
      <c r="E1848" s="21"/>
      <c r="F1848" s="593"/>
      <c r="G1848" s="617"/>
      <c r="H1848" s="95"/>
      <c r="I1848" s="21"/>
      <c r="J1848" s="593"/>
      <c r="K1848" s="617"/>
      <c r="L1848" s="564"/>
      <c r="M1848" s="25"/>
      <c r="N1848" s="594"/>
      <c r="O1848" s="25"/>
      <c r="P1848" s="33"/>
    </row>
    <row r="1849" customHeight="1" spans="1:16">
      <c r="A1849" s="591"/>
      <c r="B1849" s="618"/>
      <c r="C1849" s="23"/>
      <c r="D1849" s="21"/>
      <c r="E1849" s="21"/>
      <c r="F1849" s="593"/>
      <c r="G1849" s="617"/>
      <c r="H1849" s="95"/>
      <c r="I1849" s="21"/>
      <c r="J1849" s="593"/>
      <c r="K1849" s="617"/>
      <c r="L1849" s="564"/>
      <c r="M1849" s="25"/>
      <c r="N1849" s="594"/>
      <c r="O1849" s="25"/>
      <c r="P1849" s="33"/>
    </row>
    <row r="1850" customHeight="1" spans="1:16">
      <c r="A1850" s="595"/>
      <c r="B1850" s="618"/>
      <c r="C1850" s="23"/>
      <c r="D1850" s="21"/>
      <c r="E1850" s="21"/>
      <c r="F1850" s="593"/>
      <c r="G1850" s="617"/>
      <c r="H1850" s="95"/>
      <c r="I1850" s="21"/>
      <c r="J1850" s="593"/>
      <c r="K1850" s="617"/>
      <c r="L1850" s="564"/>
      <c r="M1850" s="25"/>
      <c r="N1850" s="594"/>
      <c r="O1850" s="25"/>
      <c r="P1850" s="33"/>
    </row>
    <row r="1851" customHeight="1" spans="1:16">
      <c r="A1851" s="591"/>
      <c r="B1851" s="618"/>
      <c r="C1851" s="23"/>
      <c r="D1851" s="21"/>
      <c r="E1851" s="21"/>
      <c r="F1851" s="593"/>
      <c r="G1851" s="617"/>
      <c r="H1851" s="95"/>
      <c r="I1851" s="21"/>
      <c r="J1851" s="593"/>
      <c r="K1851" s="617"/>
      <c r="L1851" s="564"/>
      <c r="M1851" s="25"/>
      <c r="N1851" s="594"/>
      <c r="O1851" s="25"/>
      <c r="P1851" s="33"/>
    </row>
    <row r="1852" customHeight="1" spans="1:16">
      <c r="A1852" s="595"/>
      <c r="B1852" s="618"/>
      <c r="C1852" s="23"/>
      <c r="D1852" s="21"/>
      <c r="E1852" s="21"/>
      <c r="F1852" s="593"/>
      <c r="G1852" s="617"/>
      <c r="H1852" s="95"/>
      <c r="I1852" s="21"/>
      <c r="J1852" s="593"/>
      <c r="K1852" s="617"/>
      <c r="L1852" s="564"/>
      <c r="M1852" s="25"/>
      <c r="N1852" s="594"/>
      <c r="O1852" s="25"/>
      <c r="P1852" s="33"/>
    </row>
    <row r="1853" customHeight="1" spans="1:16">
      <c r="A1853" s="591"/>
      <c r="B1853" s="618"/>
      <c r="C1853" s="23"/>
      <c r="D1853" s="21"/>
      <c r="E1853" s="21"/>
      <c r="F1853" s="593"/>
      <c r="G1853" s="617"/>
      <c r="H1853" s="95"/>
      <c r="I1853" s="21"/>
      <c r="J1853" s="593"/>
      <c r="K1853" s="617"/>
      <c r="L1853" s="564"/>
      <c r="M1853" s="25"/>
      <c r="N1853" s="594"/>
      <c r="O1853" s="25"/>
      <c r="P1853" s="33"/>
    </row>
    <row r="1854" customHeight="1" spans="1:16">
      <c r="A1854" s="595"/>
      <c r="B1854" s="618"/>
      <c r="C1854" s="23"/>
      <c r="D1854" s="21"/>
      <c r="E1854" s="21"/>
      <c r="F1854" s="593"/>
      <c r="G1854" s="617"/>
      <c r="H1854" s="95"/>
      <c r="I1854" s="21"/>
      <c r="J1854" s="593"/>
      <c r="K1854" s="617"/>
      <c r="L1854" s="564"/>
      <c r="M1854" s="25"/>
      <c r="N1854" s="594"/>
      <c r="O1854" s="25"/>
      <c r="P1854" s="33"/>
    </row>
    <row r="1855" customHeight="1" spans="1:16">
      <c r="A1855" s="591"/>
      <c r="B1855" s="618"/>
      <c r="C1855" s="23"/>
      <c r="D1855" s="21"/>
      <c r="E1855" s="21"/>
      <c r="F1855" s="593"/>
      <c r="G1855" s="617"/>
      <c r="H1855" s="95"/>
      <c r="I1855" s="21"/>
      <c r="J1855" s="593"/>
      <c r="K1855" s="617"/>
      <c r="L1855" s="564"/>
      <c r="M1855" s="25"/>
      <c r="N1855" s="594"/>
      <c r="O1855" s="25"/>
      <c r="P1855" s="33"/>
    </row>
    <row r="1856" customHeight="1" spans="1:16">
      <c r="A1856" s="595"/>
      <c r="B1856" s="618"/>
      <c r="C1856" s="23"/>
      <c r="D1856" s="21"/>
      <c r="E1856" s="21"/>
      <c r="F1856" s="593"/>
      <c r="G1856" s="617"/>
      <c r="H1856" s="95"/>
      <c r="I1856" s="21"/>
      <c r="J1856" s="593"/>
      <c r="K1856" s="617"/>
      <c r="L1856" s="564"/>
      <c r="M1856" s="25"/>
      <c r="N1856" s="594"/>
      <c r="O1856" s="25"/>
      <c r="P1856" s="33"/>
    </row>
    <row r="1857" customHeight="1" spans="1:16">
      <c r="A1857" s="591"/>
      <c r="B1857" s="618"/>
      <c r="C1857" s="23"/>
      <c r="D1857" s="21"/>
      <c r="E1857" s="21"/>
      <c r="F1857" s="593"/>
      <c r="G1857" s="617"/>
      <c r="H1857" s="95"/>
      <c r="I1857" s="21"/>
      <c r="J1857" s="593"/>
      <c r="K1857" s="617"/>
      <c r="L1857" s="564"/>
      <c r="M1857" s="25"/>
      <c r="N1857" s="594"/>
      <c r="O1857" s="25"/>
      <c r="P1857" s="33"/>
    </row>
    <row r="1858" customHeight="1" spans="1:16">
      <c r="A1858" s="595"/>
      <c r="B1858" s="618"/>
      <c r="C1858" s="23"/>
      <c r="D1858" s="21"/>
      <c r="E1858" s="21"/>
      <c r="F1858" s="593"/>
      <c r="G1858" s="617"/>
      <c r="H1858" s="95"/>
      <c r="I1858" s="21"/>
      <c r="J1858" s="593"/>
      <c r="K1858" s="617"/>
      <c r="L1858" s="564"/>
      <c r="M1858" s="25"/>
      <c r="N1858" s="594"/>
      <c r="O1858" s="25"/>
      <c r="P1858" s="33"/>
    </row>
    <row r="1859" customHeight="1" spans="1:16">
      <c r="A1859" s="591"/>
      <c r="B1859" s="618"/>
      <c r="C1859" s="23"/>
      <c r="D1859" s="21"/>
      <c r="E1859" s="21"/>
      <c r="F1859" s="593"/>
      <c r="G1859" s="617"/>
      <c r="H1859" s="95"/>
      <c r="I1859" s="21"/>
      <c r="J1859" s="593"/>
      <c r="K1859" s="617"/>
      <c r="L1859" s="564"/>
      <c r="M1859" s="25"/>
      <c r="N1859" s="594"/>
      <c r="O1859" s="25"/>
      <c r="P1859" s="33"/>
    </row>
    <row r="1860" customHeight="1" spans="1:16">
      <c r="A1860" s="595"/>
      <c r="B1860" s="618"/>
      <c r="C1860" s="23"/>
      <c r="D1860" s="21"/>
      <c r="E1860" s="21"/>
      <c r="F1860" s="593"/>
      <c r="G1860" s="617"/>
      <c r="H1860" s="95"/>
      <c r="I1860" s="21"/>
      <c r="J1860" s="593"/>
      <c r="K1860" s="617"/>
      <c r="L1860" s="564"/>
      <c r="M1860" s="25"/>
      <c r="N1860" s="594"/>
      <c r="O1860" s="25"/>
      <c r="P1860" s="33"/>
    </row>
    <row r="1861" customHeight="1" spans="1:16">
      <c r="A1861" s="591"/>
      <c r="B1861" s="618"/>
      <c r="C1861" s="23"/>
      <c r="D1861" s="21"/>
      <c r="E1861" s="21"/>
      <c r="F1861" s="593"/>
      <c r="G1861" s="617"/>
      <c r="H1861" s="95"/>
      <c r="I1861" s="21"/>
      <c r="J1861" s="593"/>
      <c r="K1861" s="617"/>
      <c r="L1861" s="564"/>
      <c r="M1861" s="25"/>
      <c r="N1861" s="594"/>
      <c r="O1861" s="25"/>
      <c r="P1861" s="33"/>
    </row>
    <row r="1862" customHeight="1" spans="1:16">
      <c r="A1862" s="595"/>
      <c r="B1862" s="618"/>
      <c r="C1862" s="23"/>
      <c r="D1862" s="21"/>
      <c r="E1862" s="21"/>
      <c r="F1862" s="593"/>
      <c r="G1862" s="617"/>
      <c r="H1862" s="95"/>
      <c r="I1862" s="21"/>
      <c r="J1862" s="593"/>
      <c r="K1862" s="617"/>
      <c r="L1862" s="564"/>
      <c r="M1862" s="25"/>
      <c r="N1862" s="594"/>
      <c r="O1862" s="25"/>
      <c r="P1862" s="33"/>
    </row>
    <row r="1863" customHeight="1" spans="1:16">
      <c r="A1863" s="591"/>
      <c r="B1863" s="618"/>
      <c r="C1863" s="23"/>
      <c r="D1863" s="21"/>
      <c r="E1863" s="21"/>
      <c r="F1863" s="593"/>
      <c r="G1863" s="617"/>
      <c r="H1863" s="95"/>
      <c r="I1863" s="21"/>
      <c r="J1863" s="593"/>
      <c r="K1863" s="617"/>
      <c r="L1863" s="564"/>
      <c r="M1863" s="25"/>
      <c r="N1863" s="594"/>
      <c r="O1863" s="25"/>
      <c r="P1863" s="33"/>
    </row>
    <row r="1864" customHeight="1" spans="1:16">
      <c r="A1864" s="595"/>
      <c r="B1864" s="21"/>
      <c r="C1864" s="23"/>
      <c r="D1864" s="21"/>
      <c r="E1864" s="21"/>
      <c r="F1864" s="593"/>
      <c r="G1864" s="617"/>
      <c r="H1864" s="95"/>
      <c r="I1864" s="21"/>
      <c r="J1864" s="593"/>
      <c r="K1864" s="617"/>
      <c r="L1864" s="564"/>
      <c r="M1864" s="25"/>
      <c r="N1864" s="594"/>
      <c r="O1864" s="25"/>
      <c r="P1864" s="33"/>
    </row>
    <row r="1865" customHeight="1" spans="1:16">
      <c r="A1865" s="591"/>
      <c r="B1865" s="21"/>
      <c r="C1865" s="23"/>
      <c r="D1865" s="21"/>
      <c r="E1865" s="21"/>
      <c r="F1865" s="593"/>
      <c r="G1865" s="617"/>
      <c r="H1865" s="95"/>
      <c r="I1865" s="21"/>
      <c r="J1865" s="593"/>
      <c r="K1865" s="617"/>
      <c r="L1865" s="564"/>
      <c r="M1865" s="25"/>
      <c r="N1865" s="594"/>
      <c r="O1865" s="25"/>
      <c r="P1865" s="33"/>
    </row>
    <row r="1866" customHeight="1" spans="1:16">
      <c r="A1866" s="595"/>
      <c r="B1866" s="21"/>
      <c r="C1866" s="23"/>
      <c r="D1866" s="21"/>
      <c r="E1866" s="21"/>
      <c r="F1866" s="593"/>
      <c r="G1866" s="617"/>
      <c r="H1866" s="95"/>
      <c r="I1866" s="21"/>
      <c r="J1866" s="593"/>
      <c r="K1866" s="617"/>
      <c r="L1866" s="564"/>
      <c r="M1866" s="25"/>
      <c r="N1866" s="594"/>
      <c r="O1866" s="25"/>
      <c r="P1866" s="33"/>
    </row>
    <row r="1867" customHeight="1" spans="1:16">
      <c r="A1867" s="591"/>
      <c r="B1867" s="21"/>
      <c r="C1867" s="23"/>
      <c r="D1867" s="21"/>
      <c r="E1867" s="21"/>
      <c r="F1867" s="593"/>
      <c r="G1867" s="617"/>
      <c r="H1867" s="95"/>
      <c r="I1867" s="21"/>
      <c r="J1867" s="593"/>
      <c r="K1867" s="617"/>
      <c r="L1867" s="564"/>
      <c r="M1867" s="25"/>
      <c r="N1867" s="594"/>
      <c r="O1867" s="25"/>
      <c r="P1867" s="33"/>
    </row>
    <row r="1868" customHeight="1" spans="1:16">
      <c r="A1868" s="595"/>
      <c r="B1868" s="21"/>
      <c r="C1868" s="23"/>
      <c r="D1868" s="21"/>
      <c r="E1868" s="21"/>
      <c r="F1868" s="593"/>
      <c r="G1868" s="617"/>
      <c r="H1868" s="95"/>
      <c r="I1868" s="21"/>
      <c r="J1868" s="593"/>
      <c r="K1868" s="617"/>
      <c r="L1868" s="564"/>
      <c r="M1868" s="25"/>
      <c r="N1868" s="594"/>
      <c r="O1868" s="25"/>
      <c r="P1868" s="33"/>
    </row>
    <row r="1869" customHeight="1" spans="1:16">
      <c r="A1869" s="591"/>
      <c r="B1869" s="21"/>
      <c r="C1869" s="23"/>
      <c r="D1869" s="21"/>
      <c r="E1869" s="21"/>
      <c r="F1869" s="593"/>
      <c r="G1869" s="617"/>
      <c r="H1869" s="95"/>
      <c r="I1869" s="21"/>
      <c r="J1869" s="593"/>
      <c r="K1869" s="617"/>
      <c r="L1869" s="564"/>
      <c r="M1869" s="25"/>
      <c r="N1869" s="594"/>
      <c r="O1869" s="25"/>
      <c r="P1869" s="33"/>
    </row>
    <row r="1870" customHeight="1" spans="1:16">
      <c r="A1870" s="595"/>
      <c r="B1870" s="21"/>
      <c r="C1870" s="23"/>
      <c r="D1870" s="21"/>
      <c r="E1870" s="21"/>
      <c r="F1870" s="593"/>
      <c r="G1870" s="617"/>
      <c r="H1870" s="95"/>
      <c r="I1870" s="21"/>
      <c r="J1870" s="593"/>
      <c r="K1870" s="617"/>
      <c r="L1870" s="564"/>
      <c r="M1870" s="25"/>
      <c r="N1870" s="594"/>
      <c r="O1870" s="25"/>
      <c r="P1870" s="33"/>
    </row>
    <row r="1871" customHeight="1" spans="1:16">
      <c r="A1871" s="591"/>
      <c r="B1871" s="21"/>
      <c r="C1871" s="23"/>
      <c r="D1871" s="21"/>
      <c r="E1871" s="21"/>
      <c r="F1871" s="593"/>
      <c r="G1871" s="617"/>
      <c r="H1871" s="95"/>
      <c r="I1871" s="21"/>
      <c r="J1871" s="593"/>
      <c r="K1871" s="617"/>
      <c r="L1871" s="564"/>
      <c r="M1871" s="25"/>
      <c r="N1871" s="594"/>
      <c r="O1871" s="25"/>
      <c r="P1871" s="33"/>
    </row>
    <row r="1872" customHeight="1" spans="1:16">
      <c r="A1872" s="595"/>
      <c r="B1872" s="21"/>
      <c r="C1872" s="23"/>
      <c r="D1872" s="21"/>
      <c r="E1872" s="21"/>
      <c r="F1872" s="593"/>
      <c r="G1872" s="617"/>
      <c r="H1872" s="95"/>
      <c r="I1872" s="21"/>
      <c r="J1872" s="593"/>
      <c r="K1872" s="617"/>
      <c r="L1872" s="564"/>
      <c r="M1872" s="25"/>
      <c r="N1872" s="594"/>
      <c r="O1872" s="25"/>
      <c r="P1872" s="33"/>
    </row>
    <row r="1873" customHeight="1" spans="1:16">
      <c r="A1873" s="591"/>
      <c r="B1873" s="21"/>
      <c r="C1873" s="23"/>
      <c r="D1873" s="21"/>
      <c r="E1873" s="21"/>
      <c r="F1873" s="593"/>
      <c r="G1873" s="617"/>
      <c r="H1873" s="95"/>
      <c r="I1873" s="21"/>
      <c r="J1873" s="593"/>
      <c r="K1873" s="617"/>
      <c r="L1873" s="564"/>
      <c r="M1873" s="25"/>
      <c r="N1873" s="594"/>
      <c r="O1873" s="25"/>
      <c r="P1873" s="33"/>
    </row>
    <row r="1874" customHeight="1" spans="1:16">
      <c r="A1874" s="595"/>
      <c r="B1874" s="21"/>
      <c r="C1874" s="23"/>
      <c r="D1874" s="21"/>
      <c r="E1874" s="21"/>
      <c r="F1874" s="593"/>
      <c r="G1874" s="617"/>
      <c r="H1874" s="95"/>
      <c r="I1874" s="21"/>
      <c r="J1874" s="593"/>
      <c r="K1874" s="617"/>
      <c r="L1874" s="564"/>
      <c r="M1874" s="25"/>
      <c r="N1874" s="594"/>
      <c r="O1874" s="25"/>
      <c r="P1874" s="33"/>
    </row>
    <row r="1875" customHeight="1" spans="1:16">
      <c r="A1875" s="591"/>
      <c r="B1875" s="21"/>
      <c r="C1875" s="23"/>
      <c r="D1875" s="21"/>
      <c r="E1875" s="21"/>
      <c r="F1875" s="593"/>
      <c r="G1875" s="617"/>
      <c r="H1875" s="95"/>
      <c r="I1875" s="21"/>
      <c r="J1875" s="593"/>
      <c r="K1875" s="617"/>
      <c r="L1875" s="564"/>
      <c r="M1875" s="25"/>
      <c r="N1875" s="594"/>
      <c r="O1875" s="25"/>
      <c r="P1875" s="33"/>
    </row>
    <row r="1876" customHeight="1" spans="1:16">
      <c r="A1876" s="595"/>
      <c r="B1876" s="21"/>
      <c r="C1876" s="23"/>
      <c r="D1876" s="21"/>
      <c r="E1876" s="21"/>
      <c r="F1876" s="593"/>
      <c r="G1876" s="617"/>
      <c r="H1876" s="95"/>
      <c r="I1876" s="21"/>
      <c r="J1876" s="593"/>
      <c r="K1876" s="617"/>
      <c r="L1876" s="564"/>
      <c r="M1876" s="25"/>
      <c r="N1876" s="594"/>
      <c r="O1876" s="25"/>
      <c r="P1876" s="33"/>
    </row>
    <row r="1877" customHeight="1" spans="1:16">
      <c r="A1877" s="591"/>
      <c r="B1877" s="21"/>
      <c r="C1877" s="23"/>
      <c r="D1877" s="21"/>
      <c r="E1877" s="21"/>
      <c r="F1877" s="593"/>
      <c r="G1877" s="617"/>
      <c r="H1877" s="95"/>
      <c r="I1877" s="21"/>
      <c r="J1877" s="593"/>
      <c r="K1877" s="617"/>
      <c r="L1877" s="564"/>
      <c r="M1877" s="25"/>
      <c r="N1877" s="594"/>
      <c r="O1877" s="25"/>
      <c r="P1877" s="33"/>
    </row>
    <row r="1878" customHeight="1" spans="1:16">
      <c r="A1878" s="595"/>
      <c r="B1878" s="21"/>
      <c r="C1878" s="23"/>
      <c r="D1878" s="21"/>
      <c r="E1878" s="21"/>
      <c r="F1878" s="593"/>
      <c r="G1878" s="617"/>
      <c r="H1878" s="95"/>
      <c r="I1878" s="21"/>
      <c r="J1878" s="593"/>
      <c r="K1878" s="617"/>
      <c r="L1878" s="564"/>
      <c r="M1878" s="25"/>
      <c r="N1878" s="594"/>
      <c r="O1878" s="25"/>
      <c r="P1878" s="33"/>
    </row>
    <row r="1879" customHeight="1" spans="1:16">
      <c r="A1879" s="591"/>
      <c r="B1879" s="21"/>
      <c r="C1879" s="23"/>
      <c r="D1879" s="21"/>
      <c r="E1879" s="21"/>
      <c r="F1879" s="593"/>
      <c r="G1879" s="617"/>
      <c r="H1879" s="95"/>
      <c r="I1879" s="21"/>
      <c r="J1879" s="593"/>
      <c r="K1879" s="617"/>
      <c r="L1879" s="564"/>
      <c r="M1879" s="25"/>
      <c r="N1879" s="594"/>
      <c r="O1879" s="25"/>
      <c r="P1879" s="33"/>
    </row>
    <row r="1880" customHeight="1" spans="1:16">
      <c r="A1880" s="595"/>
      <c r="B1880" s="21"/>
      <c r="C1880" s="23"/>
      <c r="D1880" s="21"/>
      <c r="E1880" s="21"/>
      <c r="F1880" s="593"/>
      <c r="G1880" s="617"/>
      <c r="H1880" s="95"/>
      <c r="I1880" s="21"/>
      <c r="J1880" s="593"/>
      <c r="K1880" s="617"/>
      <c r="L1880" s="564"/>
      <c r="M1880" s="25"/>
      <c r="N1880" s="594"/>
      <c r="O1880" s="25"/>
      <c r="P1880" s="33"/>
    </row>
    <row r="1881" customHeight="1" spans="1:16">
      <c r="A1881" s="591"/>
      <c r="B1881" s="21"/>
      <c r="C1881" s="23"/>
      <c r="D1881" s="21"/>
      <c r="E1881" s="21"/>
      <c r="F1881" s="593"/>
      <c r="G1881" s="617"/>
      <c r="H1881" s="95"/>
      <c r="I1881" s="21"/>
      <c r="J1881" s="593"/>
      <c r="K1881" s="617"/>
      <c r="L1881" s="564"/>
      <c r="M1881" s="25"/>
      <c r="N1881" s="594"/>
      <c r="O1881" s="25"/>
      <c r="P1881" s="33"/>
    </row>
    <row r="1882" customHeight="1" spans="1:16">
      <c r="A1882" s="595"/>
      <c r="B1882" s="618"/>
      <c r="C1882" s="23"/>
      <c r="D1882" s="21"/>
      <c r="E1882" s="21"/>
      <c r="F1882" s="593"/>
      <c r="G1882" s="617"/>
      <c r="H1882" s="95"/>
      <c r="I1882" s="21"/>
      <c r="J1882" s="593"/>
      <c r="K1882" s="617"/>
      <c r="L1882" s="564"/>
      <c r="M1882" s="25"/>
      <c r="N1882" s="594"/>
      <c r="O1882" s="25"/>
      <c r="P1882" s="33"/>
    </row>
    <row r="1883" customHeight="1" spans="1:16">
      <c r="A1883" s="591"/>
      <c r="B1883" s="21"/>
      <c r="C1883" s="23"/>
      <c r="D1883" s="21"/>
      <c r="E1883" s="21"/>
      <c r="F1883" s="593"/>
      <c r="G1883" s="617"/>
      <c r="H1883" s="95"/>
      <c r="I1883" s="21"/>
      <c r="J1883" s="593"/>
      <c r="K1883" s="617"/>
      <c r="L1883" s="564"/>
      <c r="M1883" s="25"/>
      <c r="N1883" s="594"/>
      <c r="O1883" s="25"/>
      <c r="P1883" s="33"/>
    </row>
    <row r="1884" customHeight="1" spans="1:16">
      <c r="A1884" s="595"/>
      <c r="B1884" s="21"/>
      <c r="C1884" s="23"/>
      <c r="D1884" s="21"/>
      <c r="E1884" s="21"/>
      <c r="F1884" s="593"/>
      <c r="G1884" s="617"/>
      <c r="H1884" s="95"/>
      <c r="I1884" s="21"/>
      <c r="J1884" s="593"/>
      <c r="K1884" s="617"/>
      <c r="L1884" s="564"/>
      <c r="M1884" s="25"/>
      <c r="N1884" s="594"/>
      <c r="O1884" s="25"/>
      <c r="P1884" s="33"/>
    </row>
    <row r="1885" customHeight="1" spans="1:16">
      <c r="A1885" s="591"/>
      <c r="B1885" s="21"/>
      <c r="C1885" s="23"/>
      <c r="D1885" s="21"/>
      <c r="E1885" s="21"/>
      <c r="F1885" s="593"/>
      <c r="G1885" s="617"/>
      <c r="H1885" s="95"/>
      <c r="I1885" s="21"/>
      <c r="J1885" s="593"/>
      <c r="K1885" s="617"/>
      <c r="L1885" s="564"/>
      <c r="M1885" s="25"/>
      <c r="N1885" s="594"/>
      <c r="O1885" s="25"/>
      <c r="P1885" s="33"/>
    </row>
    <row r="1886" customHeight="1" spans="1:16">
      <c r="A1886" s="595"/>
      <c r="B1886" s="22"/>
      <c r="C1886" s="23"/>
      <c r="D1886" s="21"/>
      <c r="E1886" s="21"/>
      <c r="F1886" s="593"/>
      <c r="G1886" s="617"/>
      <c r="H1886" s="95"/>
      <c r="I1886" s="21"/>
      <c r="J1886" s="593"/>
      <c r="K1886" s="617"/>
      <c r="L1886" s="564"/>
      <c r="M1886" s="25"/>
      <c r="N1886" s="594"/>
      <c r="O1886" s="25"/>
      <c r="P1886" s="33"/>
    </row>
    <row r="1887" customHeight="1" spans="1:16">
      <c r="A1887" s="591"/>
      <c r="B1887" s="22"/>
      <c r="C1887" s="23"/>
      <c r="D1887" s="21"/>
      <c r="E1887" s="21"/>
      <c r="F1887" s="593"/>
      <c r="G1887" s="617"/>
      <c r="H1887" s="95"/>
      <c r="I1887" s="21"/>
      <c r="J1887" s="593"/>
      <c r="K1887" s="617"/>
      <c r="L1887" s="564"/>
      <c r="M1887" s="25"/>
      <c r="N1887" s="594"/>
      <c r="O1887" s="25"/>
      <c r="P1887" s="33"/>
    </row>
    <row r="1888" customHeight="1" spans="1:16">
      <c r="A1888" s="595"/>
      <c r="B1888" s="22"/>
      <c r="C1888" s="23"/>
      <c r="D1888" s="21"/>
      <c r="E1888" s="21"/>
      <c r="F1888" s="593"/>
      <c r="G1888" s="617"/>
      <c r="H1888" s="95"/>
      <c r="I1888" s="21"/>
      <c r="J1888" s="593"/>
      <c r="K1888" s="617"/>
      <c r="L1888" s="564"/>
      <c r="M1888" s="25"/>
      <c r="N1888" s="594"/>
      <c r="O1888" s="25"/>
      <c r="P1888" s="33"/>
    </row>
    <row r="1889" customHeight="1" spans="1:16">
      <c r="A1889" s="591"/>
      <c r="B1889" s="21"/>
      <c r="C1889" s="23"/>
      <c r="D1889" s="21"/>
      <c r="E1889" s="21"/>
      <c r="F1889" s="593"/>
      <c r="G1889" s="617"/>
      <c r="H1889" s="95"/>
      <c r="I1889" s="21"/>
      <c r="J1889" s="593"/>
      <c r="K1889" s="617"/>
      <c r="L1889" s="564"/>
      <c r="M1889" s="25"/>
      <c r="N1889" s="594"/>
      <c r="O1889" s="25"/>
      <c r="P1889" s="33"/>
    </row>
    <row r="1890" customHeight="1" spans="1:16">
      <c r="A1890" s="595"/>
      <c r="B1890" s="21"/>
      <c r="C1890" s="23"/>
      <c r="D1890" s="21"/>
      <c r="E1890" s="21"/>
      <c r="F1890" s="593"/>
      <c r="G1890" s="617"/>
      <c r="H1890" s="95"/>
      <c r="I1890" s="21"/>
      <c r="J1890" s="593"/>
      <c r="K1890" s="617"/>
      <c r="L1890" s="564"/>
      <c r="M1890" s="25"/>
      <c r="N1890" s="594"/>
      <c r="O1890" s="25"/>
      <c r="P1890" s="33"/>
    </row>
    <row r="1891" customHeight="1" spans="1:16">
      <c r="A1891" s="591"/>
      <c r="B1891" s="22"/>
      <c r="C1891" s="23"/>
      <c r="D1891" s="21"/>
      <c r="E1891" s="21"/>
      <c r="F1891" s="593"/>
      <c r="G1891" s="617"/>
      <c r="H1891" s="95"/>
      <c r="I1891" s="21"/>
      <c r="J1891" s="593"/>
      <c r="K1891" s="617"/>
      <c r="L1891" s="564"/>
      <c r="M1891" s="25"/>
      <c r="N1891" s="594"/>
      <c r="O1891" s="25"/>
      <c r="P1891" s="33"/>
    </row>
    <row r="1892" customHeight="1" spans="1:16">
      <c r="A1892" s="595"/>
      <c r="B1892" s="22"/>
      <c r="C1892" s="23"/>
      <c r="D1892" s="21"/>
      <c r="E1892" s="21"/>
      <c r="F1892" s="593"/>
      <c r="G1892" s="617"/>
      <c r="H1892" s="95"/>
      <c r="I1892" s="21"/>
      <c r="J1892" s="593"/>
      <c r="K1892" s="617"/>
      <c r="L1892" s="564"/>
      <c r="M1892" s="25"/>
      <c r="N1892" s="594"/>
      <c r="O1892" s="25"/>
      <c r="P1892" s="33"/>
    </row>
    <row r="1893" customHeight="1" spans="1:16">
      <c r="A1893" s="591"/>
      <c r="B1893" s="22"/>
      <c r="C1893" s="23"/>
      <c r="D1893" s="21"/>
      <c r="E1893" s="21"/>
      <c r="F1893" s="593"/>
      <c r="G1893" s="617"/>
      <c r="H1893" s="95"/>
      <c r="I1893" s="21"/>
      <c r="J1893" s="593"/>
      <c r="K1893" s="617"/>
      <c r="L1893" s="564"/>
      <c r="M1893" s="25"/>
      <c r="N1893" s="594"/>
      <c r="O1893" s="25"/>
      <c r="P1893" s="33"/>
    </row>
    <row r="1894" customHeight="1" spans="1:16">
      <c r="A1894" s="595"/>
      <c r="B1894" s="21"/>
      <c r="C1894" s="23"/>
      <c r="D1894" s="21"/>
      <c r="E1894" s="21"/>
      <c r="F1894" s="593"/>
      <c r="G1894" s="617"/>
      <c r="H1894" s="95"/>
      <c r="I1894" s="21"/>
      <c r="J1894" s="593"/>
      <c r="K1894" s="617"/>
      <c r="L1894" s="564"/>
      <c r="M1894" s="25"/>
      <c r="N1894" s="594"/>
      <c r="O1894" s="25"/>
      <c r="P1894" s="33"/>
    </row>
    <row r="1895" customHeight="1" spans="1:16">
      <c r="A1895" s="591"/>
      <c r="B1895" s="21"/>
      <c r="C1895" s="23"/>
      <c r="D1895" s="21"/>
      <c r="E1895" s="21"/>
      <c r="F1895" s="593"/>
      <c r="G1895" s="617"/>
      <c r="H1895" s="95"/>
      <c r="I1895" s="21"/>
      <c r="J1895" s="593"/>
      <c r="K1895" s="617"/>
      <c r="L1895" s="564"/>
      <c r="M1895" s="25"/>
      <c r="N1895" s="594"/>
      <c r="O1895" s="25"/>
      <c r="P1895" s="33"/>
    </row>
    <row r="1896" customHeight="1" spans="1:16">
      <c r="A1896" s="595"/>
      <c r="B1896" s="21"/>
      <c r="C1896" s="23"/>
      <c r="D1896" s="21"/>
      <c r="E1896" s="21"/>
      <c r="F1896" s="593"/>
      <c r="G1896" s="617"/>
      <c r="H1896" s="95"/>
      <c r="I1896" s="21"/>
      <c r="J1896" s="593"/>
      <c r="K1896" s="617"/>
      <c r="L1896" s="564"/>
      <c r="M1896" s="25"/>
      <c r="N1896" s="594"/>
      <c r="O1896" s="25"/>
      <c r="P1896" s="33"/>
    </row>
    <row r="1897" customHeight="1" spans="1:16">
      <c r="A1897" s="591"/>
      <c r="B1897" s="21"/>
      <c r="C1897" s="23"/>
      <c r="D1897" s="21"/>
      <c r="E1897" s="21"/>
      <c r="F1897" s="593"/>
      <c r="G1897" s="617"/>
      <c r="H1897" s="95"/>
      <c r="I1897" s="21"/>
      <c r="J1897" s="593"/>
      <c r="K1897" s="617"/>
      <c r="L1897" s="564"/>
      <c r="M1897" s="25"/>
      <c r="N1897" s="594"/>
      <c r="O1897" s="25"/>
      <c r="P1897" s="33"/>
    </row>
    <row r="1898" customHeight="1" spans="1:16">
      <c r="A1898" s="595"/>
      <c r="B1898" s="21"/>
      <c r="C1898" s="23"/>
      <c r="D1898" s="21"/>
      <c r="E1898" s="21"/>
      <c r="F1898" s="593"/>
      <c r="G1898" s="617"/>
      <c r="H1898" s="95"/>
      <c r="I1898" s="21"/>
      <c r="J1898" s="593"/>
      <c r="K1898" s="617"/>
      <c r="L1898" s="564"/>
      <c r="M1898" s="25"/>
      <c r="N1898" s="594"/>
      <c r="O1898" s="25"/>
      <c r="P1898" s="33"/>
    </row>
    <row r="1899" customHeight="1" spans="1:16">
      <c r="A1899" s="591"/>
      <c r="B1899" s="21"/>
      <c r="C1899" s="23"/>
      <c r="D1899" s="21"/>
      <c r="E1899" s="21"/>
      <c r="F1899" s="593"/>
      <c r="G1899" s="617"/>
      <c r="H1899" s="95"/>
      <c r="I1899" s="21"/>
      <c r="J1899" s="593"/>
      <c r="K1899" s="617"/>
      <c r="L1899" s="564"/>
      <c r="M1899" s="25"/>
      <c r="N1899" s="594"/>
      <c r="O1899" s="25"/>
      <c r="P1899" s="33"/>
    </row>
    <row r="1900" customHeight="1" spans="1:16">
      <c r="A1900" s="595"/>
      <c r="B1900" s="21"/>
      <c r="C1900" s="23"/>
      <c r="D1900" s="21"/>
      <c r="E1900" s="21"/>
      <c r="F1900" s="593"/>
      <c r="G1900" s="617"/>
      <c r="H1900" s="95"/>
      <c r="I1900" s="21"/>
      <c r="J1900" s="593"/>
      <c r="K1900" s="617"/>
      <c r="L1900" s="564"/>
      <c r="M1900" s="25"/>
      <c r="N1900" s="594"/>
      <c r="O1900" s="25"/>
      <c r="P1900" s="33"/>
    </row>
    <row r="1901" customHeight="1" spans="1:16">
      <c r="A1901" s="591"/>
      <c r="B1901" s="21"/>
      <c r="C1901" s="23"/>
      <c r="D1901" s="21"/>
      <c r="E1901" s="21"/>
      <c r="F1901" s="593"/>
      <c r="G1901" s="617"/>
      <c r="H1901" s="95"/>
      <c r="I1901" s="21"/>
      <c r="J1901" s="593"/>
      <c r="K1901" s="617"/>
      <c r="L1901" s="564"/>
      <c r="M1901" s="25"/>
      <c r="N1901" s="594"/>
      <c r="O1901" s="25"/>
      <c r="P1901" s="33"/>
    </row>
    <row r="1902" customHeight="1" spans="1:16">
      <c r="A1902" s="595"/>
      <c r="B1902" s="21"/>
      <c r="C1902" s="23"/>
      <c r="D1902" s="21"/>
      <c r="E1902" s="21"/>
      <c r="F1902" s="593"/>
      <c r="G1902" s="617"/>
      <c r="H1902" s="95"/>
      <c r="I1902" s="21"/>
      <c r="J1902" s="593"/>
      <c r="K1902" s="617"/>
      <c r="L1902" s="564"/>
      <c r="M1902" s="25"/>
      <c r="N1902" s="594"/>
      <c r="O1902" s="25"/>
      <c r="P1902" s="33"/>
    </row>
    <row r="1903" customHeight="1" spans="1:16">
      <c r="A1903" s="591"/>
      <c r="B1903" s="21"/>
      <c r="C1903" s="23"/>
      <c r="D1903" s="21"/>
      <c r="E1903" s="21"/>
      <c r="F1903" s="593"/>
      <c r="G1903" s="617"/>
      <c r="H1903" s="95"/>
      <c r="I1903" s="21"/>
      <c r="J1903" s="593"/>
      <c r="K1903" s="617"/>
      <c r="L1903" s="564"/>
      <c r="M1903" s="25"/>
      <c r="N1903" s="594"/>
      <c r="O1903" s="25"/>
      <c r="P1903" s="33"/>
    </row>
    <row r="1904" customHeight="1" spans="1:16">
      <c r="A1904" s="595"/>
      <c r="B1904" s="21"/>
      <c r="C1904" s="23"/>
      <c r="D1904" s="21"/>
      <c r="E1904" s="21"/>
      <c r="F1904" s="593"/>
      <c r="G1904" s="617"/>
      <c r="H1904" s="95"/>
      <c r="I1904" s="21"/>
      <c r="J1904" s="593"/>
      <c r="K1904" s="617"/>
      <c r="L1904" s="564"/>
      <c r="M1904" s="25"/>
      <c r="N1904" s="594"/>
      <c r="O1904" s="25"/>
      <c r="P1904" s="33"/>
    </row>
    <row r="1905" customHeight="1" spans="1:16">
      <c r="A1905" s="591"/>
      <c r="B1905" s="21"/>
      <c r="C1905" s="23"/>
      <c r="D1905" s="21"/>
      <c r="E1905" s="21"/>
      <c r="F1905" s="593"/>
      <c r="G1905" s="617"/>
      <c r="H1905" s="95"/>
      <c r="I1905" s="21"/>
      <c r="J1905" s="593"/>
      <c r="K1905" s="617"/>
      <c r="L1905" s="564"/>
      <c r="M1905" s="25"/>
      <c r="N1905" s="594"/>
      <c r="O1905" s="25"/>
      <c r="P1905" s="33"/>
    </row>
    <row r="1906" customHeight="1" spans="1:16">
      <c r="A1906" s="595"/>
      <c r="B1906" s="21"/>
      <c r="C1906" s="23"/>
      <c r="D1906" s="21"/>
      <c r="E1906" s="21"/>
      <c r="F1906" s="593"/>
      <c r="G1906" s="617"/>
      <c r="H1906" s="95"/>
      <c r="I1906" s="21"/>
      <c r="J1906" s="593"/>
      <c r="K1906" s="617"/>
      <c r="L1906" s="564"/>
      <c r="M1906" s="25"/>
      <c r="N1906" s="594"/>
      <c r="O1906" s="25"/>
      <c r="P1906" s="33"/>
    </row>
    <row r="1907" customHeight="1" spans="1:16">
      <c r="A1907" s="591"/>
      <c r="B1907" s="21"/>
      <c r="C1907" s="23"/>
      <c r="D1907" s="21"/>
      <c r="E1907" s="21"/>
      <c r="F1907" s="593"/>
      <c r="G1907" s="617"/>
      <c r="H1907" s="95"/>
      <c r="I1907" s="21"/>
      <c r="J1907" s="593"/>
      <c r="K1907" s="617"/>
      <c r="L1907" s="564"/>
      <c r="M1907" s="25"/>
      <c r="N1907" s="594"/>
      <c r="O1907" s="25"/>
      <c r="P1907" s="33"/>
    </row>
    <row r="1908" customHeight="1" spans="1:16">
      <c r="A1908" s="595"/>
      <c r="B1908" s="21"/>
      <c r="C1908" s="23"/>
      <c r="D1908" s="21"/>
      <c r="E1908" s="21"/>
      <c r="F1908" s="593"/>
      <c r="G1908" s="617"/>
      <c r="H1908" s="95"/>
      <c r="I1908" s="21"/>
      <c r="J1908" s="593"/>
      <c r="K1908" s="617"/>
      <c r="L1908" s="564"/>
      <c r="M1908" s="25"/>
      <c r="N1908" s="594"/>
      <c r="O1908" s="25"/>
      <c r="P1908" s="33"/>
    </row>
    <row r="1909" customHeight="1" spans="1:16">
      <c r="A1909" s="591"/>
      <c r="B1909" s="21"/>
      <c r="C1909" s="23"/>
      <c r="D1909" s="21"/>
      <c r="E1909" s="21"/>
      <c r="F1909" s="593"/>
      <c r="G1909" s="617"/>
      <c r="H1909" s="95"/>
      <c r="I1909" s="21"/>
      <c r="J1909" s="593"/>
      <c r="K1909" s="617"/>
      <c r="L1909" s="564"/>
      <c r="M1909" s="25"/>
      <c r="N1909" s="594"/>
      <c r="O1909" s="25"/>
      <c r="P1909" s="33"/>
    </row>
    <row r="1910" customHeight="1" spans="1:16">
      <c r="A1910" s="595"/>
      <c r="B1910" s="21"/>
      <c r="C1910" s="23"/>
      <c r="D1910" s="21"/>
      <c r="E1910" s="21"/>
      <c r="F1910" s="593"/>
      <c r="G1910" s="617"/>
      <c r="H1910" s="95"/>
      <c r="I1910" s="21"/>
      <c r="J1910" s="593"/>
      <c r="K1910" s="617"/>
      <c r="L1910" s="564"/>
      <c r="M1910" s="25"/>
      <c r="N1910" s="594"/>
      <c r="O1910" s="25"/>
      <c r="P1910" s="33"/>
    </row>
    <row r="1911" customHeight="1" spans="1:16">
      <c r="A1911" s="591"/>
      <c r="B1911" s="21"/>
      <c r="C1911" s="23"/>
      <c r="D1911" s="21"/>
      <c r="E1911" s="21"/>
      <c r="F1911" s="593"/>
      <c r="G1911" s="617"/>
      <c r="H1911" s="95"/>
      <c r="I1911" s="21"/>
      <c r="J1911" s="593"/>
      <c r="K1911" s="617"/>
      <c r="L1911" s="564"/>
      <c r="M1911" s="25"/>
      <c r="N1911" s="594"/>
      <c r="O1911" s="25"/>
      <c r="P1911" s="33"/>
    </row>
    <row r="1912" customHeight="1" spans="1:16">
      <c r="A1912" s="595"/>
      <c r="B1912" s="21"/>
      <c r="C1912" s="23"/>
      <c r="D1912" s="21"/>
      <c r="E1912" s="21"/>
      <c r="F1912" s="593"/>
      <c r="G1912" s="617"/>
      <c r="H1912" s="95"/>
      <c r="I1912" s="21"/>
      <c r="J1912" s="593"/>
      <c r="K1912" s="617"/>
      <c r="L1912" s="564"/>
      <c r="M1912" s="25"/>
      <c r="N1912" s="594"/>
      <c r="O1912" s="25"/>
      <c r="P1912" s="33"/>
    </row>
    <row r="1913" customHeight="1" spans="1:16">
      <c r="A1913" s="591"/>
      <c r="B1913" s="21"/>
      <c r="C1913" s="23"/>
      <c r="D1913" s="21"/>
      <c r="E1913" s="21"/>
      <c r="F1913" s="593"/>
      <c r="G1913" s="617"/>
      <c r="H1913" s="95"/>
      <c r="I1913" s="21"/>
      <c r="J1913" s="593"/>
      <c r="K1913" s="617"/>
      <c r="L1913" s="564"/>
      <c r="M1913" s="25"/>
      <c r="N1913" s="594"/>
      <c r="O1913" s="25"/>
      <c r="P1913" s="33"/>
    </row>
    <row r="1914" customHeight="1" spans="1:16">
      <c r="A1914" s="595"/>
      <c r="B1914" s="21"/>
      <c r="C1914" s="23"/>
      <c r="D1914" s="21"/>
      <c r="E1914" s="21"/>
      <c r="F1914" s="593"/>
      <c r="G1914" s="617"/>
      <c r="H1914" s="95"/>
      <c r="I1914" s="21"/>
      <c r="J1914" s="593"/>
      <c r="K1914" s="617"/>
      <c r="L1914" s="564"/>
      <c r="M1914" s="25"/>
      <c r="N1914" s="594"/>
      <c r="O1914" s="25"/>
      <c r="P1914" s="33"/>
    </row>
    <row r="1915" customHeight="1" spans="1:16">
      <c r="A1915" s="591"/>
      <c r="B1915" s="21"/>
      <c r="C1915" s="23"/>
      <c r="D1915" s="21"/>
      <c r="E1915" s="21"/>
      <c r="F1915" s="593"/>
      <c r="G1915" s="617"/>
      <c r="H1915" s="95"/>
      <c r="I1915" s="21"/>
      <c r="J1915" s="593"/>
      <c r="K1915" s="617"/>
      <c r="L1915" s="564"/>
      <c r="M1915" s="25"/>
      <c r="N1915" s="594"/>
      <c r="O1915" s="25"/>
      <c r="P1915" s="33"/>
    </row>
    <row r="1916" customHeight="1" spans="1:16">
      <c r="A1916" s="595"/>
      <c r="B1916" s="21"/>
      <c r="C1916" s="23"/>
      <c r="D1916" s="21"/>
      <c r="E1916" s="21"/>
      <c r="F1916" s="593"/>
      <c r="G1916" s="617"/>
      <c r="H1916" s="95"/>
      <c r="I1916" s="21"/>
      <c r="J1916" s="593"/>
      <c r="K1916" s="617"/>
      <c r="L1916" s="564"/>
      <c r="M1916" s="25"/>
      <c r="N1916" s="594"/>
      <c r="O1916" s="25"/>
      <c r="P1916" s="33"/>
    </row>
    <row r="1917" customHeight="1" spans="1:16">
      <c r="A1917" s="591"/>
      <c r="B1917" s="21"/>
      <c r="C1917" s="23"/>
      <c r="D1917" s="21"/>
      <c r="E1917" s="21"/>
      <c r="F1917" s="593"/>
      <c r="G1917" s="617"/>
      <c r="H1917" s="95"/>
      <c r="I1917" s="21"/>
      <c r="J1917" s="593"/>
      <c r="K1917" s="617"/>
      <c r="L1917" s="564"/>
      <c r="M1917" s="25"/>
      <c r="N1917" s="594"/>
      <c r="O1917" s="25"/>
      <c r="P1917" s="33"/>
    </row>
    <row r="1918" customHeight="1" spans="1:16">
      <c r="A1918" s="595"/>
      <c r="B1918" s="21"/>
      <c r="C1918" s="23"/>
      <c r="D1918" s="21"/>
      <c r="E1918" s="21"/>
      <c r="F1918" s="593"/>
      <c r="G1918" s="617"/>
      <c r="H1918" s="95"/>
      <c r="I1918" s="21"/>
      <c r="J1918" s="593"/>
      <c r="K1918" s="617"/>
      <c r="L1918" s="564"/>
      <c r="M1918" s="25"/>
      <c r="N1918" s="594"/>
      <c r="O1918" s="25"/>
      <c r="P1918" s="33"/>
    </row>
    <row r="1919" customHeight="1" spans="1:16">
      <c r="A1919" s="591"/>
      <c r="B1919" s="21"/>
      <c r="C1919" s="23"/>
      <c r="D1919" s="21"/>
      <c r="E1919" s="21"/>
      <c r="F1919" s="593"/>
      <c r="G1919" s="617"/>
      <c r="H1919" s="95"/>
      <c r="I1919" s="21"/>
      <c r="J1919" s="593"/>
      <c r="K1919" s="617"/>
      <c r="L1919" s="564"/>
      <c r="M1919" s="25"/>
      <c r="N1919" s="594"/>
      <c r="O1919" s="25"/>
      <c r="P1919" s="33"/>
    </row>
    <row r="1920" customHeight="1" spans="1:16">
      <c r="A1920" s="595"/>
      <c r="B1920" s="21"/>
      <c r="C1920" s="23"/>
      <c r="D1920" s="21"/>
      <c r="E1920" s="21"/>
      <c r="F1920" s="593"/>
      <c r="G1920" s="617"/>
      <c r="H1920" s="95"/>
      <c r="I1920" s="21"/>
      <c r="J1920" s="593"/>
      <c r="K1920" s="617"/>
      <c r="L1920" s="564"/>
      <c r="M1920" s="25"/>
      <c r="N1920" s="594"/>
      <c r="O1920" s="25"/>
      <c r="P1920" s="33"/>
    </row>
    <row r="1921" customHeight="1" spans="1:16">
      <c r="A1921" s="591"/>
      <c r="B1921" s="21"/>
      <c r="C1921" s="23"/>
      <c r="D1921" s="21"/>
      <c r="E1921" s="21"/>
      <c r="F1921" s="593"/>
      <c r="G1921" s="617"/>
      <c r="H1921" s="95"/>
      <c r="I1921" s="21"/>
      <c r="J1921" s="593"/>
      <c r="K1921" s="617"/>
      <c r="L1921" s="564"/>
      <c r="M1921" s="25"/>
      <c r="N1921" s="594"/>
      <c r="O1921" s="25"/>
      <c r="P1921" s="33"/>
    </row>
    <row r="1922" customHeight="1" spans="1:16">
      <c r="A1922" s="595"/>
      <c r="B1922" s="21"/>
      <c r="C1922" s="23"/>
      <c r="D1922" s="21"/>
      <c r="E1922" s="21"/>
      <c r="F1922" s="593"/>
      <c r="G1922" s="617"/>
      <c r="H1922" s="95"/>
      <c r="I1922" s="21"/>
      <c r="J1922" s="593"/>
      <c r="K1922" s="617"/>
      <c r="L1922" s="564"/>
      <c r="M1922" s="25"/>
      <c r="N1922" s="594"/>
      <c r="O1922" s="25"/>
      <c r="P1922" s="33"/>
    </row>
    <row r="1923" customHeight="1" spans="1:16">
      <c r="A1923" s="591"/>
      <c r="B1923" s="21"/>
      <c r="C1923" s="23"/>
      <c r="D1923" s="21"/>
      <c r="E1923" s="21"/>
      <c r="F1923" s="593"/>
      <c r="G1923" s="617"/>
      <c r="H1923" s="95"/>
      <c r="I1923" s="21"/>
      <c r="J1923" s="593"/>
      <c r="K1923" s="617"/>
      <c r="L1923" s="564"/>
      <c r="M1923" s="25"/>
      <c r="N1923" s="594"/>
      <c r="O1923" s="25"/>
      <c r="P1923" s="33"/>
    </row>
    <row r="1924" customHeight="1" spans="1:16">
      <c r="A1924" s="595"/>
      <c r="B1924" s="21"/>
      <c r="C1924" s="23"/>
      <c r="D1924" s="21"/>
      <c r="E1924" s="21"/>
      <c r="F1924" s="593"/>
      <c r="G1924" s="617"/>
      <c r="H1924" s="95"/>
      <c r="I1924" s="21"/>
      <c r="J1924" s="593"/>
      <c r="K1924" s="617"/>
      <c r="L1924" s="564"/>
      <c r="M1924" s="25"/>
      <c r="N1924" s="594"/>
      <c r="O1924" s="25"/>
      <c r="P1924" s="33"/>
    </row>
    <row r="1925" customHeight="1" spans="1:16">
      <c r="A1925" s="591"/>
      <c r="B1925" s="21"/>
      <c r="C1925" s="23"/>
      <c r="D1925" s="21"/>
      <c r="E1925" s="21"/>
      <c r="F1925" s="593"/>
      <c r="G1925" s="617"/>
      <c r="H1925" s="95"/>
      <c r="I1925" s="21"/>
      <c r="J1925" s="593"/>
      <c r="K1925" s="617"/>
      <c r="L1925" s="564"/>
      <c r="M1925" s="25"/>
      <c r="N1925" s="594"/>
      <c r="O1925" s="25"/>
      <c r="P1925" s="33"/>
    </row>
    <row r="1926" customHeight="1" spans="1:16">
      <c r="A1926" s="595"/>
      <c r="B1926" s="21"/>
      <c r="C1926" s="23"/>
      <c r="D1926" s="21"/>
      <c r="E1926" s="21"/>
      <c r="F1926" s="593"/>
      <c r="G1926" s="617"/>
      <c r="H1926" s="95"/>
      <c r="I1926" s="21"/>
      <c r="J1926" s="593"/>
      <c r="K1926" s="617"/>
      <c r="L1926" s="564"/>
      <c r="M1926" s="25"/>
      <c r="N1926" s="594"/>
      <c r="O1926" s="25"/>
      <c r="P1926" s="33"/>
    </row>
    <row r="1927" customHeight="1" spans="1:16">
      <c r="A1927" s="591"/>
      <c r="B1927" s="21"/>
      <c r="C1927" s="23"/>
      <c r="D1927" s="21"/>
      <c r="E1927" s="21"/>
      <c r="F1927" s="593"/>
      <c r="G1927" s="617"/>
      <c r="H1927" s="95"/>
      <c r="I1927" s="21"/>
      <c r="J1927" s="593"/>
      <c r="K1927" s="617"/>
      <c r="L1927" s="564"/>
      <c r="M1927" s="25"/>
      <c r="N1927" s="594"/>
      <c r="O1927" s="25"/>
      <c r="P1927" s="33"/>
    </row>
    <row r="1928" customHeight="1" spans="1:16">
      <c r="A1928" s="595"/>
      <c r="B1928" s="21"/>
      <c r="C1928" s="23"/>
      <c r="D1928" s="21"/>
      <c r="E1928" s="21"/>
      <c r="F1928" s="593"/>
      <c r="G1928" s="617"/>
      <c r="H1928" s="95"/>
      <c r="I1928" s="21"/>
      <c r="J1928" s="593"/>
      <c r="K1928" s="617"/>
      <c r="L1928" s="564"/>
      <c r="M1928" s="25"/>
      <c r="N1928" s="594"/>
      <c r="O1928" s="25"/>
      <c r="P1928" s="33"/>
    </row>
    <row r="1929" customHeight="1" spans="1:16">
      <c r="A1929" s="591"/>
      <c r="B1929" s="21"/>
      <c r="C1929" s="23"/>
      <c r="D1929" s="21"/>
      <c r="E1929" s="21"/>
      <c r="F1929" s="593"/>
      <c r="G1929" s="617"/>
      <c r="H1929" s="95"/>
      <c r="I1929" s="21"/>
      <c r="J1929" s="593"/>
      <c r="K1929" s="617"/>
      <c r="L1929" s="564"/>
      <c r="M1929" s="25"/>
      <c r="N1929" s="594"/>
      <c r="O1929" s="25"/>
      <c r="P1929" s="33"/>
    </row>
    <row r="1930" customHeight="1" spans="1:16">
      <c r="A1930" s="595"/>
      <c r="B1930" s="21"/>
      <c r="C1930" s="23"/>
      <c r="D1930" s="21"/>
      <c r="E1930" s="21"/>
      <c r="F1930" s="593"/>
      <c r="G1930" s="617"/>
      <c r="H1930" s="95"/>
      <c r="I1930" s="21"/>
      <c r="J1930" s="593"/>
      <c r="K1930" s="617"/>
      <c r="L1930" s="564"/>
      <c r="M1930" s="25"/>
      <c r="N1930" s="594"/>
      <c r="O1930" s="25"/>
      <c r="P1930" s="33"/>
    </row>
    <row r="1931" customHeight="1" spans="1:16">
      <c r="A1931" s="591"/>
      <c r="B1931" s="21"/>
      <c r="C1931" s="23"/>
      <c r="D1931" s="21"/>
      <c r="E1931" s="21"/>
      <c r="F1931" s="593"/>
      <c r="G1931" s="617"/>
      <c r="H1931" s="95"/>
      <c r="I1931" s="21"/>
      <c r="J1931" s="593"/>
      <c r="K1931" s="617"/>
      <c r="L1931" s="564"/>
      <c r="M1931" s="25"/>
      <c r="N1931" s="594"/>
      <c r="O1931" s="25"/>
      <c r="P1931" s="33"/>
    </row>
    <row r="1932" customHeight="1" spans="1:16">
      <c r="A1932" s="595"/>
      <c r="B1932" s="21"/>
      <c r="C1932" s="23"/>
      <c r="D1932" s="21"/>
      <c r="E1932" s="21"/>
      <c r="F1932" s="593"/>
      <c r="G1932" s="617"/>
      <c r="H1932" s="95"/>
      <c r="I1932" s="21"/>
      <c r="J1932" s="593"/>
      <c r="K1932" s="617"/>
      <c r="L1932" s="564"/>
      <c r="M1932" s="25"/>
      <c r="N1932" s="594"/>
      <c r="O1932" s="25"/>
      <c r="P1932" s="33"/>
    </row>
    <row r="1933" customHeight="1" spans="1:16">
      <c r="A1933" s="591"/>
      <c r="B1933" s="21"/>
      <c r="C1933" s="23"/>
      <c r="D1933" s="21"/>
      <c r="E1933" s="21"/>
      <c r="F1933" s="593"/>
      <c r="G1933" s="617"/>
      <c r="H1933" s="95"/>
      <c r="I1933" s="21"/>
      <c r="J1933" s="593"/>
      <c r="K1933" s="617"/>
      <c r="L1933" s="564"/>
      <c r="M1933" s="25"/>
      <c r="N1933" s="594"/>
      <c r="O1933" s="25"/>
      <c r="P1933" s="33"/>
    </row>
    <row r="1934" customHeight="1" spans="1:16">
      <c r="A1934" s="595"/>
      <c r="B1934" s="21"/>
      <c r="C1934" s="23"/>
      <c r="D1934" s="21"/>
      <c r="E1934" s="21"/>
      <c r="F1934" s="593"/>
      <c r="G1934" s="617"/>
      <c r="H1934" s="95"/>
      <c r="I1934" s="21"/>
      <c r="J1934" s="593"/>
      <c r="K1934" s="617"/>
      <c r="L1934" s="564"/>
      <c r="M1934" s="25"/>
      <c r="N1934" s="594"/>
      <c r="O1934" s="25"/>
      <c r="P1934" s="33"/>
    </row>
    <row r="1935" customHeight="1" spans="1:16">
      <c r="A1935" s="591"/>
      <c r="B1935" s="21"/>
      <c r="C1935" s="23"/>
      <c r="D1935" s="21"/>
      <c r="E1935" s="21"/>
      <c r="F1935" s="593"/>
      <c r="G1935" s="617"/>
      <c r="H1935" s="95"/>
      <c r="I1935" s="21"/>
      <c r="J1935" s="593"/>
      <c r="K1935" s="617"/>
      <c r="L1935" s="564"/>
      <c r="M1935" s="25"/>
      <c r="N1935" s="594"/>
      <c r="O1935" s="25"/>
      <c r="P1935" s="33"/>
    </row>
    <row r="1936" customHeight="1" spans="1:16">
      <c r="A1936" s="595"/>
      <c r="B1936" s="21"/>
      <c r="C1936" s="23"/>
      <c r="D1936" s="21"/>
      <c r="E1936" s="21"/>
      <c r="F1936" s="593"/>
      <c r="G1936" s="617"/>
      <c r="H1936" s="95"/>
      <c r="I1936" s="21"/>
      <c r="J1936" s="593"/>
      <c r="K1936" s="617"/>
      <c r="L1936" s="564"/>
      <c r="M1936" s="25"/>
      <c r="N1936" s="594"/>
      <c r="O1936" s="25"/>
      <c r="P1936" s="33"/>
    </row>
    <row r="1937" customHeight="1" spans="1:16">
      <c r="A1937" s="591"/>
      <c r="B1937" s="21"/>
      <c r="C1937" s="23"/>
      <c r="D1937" s="21"/>
      <c r="E1937" s="21"/>
      <c r="F1937" s="593"/>
      <c r="G1937" s="617"/>
      <c r="H1937" s="95"/>
      <c r="I1937" s="21"/>
      <c r="J1937" s="593"/>
      <c r="K1937" s="617"/>
      <c r="L1937" s="564"/>
      <c r="M1937" s="25"/>
      <c r="N1937" s="594"/>
      <c r="O1937" s="25"/>
      <c r="P1937" s="33"/>
    </row>
    <row r="1938" customHeight="1" spans="1:16">
      <c r="A1938" s="595"/>
      <c r="B1938" s="21"/>
      <c r="C1938" s="23"/>
      <c r="D1938" s="21"/>
      <c r="E1938" s="21"/>
      <c r="F1938" s="593"/>
      <c r="G1938" s="617"/>
      <c r="H1938" s="95"/>
      <c r="I1938" s="21"/>
      <c r="J1938" s="593"/>
      <c r="K1938" s="617"/>
      <c r="L1938" s="564"/>
      <c r="M1938" s="25"/>
      <c r="N1938" s="594"/>
      <c r="O1938" s="25"/>
      <c r="P1938" s="33"/>
    </row>
    <row r="1939" customHeight="1" spans="1:16">
      <c r="A1939" s="591"/>
      <c r="B1939" s="21"/>
      <c r="C1939" s="23"/>
      <c r="D1939" s="21"/>
      <c r="E1939" s="21"/>
      <c r="F1939" s="593"/>
      <c r="G1939" s="617"/>
      <c r="H1939" s="95"/>
      <c r="I1939" s="21"/>
      <c r="J1939" s="593"/>
      <c r="K1939" s="617"/>
      <c r="L1939" s="564"/>
      <c r="M1939" s="25"/>
      <c r="N1939" s="594"/>
      <c r="O1939" s="25"/>
      <c r="P1939" s="33"/>
    </row>
    <row r="1940" customHeight="1" spans="1:16">
      <c r="A1940" s="595"/>
      <c r="B1940" s="21"/>
      <c r="C1940" s="23"/>
      <c r="D1940" s="21"/>
      <c r="E1940" s="21"/>
      <c r="F1940" s="593"/>
      <c r="G1940" s="617"/>
      <c r="H1940" s="95"/>
      <c r="I1940" s="21"/>
      <c r="J1940" s="593"/>
      <c r="K1940" s="617"/>
      <c r="L1940" s="564"/>
      <c r="M1940" s="25"/>
      <c r="N1940" s="594"/>
      <c r="O1940" s="25"/>
      <c r="P1940" s="33"/>
    </row>
    <row r="1941" customHeight="1" spans="1:16">
      <c r="A1941" s="591"/>
      <c r="B1941" s="21"/>
      <c r="C1941" s="23"/>
      <c r="D1941" s="21"/>
      <c r="E1941" s="21"/>
      <c r="F1941" s="593"/>
      <c r="G1941" s="617"/>
      <c r="H1941" s="95"/>
      <c r="I1941" s="21"/>
      <c r="J1941" s="593"/>
      <c r="K1941" s="617"/>
      <c r="L1941" s="564"/>
      <c r="M1941" s="25"/>
      <c r="N1941" s="594"/>
      <c r="O1941" s="25"/>
      <c r="P1941" s="33"/>
    </row>
    <row r="1942" customHeight="1" spans="1:16">
      <c r="A1942" s="595"/>
      <c r="B1942" s="21"/>
      <c r="C1942" s="23"/>
      <c r="D1942" s="21"/>
      <c r="E1942" s="21"/>
      <c r="F1942" s="593"/>
      <c r="G1942" s="617"/>
      <c r="H1942" s="95"/>
      <c r="I1942" s="21"/>
      <c r="J1942" s="593"/>
      <c r="K1942" s="617"/>
      <c r="L1942" s="564"/>
      <c r="M1942" s="25"/>
      <c r="N1942" s="594"/>
      <c r="O1942" s="25"/>
      <c r="P1942" s="33"/>
    </row>
    <row r="1943" customHeight="1" spans="1:16">
      <c r="A1943" s="591"/>
      <c r="B1943" s="21"/>
      <c r="C1943" s="23"/>
      <c r="D1943" s="21"/>
      <c r="E1943" s="21"/>
      <c r="F1943" s="593"/>
      <c r="G1943" s="617"/>
      <c r="H1943" s="95"/>
      <c r="I1943" s="21"/>
      <c r="J1943" s="593"/>
      <c r="K1943" s="617"/>
      <c r="L1943" s="564"/>
      <c r="M1943" s="25"/>
      <c r="N1943" s="594"/>
      <c r="O1943" s="25"/>
      <c r="P1943" s="33"/>
    </row>
    <row r="1944" customHeight="1" spans="1:16">
      <c r="A1944" s="595"/>
      <c r="B1944" s="21"/>
      <c r="C1944" s="23"/>
      <c r="D1944" s="21"/>
      <c r="E1944" s="21"/>
      <c r="F1944" s="593"/>
      <c r="G1944" s="617"/>
      <c r="H1944" s="95"/>
      <c r="I1944" s="21"/>
      <c r="J1944" s="593"/>
      <c r="K1944" s="617"/>
      <c r="L1944" s="564"/>
      <c r="M1944" s="25"/>
      <c r="N1944" s="594"/>
      <c r="O1944" s="25"/>
      <c r="P1944" s="33"/>
    </row>
    <row r="1945" customHeight="1" spans="1:16">
      <c r="A1945" s="591"/>
      <c r="B1945" s="21"/>
      <c r="C1945" s="23"/>
      <c r="D1945" s="21"/>
      <c r="E1945" s="21"/>
      <c r="F1945" s="593"/>
      <c r="G1945" s="617"/>
      <c r="H1945" s="95"/>
      <c r="I1945" s="21"/>
      <c r="J1945" s="593"/>
      <c r="K1945" s="617"/>
      <c r="L1945" s="564"/>
      <c r="M1945" s="25"/>
      <c r="N1945" s="594"/>
      <c r="O1945" s="25"/>
      <c r="P1945" s="33"/>
    </row>
    <row r="1946" customHeight="1" spans="1:16">
      <c r="A1946" s="595"/>
      <c r="B1946" s="21"/>
      <c r="C1946" s="23"/>
      <c r="D1946" s="21"/>
      <c r="E1946" s="21"/>
      <c r="F1946" s="593"/>
      <c r="G1946" s="617"/>
      <c r="H1946" s="95"/>
      <c r="I1946" s="21"/>
      <c r="J1946" s="593"/>
      <c r="K1946" s="617"/>
      <c r="L1946" s="564"/>
      <c r="M1946" s="25"/>
      <c r="N1946" s="594"/>
      <c r="O1946" s="25"/>
      <c r="P1946" s="33"/>
    </row>
    <row r="1947" customHeight="1" spans="1:16">
      <c r="A1947" s="591"/>
      <c r="B1947" s="21"/>
      <c r="C1947" s="23"/>
      <c r="D1947" s="21"/>
      <c r="E1947" s="21"/>
      <c r="F1947" s="593"/>
      <c r="G1947" s="617"/>
      <c r="H1947" s="95"/>
      <c r="I1947" s="21"/>
      <c r="J1947" s="593"/>
      <c r="K1947" s="617"/>
      <c r="L1947" s="564"/>
      <c r="M1947" s="25"/>
      <c r="N1947" s="594"/>
      <c r="O1947" s="25"/>
      <c r="P1947" s="33"/>
    </row>
    <row r="1948" customHeight="1" spans="1:16">
      <c r="A1948" s="595"/>
      <c r="B1948" s="21"/>
      <c r="C1948" s="23"/>
      <c r="D1948" s="21"/>
      <c r="E1948" s="21"/>
      <c r="F1948" s="593"/>
      <c r="G1948" s="617"/>
      <c r="H1948" s="95"/>
      <c r="I1948" s="21"/>
      <c r="J1948" s="593"/>
      <c r="K1948" s="617"/>
      <c r="L1948" s="564"/>
      <c r="M1948" s="25"/>
      <c r="N1948" s="594"/>
      <c r="O1948" s="25"/>
      <c r="P1948" s="33"/>
    </row>
    <row r="1949" customHeight="1" spans="1:16">
      <c r="A1949" s="591"/>
      <c r="B1949" s="21"/>
      <c r="C1949" s="23"/>
      <c r="D1949" s="21"/>
      <c r="E1949" s="21"/>
      <c r="F1949" s="593"/>
      <c r="G1949" s="617"/>
      <c r="H1949" s="95"/>
      <c r="I1949" s="21"/>
      <c r="J1949" s="593"/>
      <c r="K1949" s="617"/>
      <c r="L1949" s="564"/>
      <c r="M1949" s="25"/>
      <c r="N1949" s="594"/>
      <c r="O1949" s="25"/>
      <c r="P1949" s="33"/>
    </row>
    <row r="1950" customHeight="1" spans="1:16">
      <c r="A1950" s="595"/>
      <c r="B1950" s="21"/>
      <c r="C1950" s="23"/>
      <c r="D1950" s="21"/>
      <c r="E1950" s="21"/>
      <c r="F1950" s="593"/>
      <c r="G1950" s="617"/>
      <c r="H1950" s="95"/>
      <c r="I1950" s="21"/>
      <c r="J1950" s="593"/>
      <c r="K1950" s="617"/>
      <c r="L1950" s="564"/>
      <c r="M1950" s="25"/>
      <c r="N1950" s="594"/>
      <c r="O1950" s="25"/>
      <c r="P1950" s="33"/>
    </row>
    <row r="1951" customHeight="1" spans="1:16">
      <c r="A1951" s="591"/>
      <c r="B1951" s="21"/>
      <c r="C1951" s="23"/>
      <c r="D1951" s="21"/>
      <c r="E1951" s="21"/>
      <c r="F1951" s="593"/>
      <c r="G1951" s="617"/>
      <c r="H1951" s="95"/>
      <c r="I1951" s="21"/>
      <c r="J1951" s="593"/>
      <c r="K1951" s="617"/>
      <c r="L1951" s="564"/>
      <c r="M1951" s="25"/>
      <c r="N1951" s="594"/>
      <c r="O1951" s="25"/>
      <c r="P1951" s="33"/>
    </row>
    <row r="1952" customHeight="1" spans="1:16">
      <c r="A1952" s="595"/>
      <c r="B1952" s="21"/>
      <c r="C1952" s="23"/>
      <c r="D1952" s="21"/>
      <c r="E1952" s="21"/>
      <c r="F1952" s="593"/>
      <c r="G1952" s="617"/>
      <c r="H1952" s="95"/>
      <c r="I1952" s="21"/>
      <c r="J1952" s="593"/>
      <c r="K1952" s="617"/>
      <c r="L1952" s="564"/>
      <c r="M1952" s="25"/>
      <c r="N1952" s="594"/>
      <c r="O1952" s="25"/>
      <c r="P1952" s="33"/>
    </row>
    <row r="1953" customHeight="1" spans="1:16">
      <c r="A1953" s="591"/>
      <c r="B1953" s="21"/>
      <c r="C1953" s="23"/>
      <c r="D1953" s="21"/>
      <c r="E1953" s="21"/>
      <c r="F1953" s="593"/>
      <c r="G1953" s="617"/>
      <c r="H1953" s="95"/>
      <c r="I1953" s="21"/>
      <c r="J1953" s="593"/>
      <c r="K1953" s="617"/>
      <c r="L1953" s="564"/>
      <c r="M1953" s="25"/>
      <c r="N1953" s="594"/>
      <c r="O1953" s="25"/>
      <c r="P1953" s="33"/>
    </row>
    <row r="1954" customHeight="1" spans="1:16">
      <c r="A1954" s="595"/>
      <c r="B1954" s="21"/>
      <c r="C1954" s="23"/>
      <c r="D1954" s="21"/>
      <c r="E1954" s="21"/>
      <c r="F1954" s="593"/>
      <c r="G1954" s="617"/>
      <c r="H1954" s="95"/>
      <c r="I1954" s="21"/>
      <c r="J1954" s="593"/>
      <c r="K1954" s="617"/>
      <c r="L1954" s="564"/>
      <c r="M1954" s="25"/>
      <c r="N1954" s="594"/>
      <c r="O1954" s="25"/>
      <c r="P1954" s="33"/>
    </row>
    <row r="1955" customHeight="1" spans="1:16">
      <c r="A1955" s="591"/>
      <c r="B1955" s="21"/>
      <c r="C1955" s="23"/>
      <c r="D1955" s="21"/>
      <c r="E1955" s="21"/>
      <c r="F1955" s="593"/>
      <c r="G1955" s="617"/>
      <c r="H1955" s="95"/>
      <c r="I1955" s="21"/>
      <c r="J1955" s="593"/>
      <c r="K1955" s="617"/>
      <c r="L1955" s="564"/>
      <c r="M1955" s="25"/>
      <c r="N1955" s="594"/>
      <c r="O1955" s="25"/>
      <c r="P1955" s="33"/>
    </row>
    <row r="1956" customHeight="1" spans="1:16">
      <c r="A1956" s="595"/>
      <c r="B1956" s="21"/>
      <c r="C1956" s="23"/>
      <c r="D1956" s="21"/>
      <c r="E1956" s="21"/>
      <c r="F1956" s="593"/>
      <c r="G1956" s="617"/>
      <c r="H1956" s="95"/>
      <c r="I1956" s="21"/>
      <c r="J1956" s="593"/>
      <c r="K1956" s="617"/>
      <c r="L1956" s="564"/>
      <c r="M1956" s="25"/>
      <c r="N1956" s="594"/>
      <c r="O1956" s="25"/>
      <c r="P1956" s="33"/>
    </row>
    <row r="1957" customHeight="1" spans="1:16">
      <c r="A1957" s="591"/>
      <c r="B1957" s="21"/>
      <c r="C1957" s="23"/>
      <c r="D1957" s="21"/>
      <c r="E1957" s="21"/>
      <c r="F1957" s="593"/>
      <c r="G1957" s="617"/>
      <c r="H1957" s="95"/>
      <c r="I1957" s="21"/>
      <c r="J1957" s="593"/>
      <c r="K1957" s="617"/>
      <c r="L1957" s="564"/>
      <c r="M1957" s="25"/>
      <c r="N1957" s="594"/>
      <c r="O1957" s="25"/>
      <c r="P1957" s="33"/>
    </row>
    <row r="1958" customHeight="1" spans="1:16">
      <c r="A1958" s="595"/>
      <c r="B1958" s="21"/>
      <c r="C1958" s="23"/>
      <c r="D1958" s="21"/>
      <c r="E1958" s="21"/>
      <c r="F1958" s="593"/>
      <c r="G1958" s="617"/>
      <c r="H1958" s="95"/>
      <c r="I1958" s="21"/>
      <c r="J1958" s="593"/>
      <c r="K1958" s="617"/>
      <c r="L1958" s="564"/>
      <c r="M1958" s="25"/>
      <c r="N1958" s="594"/>
      <c r="O1958" s="25"/>
      <c r="P1958" s="33"/>
    </row>
    <row r="1959" customHeight="1" spans="1:16">
      <c r="A1959" s="591"/>
      <c r="B1959" s="21"/>
      <c r="C1959" s="23"/>
      <c r="D1959" s="21"/>
      <c r="E1959" s="21"/>
      <c r="F1959" s="593"/>
      <c r="G1959" s="617"/>
      <c r="H1959" s="95"/>
      <c r="I1959" s="21"/>
      <c r="J1959" s="593"/>
      <c r="K1959" s="617"/>
      <c r="L1959" s="564"/>
      <c r="M1959" s="25"/>
      <c r="N1959" s="594"/>
      <c r="O1959" s="25"/>
      <c r="P1959" s="33"/>
    </row>
    <row r="1960" customHeight="1" spans="1:16">
      <c r="A1960" s="595"/>
      <c r="B1960" s="21"/>
      <c r="C1960" s="23"/>
      <c r="D1960" s="21"/>
      <c r="E1960" s="21"/>
      <c r="F1960" s="593"/>
      <c r="G1960" s="617"/>
      <c r="H1960" s="95"/>
      <c r="I1960" s="21"/>
      <c r="J1960" s="593"/>
      <c r="K1960" s="617"/>
      <c r="L1960" s="564"/>
      <c r="M1960" s="25"/>
      <c r="N1960" s="594"/>
      <c r="O1960" s="25"/>
      <c r="P1960" s="33"/>
    </row>
    <row r="1961" customHeight="1" spans="1:16">
      <c r="A1961" s="591"/>
      <c r="B1961" s="21"/>
      <c r="C1961" s="23"/>
      <c r="D1961" s="21"/>
      <c r="E1961" s="21"/>
      <c r="F1961" s="593"/>
      <c r="G1961" s="617"/>
      <c r="H1961" s="95"/>
      <c r="I1961" s="21"/>
      <c r="J1961" s="593"/>
      <c r="K1961" s="617"/>
      <c r="L1961" s="564"/>
      <c r="M1961" s="25"/>
      <c r="N1961" s="594"/>
      <c r="O1961" s="25"/>
      <c r="P1961" s="33"/>
    </row>
    <row r="1962" customHeight="1" spans="1:16">
      <c r="A1962" s="595"/>
      <c r="B1962" s="21"/>
      <c r="C1962" s="23"/>
      <c r="D1962" s="21"/>
      <c r="E1962" s="21"/>
      <c r="F1962" s="593"/>
      <c r="G1962" s="617"/>
      <c r="H1962" s="95"/>
      <c r="I1962" s="21"/>
      <c r="J1962" s="593"/>
      <c r="K1962" s="617"/>
      <c r="L1962" s="564"/>
      <c r="M1962" s="25"/>
      <c r="N1962" s="594"/>
      <c r="O1962" s="25"/>
      <c r="P1962" s="33"/>
    </row>
    <row r="1963" customHeight="1" spans="1:16">
      <c r="A1963" s="591"/>
      <c r="B1963" s="21"/>
      <c r="C1963" s="23"/>
      <c r="D1963" s="21"/>
      <c r="E1963" s="21"/>
      <c r="F1963" s="593"/>
      <c r="G1963" s="617"/>
      <c r="H1963" s="95"/>
      <c r="I1963" s="21"/>
      <c r="J1963" s="593"/>
      <c r="K1963" s="617"/>
      <c r="L1963" s="564"/>
      <c r="M1963" s="25"/>
      <c r="N1963" s="594"/>
      <c r="O1963" s="25"/>
      <c r="P1963" s="33"/>
    </row>
    <row r="1964" customHeight="1" spans="1:16">
      <c r="A1964" s="595"/>
      <c r="B1964" s="21"/>
      <c r="C1964" s="23"/>
      <c r="D1964" s="21"/>
      <c r="E1964" s="21"/>
      <c r="F1964" s="593"/>
      <c r="G1964" s="617"/>
      <c r="H1964" s="95"/>
      <c r="I1964" s="21"/>
      <c r="J1964" s="593"/>
      <c r="K1964" s="617"/>
      <c r="L1964" s="564"/>
      <c r="M1964" s="25"/>
      <c r="N1964" s="594"/>
      <c r="O1964" s="25"/>
      <c r="P1964" s="33"/>
    </row>
    <row r="1965" customHeight="1" spans="1:16">
      <c r="A1965" s="591"/>
      <c r="B1965" s="21"/>
      <c r="C1965" s="23"/>
      <c r="D1965" s="21"/>
      <c r="E1965" s="21"/>
      <c r="F1965" s="593"/>
      <c r="G1965" s="617"/>
      <c r="H1965" s="95"/>
      <c r="I1965" s="21"/>
      <c r="J1965" s="593"/>
      <c r="K1965" s="617"/>
      <c r="L1965" s="564"/>
      <c r="M1965" s="25"/>
      <c r="N1965" s="594"/>
      <c r="O1965" s="25"/>
      <c r="P1965" s="33"/>
    </row>
    <row r="1966" customHeight="1" spans="1:16">
      <c r="A1966" s="595"/>
      <c r="B1966" s="22"/>
      <c r="C1966" s="23"/>
      <c r="D1966" s="21"/>
      <c r="E1966" s="21"/>
      <c r="F1966" s="593"/>
      <c r="G1966" s="617"/>
      <c r="H1966" s="95"/>
      <c r="I1966" s="21"/>
      <c r="J1966" s="593"/>
      <c r="K1966" s="617"/>
      <c r="L1966" s="564"/>
      <c r="M1966" s="25"/>
      <c r="N1966" s="594"/>
      <c r="O1966" s="25"/>
      <c r="P1966" s="33"/>
    </row>
    <row r="1967" customHeight="1" spans="1:16">
      <c r="A1967" s="591"/>
      <c r="B1967" s="21"/>
      <c r="C1967" s="23"/>
      <c r="D1967" s="21"/>
      <c r="E1967" s="21"/>
      <c r="F1967" s="593"/>
      <c r="G1967" s="617"/>
      <c r="H1967" s="95"/>
      <c r="I1967" s="21"/>
      <c r="J1967" s="593"/>
      <c r="K1967" s="617"/>
      <c r="L1967" s="564"/>
      <c r="M1967" s="25"/>
      <c r="N1967" s="594"/>
      <c r="O1967" s="25"/>
      <c r="P1967" s="33"/>
    </row>
    <row r="1968" customHeight="1" spans="1:16">
      <c r="A1968" s="595"/>
      <c r="B1968" s="21"/>
      <c r="C1968" s="23"/>
      <c r="D1968" s="21"/>
      <c r="E1968" s="21"/>
      <c r="F1968" s="593"/>
      <c r="G1968" s="617"/>
      <c r="H1968" s="95"/>
      <c r="I1968" s="21"/>
      <c r="J1968" s="593"/>
      <c r="K1968" s="617"/>
      <c r="L1968" s="564"/>
      <c r="M1968" s="25"/>
      <c r="N1968" s="594"/>
      <c r="O1968" s="25"/>
      <c r="P1968" s="33"/>
    </row>
    <row r="1969" customHeight="1" spans="1:16">
      <c r="A1969" s="591"/>
      <c r="B1969" s="21"/>
      <c r="C1969" s="23"/>
      <c r="D1969" s="21"/>
      <c r="E1969" s="21"/>
      <c r="F1969" s="593"/>
      <c r="G1969" s="617"/>
      <c r="H1969" s="95"/>
      <c r="I1969" s="21"/>
      <c r="J1969" s="593"/>
      <c r="K1969" s="617"/>
      <c r="L1969" s="564"/>
      <c r="M1969" s="25"/>
      <c r="N1969" s="594"/>
      <c r="O1969" s="25"/>
      <c r="P1969" s="33"/>
    </row>
    <row r="1970" customHeight="1" spans="1:16">
      <c r="A1970" s="595"/>
      <c r="B1970" s="21"/>
      <c r="C1970" s="23"/>
      <c r="D1970" s="21"/>
      <c r="E1970" s="21"/>
      <c r="F1970" s="593"/>
      <c r="G1970" s="617"/>
      <c r="H1970" s="95"/>
      <c r="I1970" s="21"/>
      <c r="J1970" s="593"/>
      <c r="K1970" s="617"/>
      <c r="L1970" s="564"/>
      <c r="M1970" s="25"/>
      <c r="N1970" s="594"/>
      <c r="O1970" s="25"/>
      <c r="P1970" s="33"/>
    </row>
    <row r="1971" customHeight="1" spans="1:16">
      <c r="A1971" s="591"/>
      <c r="B1971" s="21"/>
      <c r="C1971" s="23"/>
      <c r="D1971" s="21"/>
      <c r="E1971" s="21"/>
      <c r="F1971" s="593"/>
      <c r="G1971" s="617"/>
      <c r="H1971" s="95"/>
      <c r="I1971" s="21"/>
      <c r="J1971" s="593"/>
      <c r="K1971" s="617"/>
      <c r="L1971" s="564"/>
      <c r="M1971" s="25"/>
      <c r="N1971" s="594"/>
      <c r="O1971" s="25"/>
      <c r="P1971" s="33"/>
    </row>
    <row r="1972" customHeight="1" spans="1:16">
      <c r="A1972" s="595"/>
      <c r="B1972" s="22"/>
      <c r="C1972" s="23"/>
      <c r="D1972" s="21"/>
      <c r="E1972" s="21"/>
      <c r="F1972" s="593"/>
      <c r="G1972" s="617"/>
      <c r="H1972" s="95"/>
      <c r="I1972" s="21"/>
      <c r="J1972" s="593"/>
      <c r="K1972" s="617"/>
      <c r="L1972" s="564"/>
      <c r="M1972" s="25"/>
      <c r="N1972" s="594"/>
      <c r="O1972" s="25"/>
      <c r="P1972" s="33"/>
    </row>
    <row r="1973" customHeight="1" spans="1:16">
      <c r="A1973" s="591"/>
      <c r="B1973" s="21"/>
      <c r="C1973" s="23"/>
      <c r="D1973" s="21"/>
      <c r="E1973" s="21"/>
      <c r="F1973" s="593"/>
      <c r="G1973" s="617"/>
      <c r="H1973" s="95"/>
      <c r="I1973" s="21"/>
      <c r="J1973" s="593"/>
      <c r="K1973" s="617"/>
      <c r="L1973" s="564"/>
      <c r="M1973" s="25"/>
      <c r="N1973" s="594"/>
      <c r="O1973" s="25"/>
      <c r="P1973" s="33"/>
    </row>
    <row r="1974" customHeight="1" spans="1:16">
      <c r="A1974" s="595"/>
      <c r="B1974" s="21"/>
      <c r="C1974" s="23"/>
      <c r="D1974" s="21"/>
      <c r="E1974" s="21"/>
      <c r="F1974" s="593"/>
      <c r="G1974" s="617"/>
      <c r="H1974" s="95"/>
      <c r="I1974" s="21"/>
      <c r="J1974" s="593"/>
      <c r="K1974" s="617"/>
      <c r="L1974" s="564"/>
      <c r="M1974" s="25"/>
      <c r="N1974" s="594"/>
      <c r="O1974" s="25"/>
      <c r="P1974" s="33"/>
    </row>
    <row r="1975" customHeight="1" spans="1:16">
      <c r="A1975" s="591"/>
      <c r="B1975" s="21"/>
      <c r="C1975" s="23"/>
      <c r="D1975" s="21"/>
      <c r="E1975" s="21"/>
      <c r="F1975" s="593"/>
      <c r="G1975" s="617"/>
      <c r="H1975" s="95"/>
      <c r="I1975" s="21"/>
      <c r="J1975" s="593"/>
      <c r="K1975" s="617"/>
      <c r="L1975" s="564"/>
      <c r="M1975" s="25"/>
      <c r="N1975" s="594"/>
      <c r="O1975" s="25"/>
      <c r="P1975" s="33"/>
    </row>
    <row r="1976" customHeight="1" spans="1:16">
      <c r="A1976" s="595"/>
      <c r="B1976" s="21"/>
      <c r="C1976" s="23"/>
      <c r="D1976" s="21"/>
      <c r="E1976" s="21"/>
      <c r="F1976" s="593"/>
      <c r="G1976" s="617"/>
      <c r="H1976" s="95"/>
      <c r="I1976" s="21"/>
      <c r="J1976" s="593"/>
      <c r="K1976" s="617"/>
      <c r="L1976" s="564"/>
      <c r="M1976" s="25"/>
      <c r="N1976" s="594"/>
      <c r="O1976" s="25"/>
      <c r="P1976" s="33"/>
    </row>
    <row r="1977" customHeight="1" spans="1:16">
      <c r="A1977" s="591"/>
      <c r="B1977" s="21"/>
      <c r="C1977" s="23"/>
      <c r="D1977" s="21"/>
      <c r="E1977" s="21"/>
      <c r="F1977" s="593"/>
      <c r="G1977" s="617"/>
      <c r="H1977" s="95"/>
      <c r="I1977" s="21"/>
      <c r="J1977" s="593"/>
      <c r="K1977" s="617"/>
      <c r="L1977" s="564"/>
      <c r="M1977" s="25"/>
      <c r="N1977" s="594"/>
      <c r="O1977" s="25"/>
      <c r="P1977" s="33"/>
    </row>
    <row r="1978" customHeight="1" spans="1:16">
      <c r="A1978" s="595"/>
      <c r="B1978" s="21"/>
      <c r="C1978" s="23"/>
      <c r="D1978" s="21"/>
      <c r="E1978" s="21"/>
      <c r="F1978" s="593"/>
      <c r="G1978" s="617"/>
      <c r="H1978" s="95"/>
      <c r="I1978" s="21"/>
      <c r="J1978" s="593"/>
      <c r="K1978" s="617"/>
      <c r="L1978" s="564"/>
      <c r="M1978" s="25"/>
      <c r="N1978" s="594"/>
      <c r="O1978" s="25"/>
      <c r="P1978" s="33"/>
    </row>
    <row r="1979" customHeight="1" spans="1:16">
      <c r="A1979" s="591"/>
      <c r="B1979" s="21"/>
      <c r="C1979" s="23"/>
      <c r="D1979" s="21"/>
      <c r="E1979" s="21"/>
      <c r="F1979" s="593"/>
      <c r="G1979" s="617"/>
      <c r="H1979" s="95"/>
      <c r="I1979" s="21"/>
      <c r="J1979" s="593"/>
      <c r="K1979" s="617"/>
      <c r="L1979" s="564"/>
      <c r="M1979" s="25"/>
      <c r="N1979" s="594"/>
      <c r="O1979" s="25"/>
      <c r="P1979" s="33"/>
    </row>
    <row r="1980" customHeight="1" spans="1:16">
      <c r="A1980" s="595"/>
      <c r="B1980" s="21"/>
      <c r="C1980" s="23"/>
      <c r="D1980" s="21"/>
      <c r="E1980" s="21"/>
      <c r="F1980" s="593"/>
      <c r="G1980" s="617"/>
      <c r="H1980" s="95"/>
      <c r="I1980" s="21"/>
      <c r="J1980" s="593"/>
      <c r="K1980" s="617"/>
      <c r="L1980" s="564"/>
      <c r="M1980" s="25"/>
      <c r="N1980" s="594"/>
      <c r="O1980" s="25"/>
      <c r="P1980" s="33"/>
    </row>
    <row r="1981" customHeight="1" spans="1:16">
      <c r="A1981" s="591"/>
      <c r="B1981" s="21"/>
      <c r="C1981" s="23"/>
      <c r="D1981" s="21"/>
      <c r="E1981" s="21"/>
      <c r="F1981" s="593"/>
      <c r="G1981" s="617"/>
      <c r="H1981" s="95"/>
      <c r="I1981" s="21"/>
      <c r="J1981" s="593"/>
      <c r="K1981" s="617"/>
      <c r="L1981" s="564"/>
      <c r="M1981" s="25"/>
      <c r="N1981" s="594"/>
      <c r="O1981" s="25"/>
      <c r="P1981" s="33"/>
    </row>
    <row r="1982" customHeight="1" spans="1:16">
      <c r="A1982" s="595"/>
      <c r="B1982" s="21"/>
      <c r="C1982" s="23"/>
      <c r="D1982" s="21"/>
      <c r="E1982" s="21"/>
      <c r="F1982" s="593"/>
      <c r="G1982" s="617"/>
      <c r="H1982" s="95"/>
      <c r="I1982" s="21"/>
      <c r="J1982" s="593"/>
      <c r="K1982" s="617"/>
      <c r="L1982" s="564"/>
      <c r="M1982" s="25"/>
      <c r="N1982" s="594"/>
      <c r="O1982" s="25"/>
      <c r="P1982" s="33"/>
    </row>
    <row r="1983" customHeight="1" spans="1:16">
      <c r="A1983" s="591"/>
      <c r="B1983" s="21"/>
      <c r="C1983" s="23"/>
      <c r="D1983" s="21"/>
      <c r="E1983" s="21"/>
      <c r="F1983" s="593"/>
      <c r="G1983" s="617"/>
      <c r="H1983" s="95"/>
      <c r="I1983" s="21"/>
      <c r="J1983" s="593"/>
      <c r="K1983" s="617"/>
      <c r="L1983" s="564"/>
      <c r="M1983" s="25"/>
      <c r="N1983" s="594"/>
      <c r="O1983" s="25"/>
      <c r="P1983" s="33"/>
    </row>
    <row r="1984" customHeight="1" spans="1:16">
      <c r="A1984" s="595"/>
      <c r="B1984" s="21"/>
      <c r="C1984" s="23"/>
      <c r="D1984" s="21"/>
      <c r="E1984" s="21"/>
      <c r="F1984" s="593"/>
      <c r="G1984" s="617"/>
      <c r="H1984" s="95"/>
      <c r="I1984" s="21"/>
      <c r="J1984" s="593"/>
      <c r="K1984" s="617"/>
      <c r="L1984" s="564"/>
      <c r="M1984" s="25"/>
      <c r="N1984" s="594"/>
      <c r="O1984" s="25"/>
      <c r="P1984" s="33"/>
    </row>
    <row r="1985" customHeight="1" spans="1:16">
      <c r="A1985" s="591"/>
      <c r="B1985" s="21"/>
      <c r="C1985" s="23"/>
      <c r="D1985" s="21"/>
      <c r="E1985" s="21"/>
      <c r="F1985" s="593"/>
      <c r="G1985" s="617"/>
      <c r="H1985" s="95"/>
      <c r="I1985" s="21"/>
      <c r="J1985" s="593"/>
      <c r="K1985" s="617"/>
      <c r="L1985" s="564"/>
      <c r="M1985" s="25"/>
      <c r="N1985" s="594"/>
      <c r="O1985" s="25"/>
      <c r="P1985" s="33"/>
    </row>
    <row r="1986" customHeight="1" spans="1:16">
      <c r="A1986" s="595"/>
      <c r="B1986" s="21"/>
      <c r="C1986" s="23"/>
      <c r="D1986" s="21"/>
      <c r="E1986" s="21"/>
      <c r="F1986" s="593"/>
      <c r="G1986" s="617"/>
      <c r="H1986" s="95"/>
      <c r="I1986" s="21"/>
      <c r="J1986" s="593"/>
      <c r="K1986" s="617"/>
      <c r="L1986" s="564"/>
      <c r="M1986" s="25"/>
      <c r="N1986" s="594"/>
      <c r="O1986" s="25"/>
      <c r="P1986" s="33"/>
    </row>
    <row r="1987" customHeight="1" spans="1:16">
      <c r="A1987" s="591"/>
      <c r="B1987" s="21"/>
      <c r="C1987" s="23"/>
      <c r="D1987" s="21"/>
      <c r="E1987" s="21"/>
      <c r="F1987" s="593"/>
      <c r="G1987" s="617"/>
      <c r="H1987" s="95"/>
      <c r="I1987" s="21"/>
      <c r="J1987" s="593"/>
      <c r="K1987" s="617"/>
      <c r="L1987" s="564"/>
      <c r="M1987" s="25"/>
      <c r="N1987" s="594"/>
      <c r="O1987" s="25"/>
      <c r="P1987" s="33"/>
    </row>
    <row r="1988" customHeight="1" spans="1:16">
      <c r="A1988" s="595"/>
      <c r="B1988" s="21"/>
      <c r="C1988" s="23"/>
      <c r="D1988" s="21"/>
      <c r="E1988" s="21"/>
      <c r="F1988" s="593"/>
      <c r="G1988" s="617"/>
      <c r="H1988" s="95"/>
      <c r="I1988" s="21"/>
      <c r="J1988" s="593"/>
      <c r="K1988" s="617"/>
      <c r="L1988" s="564"/>
      <c r="M1988" s="25"/>
      <c r="N1988" s="594"/>
      <c r="O1988" s="25"/>
      <c r="P1988" s="33"/>
    </row>
    <row r="1989" customHeight="1" spans="1:16">
      <c r="A1989" s="591"/>
      <c r="B1989" s="22"/>
      <c r="C1989" s="23"/>
      <c r="D1989" s="21"/>
      <c r="E1989" s="21"/>
      <c r="F1989" s="593"/>
      <c r="G1989" s="617"/>
      <c r="H1989" s="95"/>
      <c r="I1989" s="21"/>
      <c r="J1989" s="593"/>
      <c r="K1989" s="617"/>
      <c r="L1989" s="564"/>
      <c r="M1989" s="25"/>
      <c r="N1989" s="594"/>
      <c r="O1989" s="25"/>
      <c r="P1989" s="33"/>
    </row>
    <row r="1990" customHeight="1" spans="1:16">
      <c r="A1990" s="595"/>
      <c r="B1990" s="21"/>
      <c r="C1990" s="23"/>
      <c r="D1990" s="21"/>
      <c r="E1990" s="21"/>
      <c r="F1990" s="593"/>
      <c r="G1990" s="617"/>
      <c r="H1990" s="95"/>
      <c r="I1990" s="21"/>
      <c r="J1990" s="593"/>
      <c r="K1990" s="617"/>
      <c r="L1990" s="564"/>
      <c r="M1990" s="25"/>
      <c r="N1990" s="594"/>
      <c r="O1990" s="25"/>
      <c r="P1990" s="33"/>
    </row>
    <row r="1991" customHeight="1" spans="1:16">
      <c r="A1991" s="591"/>
      <c r="B1991" s="21"/>
      <c r="C1991" s="23"/>
      <c r="D1991" s="21"/>
      <c r="E1991" s="21"/>
      <c r="F1991" s="593"/>
      <c r="G1991" s="617"/>
      <c r="H1991" s="95"/>
      <c r="I1991" s="21"/>
      <c r="J1991" s="593"/>
      <c r="K1991" s="617"/>
      <c r="L1991" s="564"/>
      <c r="M1991" s="25"/>
      <c r="N1991" s="594"/>
      <c r="O1991" s="25"/>
      <c r="P1991" s="33"/>
    </row>
    <row r="1992" customHeight="1" spans="1:16">
      <c r="A1992" s="595"/>
      <c r="B1992" s="21"/>
      <c r="C1992" s="23"/>
      <c r="D1992" s="21"/>
      <c r="E1992" s="21"/>
      <c r="F1992" s="593"/>
      <c r="G1992" s="617"/>
      <c r="H1992" s="95"/>
      <c r="I1992" s="21"/>
      <c r="J1992" s="593"/>
      <c r="K1992" s="617"/>
      <c r="L1992" s="564"/>
      <c r="M1992" s="25"/>
      <c r="N1992" s="594"/>
      <c r="O1992" s="25"/>
      <c r="P1992" s="33"/>
    </row>
    <row r="1993" customHeight="1" spans="1:16">
      <c r="A1993" s="591"/>
      <c r="B1993" s="21"/>
      <c r="C1993" s="23"/>
      <c r="D1993" s="21"/>
      <c r="E1993" s="21"/>
      <c r="F1993" s="593"/>
      <c r="G1993" s="617"/>
      <c r="H1993" s="95"/>
      <c r="I1993" s="21"/>
      <c r="J1993" s="593"/>
      <c r="K1993" s="617"/>
      <c r="L1993" s="564"/>
      <c r="M1993" s="25"/>
      <c r="N1993" s="594"/>
      <c r="O1993" s="25"/>
      <c r="P1993" s="33"/>
    </row>
    <row r="1994" customHeight="1" spans="1:16">
      <c r="A1994" s="595"/>
      <c r="B1994" s="21"/>
      <c r="C1994" s="23"/>
      <c r="D1994" s="21"/>
      <c r="E1994" s="21"/>
      <c r="F1994" s="593"/>
      <c r="G1994" s="617"/>
      <c r="H1994" s="95"/>
      <c r="I1994" s="21"/>
      <c r="J1994" s="593"/>
      <c r="K1994" s="617"/>
      <c r="L1994" s="564"/>
      <c r="M1994" s="25"/>
      <c r="N1994" s="594"/>
      <c r="O1994" s="25"/>
      <c r="P1994" s="33"/>
    </row>
    <row r="1995" customHeight="1" spans="1:16">
      <c r="A1995" s="591"/>
      <c r="B1995" s="21"/>
      <c r="C1995" s="23"/>
      <c r="D1995" s="21"/>
      <c r="E1995" s="21"/>
      <c r="F1995" s="593"/>
      <c r="G1995" s="617"/>
      <c r="H1995" s="95"/>
      <c r="I1995" s="21"/>
      <c r="J1995" s="593"/>
      <c r="K1995" s="617"/>
      <c r="L1995" s="564"/>
      <c r="M1995" s="25"/>
      <c r="N1995" s="594"/>
      <c r="O1995" s="25"/>
      <c r="P1995" s="33"/>
    </row>
    <row r="1996" customHeight="1" spans="1:16">
      <c r="A1996" s="595"/>
      <c r="B1996" s="21"/>
      <c r="C1996" s="23"/>
      <c r="D1996" s="21"/>
      <c r="E1996" s="21"/>
      <c r="F1996" s="593"/>
      <c r="G1996" s="617"/>
      <c r="H1996" s="95"/>
      <c r="I1996" s="21"/>
      <c r="J1996" s="593"/>
      <c r="K1996" s="617"/>
      <c r="L1996" s="564"/>
      <c r="M1996" s="25"/>
      <c r="N1996" s="594"/>
      <c r="O1996" s="25"/>
      <c r="P1996" s="33"/>
    </row>
    <row r="1997" customHeight="1" spans="1:16">
      <c r="A1997" s="591"/>
      <c r="B1997" s="21"/>
      <c r="C1997" s="23"/>
      <c r="D1997" s="21"/>
      <c r="E1997" s="21"/>
      <c r="F1997" s="593"/>
      <c r="G1997" s="617"/>
      <c r="H1997" s="95"/>
      <c r="I1997" s="21"/>
      <c r="J1997" s="593"/>
      <c r="K1997" s="617"/>
      <c r="L1997" s="564"/>
      <c r="M1997" s="25"/>
      <c r="N1997" s="594"/>
      <c r="O1997" s="25"/>
      <c r="P1997" s="33"/>
    </row>
    <row r="1998" customHeight="1" spans="1:16">
      <c r="A1998" s="595"/>
      <c r="B1998" s="21"/>
      <c r="C1998" s="23"/>
      <c r="D1998" s="21"/>
      <c r="E1998" s="21"/>
      <c r="F1998" s="593"/>
      <c r="G1998" s="617"/>
      <c r="H1998" s="95"/>
      <c r="I1998" s="21"/>
      <c r="J1998" s="593"/>
      <c r="K1998" s="617"/>
      <c r="L1998" s="564"/>
      <c r="M1998" s="25"/>
      <c r="N1998" s="594"/>
      <c r="O1998" s="25"/>
      <c r="P1998" s="33"/>
    </row>
    <row r="1999" customHeight="1" spans="1:16">
      <c r="A1999" s="591"/>
      <c r="B1999" s="21"/>
      <c r="C1999" s="23"/>
      <c r="D1999" s="21"/>
      <c r="E1999" s="21"/>
      <c r="F1999" s="593"/>
      <c r="G1999" s="617"/>
      <c r="H1999" s="95"/>
      <c r="I1999" s="21"/>
      <c r="J1999" s="593"/>
      <c r="K1999" s="617"/>
      <c r="L1999" s="564"/>
      <c r="M1999" s="25"/>
      <c r="N1999" s="594"/>
      <c r="O1999" s="25"/>
      <c r="P1999" s="33"/>
    </row>
    <row r="2000" customHeight="1" spans="1:16">
      <c r="A2000" s="595"/>
      <c r="B2000" s="21"/>
      <c r="C2000" s="23"/>
      <c r="D2000" s="21"/>
      <c r="E2000" s="21"/>
      <c r="F2000" s="593"/>
      <c r="G2000" s="617"/>
      <c r="H2000" s="95"/>
      <c r="I2000" s="21"/>
      <c r="J2000" s="593"/>
      <c r="K2000" s="617"/>
      <c r="L2000" s="564"/>
      <c r="M2000" s="25"/>
      <c r="N2000" s="594"/>
      <c r="O2000" s="25"/>
      <c r="P2000" s="33"/>
    </row>
    <row r="2001" customHeight="1" spans="1:16">
      <c r="A2001" s="591"/>
      <c r="B2001" s="21"/>
      <c r="C2001" s="23"/>
      <c r="D2001" s="21"/>
      <c r="E2001" s="21"/>
      <c r="F2001" s="593"/>
      <c r="G2001" s="617"/>
      <c r="H2001" s="95"/>
      <c r="I2001" s="21"/>
      <c r="J2001" s="593"/>
      <c r="K2001" s="617"/>
      <c r="L2001" s="564"/>
      <c r="M2001" s="25"/>
      <c r="N2001" s="594"/>
      <c r="O2001" s="25"/>
      <c r="P2001" s="33"/>
    </row>
    <row r="2002" customHeight="1" spans="1:16">
      <c r="A2002" s="595"/>
      <c r="B2002" s="21"/>
      <c r="C2002" s="23"/>
      <c r="D2002" s="21"/>
      <c r="E2002" s="21"/>
      <c r="F2002" s="593"/>
      <c r="G2002" s="617"/>
      <c r="H2002" s="95"/>
      <c r="I2002" s="21"/>
      <c r="J2002" s="593"/>
      <c r="K2002" s="617"/>
      <c r="L2002" s="564"/>
      <c r="M2002" s="25"/>
      <c r="N2002" s="594"/>
      <c r="O2002" s="25"/>
      <c r="P2002" s="33"/>
    </row>
    <row r="2003" customHeight="1" spans="1:16">
      <c r="A2003" s="591"/>
      <c r="B2003" s="21"/>
      <c r="C2003" s="23"/>
      <c r="D2003" s="21"/>
      <c r="E2003" s="21"/>
      <c r="F2003" s="593"/>
      <c r="G2003" s="617"/>
      <c r="H2003" s="95"/>
      <c r="I2003" s="21"/>
      <c r="J2003" s="593"/>
      <c r="K2003" s="617"/>
      <c r="L2003" s="564"/>
      <c r="M2003" s="25"/>
      <c r="N2003" s="594"/>
      <c r="O2003" s="25"/>
      <c r="P2003" s="33"/>
    </row>
    <row r="2004" customHeight="1" spans="1:16">
      <c r="A2004" s="595"/>
      <c r="B2004" s="21"/>
      <c r="C2004" s="23"/>
      <c r="D2004" s="21"/>
      <c r="E2004" s="21"/>
      <c r="F2004" s="593"/>
      <c r="G2004" s="617"/>
      <c r="H2004" s="95"/>
      <c r="I2004" s="21"/>
      <c r="J2004" s="593"/>
      <c r="K2004" s="617"/>
      <c r="L2004" s="564"/>
      <c r="M2004" s="25"/>
      <c r="N2004" s="594"/>
      <c r="O2004" s="25"/>
      <c r="P2004" s="33"/>
    </row>
    <row r="2005" customHeight="1" spans="1:16">
      <c r="A2005" s="591"/>
      <c r="B2005" s="21"/>
      <c r="C2005" s="23"/>
      <c r="D2005" s="21"/>
      <c r="E2005" s="21"/>
      <c r="F2005" s="593"/>
      <c r="G2005" s="617"/>
      <c r="H2005" s="95"/>
      <c r="I2005" s="21"/>
      <c r="J2005" s="593"/>
      <c r="K2005" s="617"/>
      <c r="L2005" s="564"/>
      <c r="M2005" s="25"/>
      <c r="N2005" s="594"/>
      <c r="O2005" s="25"/>
      <c r="P2005" s="33"/>
    </row>
    <row r="2006" customHeight="1" spans="1:16">
      <c r="A2006" s="595"/>
      <c r="B2006" s="21"/>
      <c r="C2006" s="23"/>
      <c r="D2006" s="21"/>
      <c r="E2006" s="21"/>
      <c r="F2006" s="593"/>
      <c r="G2006" s="617"/>
      <c r="H2006" s="95"/>
      <c r="I2006" s="21"/>
      <c r="J2006" s="593"/>
      <c r="K2006" s="617"/>
      <c r="L2006" s="564"/>
      <c r="M2006" s="25"/>
      <c r="N2006" s="594"/>
      <c r="O2006" s="25"/>
      <c r="P2006" s="33"/>
    </row>
    <row r="2007" customHeight="1" spans="1:16">
      <c r="A2007" s="591"/>
      <c r="B2007" s="21"/>
      <c r="C2007" s="23"/>
      <c r="D2007" s="21"/>
      <c r="E2007" s="21"/>
      <c r="F2007" s="593"/>
      <c r="G2007" s="617"/>
      <c r="H2007" s="95"/>
      <c r="I2007" s="21"/>
      <c r="J2007" s="593"/>
      <c r="K2007" s="617"/>
      <c r="L2007" s="564"/>
      <c r="M2007" s="25"/>
      <c r="N2007" s="594"/>
      <c r="O2007" s="25"/>
      <c r="P2007" s="33"/>
    </row>
    <row r="2008" customHeight="1" spans="1:16">
      <c r="A2008" s="595"/>
      <c r="B2008" s="21"/>
      <c r="C2008" s="23"/>
      <c r="D2008" s="21"/>
      <c r="E2008" s="21"/>
      <c r="F2008" s="593"/>
      <c r="G2008" s="617"/>
      <c r="H2008" s="95"/>
      <c r="I2008" s="21"/>
      <c r="J2008" s="593"/>
      <c r="K2008" s="617"/>
      <c r="L2008" s="564"/>
      <c r="M2008" s="25"/>
      <c r="N2008" s="594"/>
      <c r="O2008" s="25"/>
      <c r="P2008" s="33"/>
    </row>
    <row r="2009" customHeight="1" spans="1:16">
      <c r="A2009" s="591"/>
      <c r="B2009" s="21"/>
      <c r="C2009" s="23"/>
      <c r="D2009" s="21"/>
      <c r="E2009" s="21"/>
      <c r="F2009" s="593"/>
      <c r="G2009" s="617"/>
      <c r="H2009" s="95"/>
      <c r="I2009" s="21"/>
      <c r="J2009" s="593"/>
      <c r="K2009" s="617"/>
      <c r="L2009" s="564"/>
      <c r="M2009" s="25"/>
      <c r="N2009" s="594"/>
      <c r="O2009" s="25"/>
      <c r="P2009" s="33"/>
    </row>
    <row r="2010" customHeight="1" spans="1:16">
      <c r="A2010" s="595"/>
      <c r="B2010" s="21"/>
      <c r="C2010" s="23"/>
      <c r="D2010" s="21"/>
      <c r="E2010" s="21"/>
      <c r="F2010" s="593"/>
      <c r="G2010" s="617"/>
      <c r="H2010" s="95"/>
      <c r="I2010" s="21"/>
      <c r="J2010" s="593"/>
      <c r="K2010" s="617"/>
      <c r="L2010" s="564"/>
      <c r="M2010" s="25"/>
      <c r="N2010" s="594"/>
      <c r="O2010" s="25"/>
      <c r="P2010" s="33"/>
    </row>
    <row r="2011" customHeight="1" spans="1:16">
      <c r="A2011" s="591"/>
      <c r="B2011" s="21"/>
      <c r="C2011" s="23"/>
      <c r="D2011" s="21"/>
      <c r="E2011" s="21"/>
      <c r="F2011" s="593"/>
      <c r="G2011" s="617"/>
      <c r="H2011" s="95"/>
      <c r="I2011" s="21"/>
      <c r="J2011" s="593"/>
      <c r="K2011" s="617"/>
      <c r="L2011" s="564"/>
      <c r="M2011" s="25"/>
      <c r="N2011" s="594"/>
      <c r="O2011" s="25"/>
      <c r="P2011" s="33"/>
    </row>
    <row r="2012" customHeight="1" spans="1:16">
      <c r="A2012" s="595"/>
      <c r="B2012" s="21"/>
      <c r="C2012" s="23"/>
      <c r="D2012" s="21"/>
      <c r="E2012" s="21"/>
      <c r="F2012" s="593"/>
      <c r="G2012" s="617"/>
      <c r="H2012" s="95"/>
      <c r="I2012" s="21"/>
      <c r="J2012" s="593"/>
      <c r="K2012" s="617"/>
      <c r="L2012" s="564"/>
      <c r="M2012" s="25"/>
      <c r="N2012" s="594"/>
      <c r="O2012" s="25"/>
      <c r="P2012" s="33"/>
    </row>
    <row r="2013" customHeight="1" spans="1:16">
      <c r="A2013" s="591"/>
      <c r="B2013" s="21"/>
      <c r="C2013" s="23"/>
      <c r="D2013" s="21"/>
      <c r="E2013" s="21"/>
      <c r="F2013" s="593"/>
      <c r="G2013" s="617"/>
      <c r="H2013" s="95"/>
      <c r="I2013" s="21"/>
      <c r="J2013" s="593"/>
      <c r="K2013" s="617"/>
      <c r="L2013" s="564"/>
      <c r="M2013" s="25"/>
      <c r="N2013" s="594"/>
      <c r="O2013" s="25"/>
      <c r="P2013" s="33"/>
    </row>
    <row r="2014" customHeight="1" spans="1:16">
      <c r="A2014" s="595"/>
      <c r="B2014" s="21"/>
      <c r="C2014" s="23"/>
      <c r="D2014" s="21"/>
      <c r="E2014" s="21"/>
      <c r="F2014" s="593"/>
      <c r="G2014" s="617"/>
      <c r="H2014" s="95"/>
      <c r="I2014" s="21"/>
      <c r="J2014" s="593"/>
      <c r="K2014" s="617"/>
      <c r="L2014" s="564"/>
      <c r="M2014" s="25"/>
      <c r="N2014" s="594"/>
      <c r="O2014" s="25"/>
      <c r="P2014" s="33"/>
    </row>
    <row r="2015" customHeight="1" spans="1:16">
      <c r="A2015" s="591"/>
      <c r="B2015" s="21"/>
      <c r="C2015" s="23"/>
      <c r="D2015" s="21"/>
      <c r="E2015" s="21"/>
      <c r="F2015" s="593"/>
      <c r="G2015" s="617"/>
      <c r="H2015" s="95"/>
      <c r="I2015" s="21"/>
      <c r="J2015" s="593"/>
      <c r="K2015" s="617"/>
      <c r="L2015" s="564"/>
      <c r="M2015" s="25"/>
      <c r="N2015" s="594"/>
      <c r="O2015" s="25"/>
      <c r="P2015" s="33"/>
    </row>
    <row r="2016" customHeight="1" spans="1:16">
      <c r="A2016" s="595"/>
      <c r="B2016" s="21"/>
      <c r="C2016" s="23"/>
      <c r="D2016" s="21"/>
      <c r="E2016" s="21"/>
      <c r="F2016" s="593"/>
      <c r="G2016" s="617"/>
      <c r="H2016" s="95"/>
      <c r="I2016" s="21"/>
      <c r="J2016" s="593"/>
      <c r="K2016" s="617"/>
      <c r="L2016" s="564"/>
      <c r="M2016" s="25"/>
      <c r="N2016" s="594"/>
      <c r="O2016" s="25"/>
      <c r="P2016" s="33"/>
    </row>
    <row r="2017" customHeight="1" spans="1:16">
      <c r="A2017" s="591"/>
      <c r="B2017" s="21"/>
      <c r="C2017" s="23"/>
      <c r="D2017" s="21"/>
      <c r="E2017" s="21"/>
      <c r="F2017" s="593"/>
      <c r="G2017" s="617"/>
      <c r="H2017" s="95"/>
      <c r="I2017" s="21"/>
      <c r="J2017" s="593"/>
      <c r="K2017" s="617"/>
      <c r="L2017" s="564"/>
      <c r="M2017" s="25"/>
      <c r="N2017" s="594"/>
      <c r="O2017" s="25"/>
      <c r="P2017" s="33"/>
    </row>
    <row r="2018" customHeight="1" spans="1:16">
      <c r="A2018" s="595"/>
      <c r="B2018" s="21"/>
      <c r="C2018" s="23"/>
      <c r="D2018" s="21"/>
      <c r="E2018" s="21"/>
      <c r="F2018" s="593"/>
      <c r="G2018" s="617"/>
      <c r="H2018" s="95"/>
      <c r="I2018" s="21"/>
      <c r="J2018" s="593"/>
      <c r="K2018" s="617"/>
      <c r="L2018" s="564"/>
      <c r="M2018" s="25"/>
      <c r="N2018" s="594"/>
      <c r="O2018" s="25"/>
      <c r="P2018" s="33"/>
    </row>
    <row r="2019" customHeight="1" spans="1:16">
      <c r="A2019" s="591"/>
      <c r="B2019" s="22"/>
      <c r="C2019" s="23"/>
      <c r="D2019" s="21"/>
      <c r="E2019" s="21"/>
      <c r="F2019" s="593"/>
      <c r="G2019" s="617"/>
      <c r="H2019" s="95"/>
      <c r="I2019" s="21"/>
      <c r="J2019" s="593"/>
      <c r="K2019" s="617"/>
      <c r="L2019" s="564"/>
      <c r="M2019" s="25"/>
      <c r="N2019" s="594"/>
      <c r="O2019" s="25"/>
      <c r="P2019" s="33"/>
    </row>
    <row r="2020" customHeight="1" spans="1:16">
      <c r="A2020" s="595"/>
      <c r="B2020" s="21"/>
      <c r="C2020" s="23"/>
      <c r="D2020" s="21"/>
      <c r="E2020" s="21"/>
      <c r="F2020" s="593"/>
      <c r="G2020" s="617"/>
      <c r="H2020" s="95"/>
      <c r="I2020" s="21"/>
      <c r="J2020" s="593"/>
      <c r="K2020" s="617"/>
      <c r="L2020" s="564"/>
      <c r="M2020" s="25"/>
      <c r="N2020" s="594"/>
      <c r="O2020" s="25"/>
      <c r="P2020" s="33"/>
    </row>
    <row r="2021" customHeight="1" spans="1:16">
      <c r="A2021" s="591"/>
      <c r="B2021" s="21"/>
      <c r="C2021" s="23"/>
      <c r="D2021" s="21"/>
      <c r="E2021" s="21"/>
      <c r="F2021" s="593"/>
      <c r="G2021" s="617"/>
      <c r="H2021" s="95"/>
      <c r="I2021" s="21"/>
      <c r="J2021" s="593"/>
      <c r="K2021" s="617"/>
      <c r="L2021" s="564"/>
      <c r="M2021" s="25"/>
      <c r="N2021" s="594"/>
      <c r="O2021" s="25"/>
      <c r="P2021" s="33"/>
    </row>
    <row r="2022" customHeight="1" spans="1:16">
      <c r="A2022" s="595"/>
      <c r="B2022" s="21"/>
      <c r="C2022" s="23"/>
      <c r="D2022" s="21"/>
      <c r="E2022" s="21"/>
      <c r="F2022" s="593"/>
      <c r="G2022" s="617"/>
      <c r="H2022" s="95"/>
      <c r="I2022" s="21"/>
      <c r="J2022" s="593"/>
      <c r="K2022" s="617"/>
      <c r="L2022" s="564"/>
      <c r="M2022" s="25"/>
      <c r="N2022" s="594"/>
      <c r="O2022" s="25"/>
      <c r="P2022" s="33"/>
    </row>
    <row r="2023" customHeight="1" spans="1:16">
      <c r="A2023" s="591"/>
      <c r="B2023" s="21"/>
      <c r="C2023" s="23"/>
      <c r="D2023" s="21"/>
      <c r="E2023" s="21"/>
      <c r="F2023" s="593"/>
      <c r="G2023" s="617"/>
      <c r="H2023" s="95"/>
      <c r="I2023" s="21"/>
      <c r="J2023" s="593"/>
      <c r="K2023" s="617"/>
      <c r="L2023" s="564"/>
      <c r="M2023" s="25"/>
      <c r="N2023" s="594"/>
      <c r="O2023" s="25"/>
      <c r="P2023" s="33"/>
    </row>
    <row r="2024" customHeight="1" spans="1:16">
      <c r="A2024" s="595"/>
      <c r="B2024" s="21"/>
      <c r="C2024" s="23"/>
      <c r="D2024" s="21"/>
      <c r="E2024" s="21"/>
      <c r="F2024" s="593"/>
      <c r="G2024" s="617"/>
      <c r="H2024" s="95"/>
      <c r="I2024" s="21"/>
      <c r="J2024" s="593"/>
      <c r="K2024" s="617"/>
      <c r="L2024" s="564"/>
      <c r="M2024" s="25"/>
      <c r="N2024" s="594"/>
      <c r="O2024" s="25"/>
      <c r="P2024" s="33"/>
    </row>
    <row r="2025" customHeight="1" spans="1:16">
      <c r="A2025" s="591"/>
      <c r="B2025" s="21"/>
      <c r="C2025" s="23"/>
      <c r="D2025" s="21"/>
      <c r="E2025" s="21"/>
      <c r="F2025" s="593"/>
      <c r="G2025" s="617"/>
      <c r="H2025" s="95"/>
      <c r="I2025" s="21"/>
      <c r="J2025" s="593"/>
      <c r="K2025" s="617"/>
      <c r="L2025" s="564"/>
      <c r="M2025" s="25"/>
      <c r="N2025" s="594"/>
      <c r="O2025" s="25"/>
      <c r="P2025" s="33"/>
    </row>
    <row r="2026" customHeight="1" spans="1:16">
      <c r="A2026" s="595"/>
      <c r="B2026" s="21"/>
      <c r="C2026" s="23"/>
      <c r="D2026" s="21"/>
      <c r="E2026" s="21"/>
      <c r="F2026" s="593"/>
      <c r="G2026" s="617"/>
      <c r="H2026" s="95"/>
      <c r="I2026" s="21"/>
      <c r="J2026" s="593"/>
      <c r="K2026" s="617"/>
      <c r="L2026" s="564"/>
      <c r="M2026" s="25"/>
      <c r="N2026" s="594"/>
      <c r="O2026" s="25"/>
      <c r="P2026" s="33"/>
    </row>
    <row r="2027" customHeight="1" spans="1:16">
      <c r="A2027" s="591"/>
      <c r="B2027" s="21"/>
      <c r="C2027" s="23"/>
      <c r="D2027" s="21"/>
      <c r="E2027" s="21"/>
      <c r="F2027" s="593"/>
      <c r="G2027" s="617"/>
      <c r="H2027" s="95"/>
      <c r="I2027" s="21"/>
      <c r="J2027" s="593"/>
      <c r="K2027" s="617"/>
      <c r="L2027" s="564"/>
      <c r="M2027" s="25"/>
      <c r="N2027" s="594"/>
      <c r="O2027" s="25"/>
      <c r="P2027" s="33"/>
    </row>
    <row r="2028" customHeight="1" spans="1:16">
      <c r="A2028" s="595"/>
      <c r="B2028" s="21"/>
      <c r="C2028" s="23"/>
      <c r="D2028" s="21"/>
      <c r="E2028" s="21"/>
      <c r="F2028" s="593"/>
      <c r="G2028" s="617"/>
      <c r="H2028" s="95"/>
      <c r="I2028" s="21"/>
      <c r="J2028" s="593"/>
      <c r="K2028" s="617"/>
      <c r="L2028" s="564"/>
      <c r="M2028" s="25"/>
      <c r="N2028" s="594"/>
      <c r="O2028" s="25"/>
      <c r="P2028" s="33"/>
    </row>
    <row r="2029" customHeight="1" spans="1:16">
      <c r="A2029" s="591"/>
      <c r="B2029" s="21"/>
      <c r="C2029" s="23"/>
      <c r="D2029" s="21"/>
      <c r="E2029" s="21"/>
      <c r="F2029" s="593"/>
      <c r="G2029" s="617"/>
      <c r="H2029" s="95"/>
      <c r="I2029" s="21"/>
      <c r="J2029" s="593"/>
      <c r="K2029" s="617"/>
      <c r="L2029" s="564"/>
      <c r="M2029" s="25"/>
      <c r="N2029" s="594"/>
      <c r="O2029" s="25"/>
      <c r="P2029" s="33"/>
    </row>
    <row r="2030" customHeight="1" spans="1:16">
      <c r="A2030" s="595"/>
      <c r="B2030" s="21"/>
      <c r="C2030" s="23"/>
      <c r="D2030" s="21"/>
      <c r="E2030" s="21"/>
      <c r="F2030" s="593"/>
      <c r="G2030" s="617"/>
      <c r="H2030" s="95"/>
      <c r="I2030" s="21"/>
      <c r="J2030" s="593"/>
      <c r="K2030" s="617"/>
      <c r="L2030" s="564"/>
      <c r="M2030" s="25"/>
      <c r="N2030" s="594"/>
      <c r="O2030" s="25"/>
      <c r="P2030" s="33"/>
    </row>
    <row r="2031" customHeight="1" spans="1:16">
      <c r="A2031" s="591"/>
      <c r="B2031" s="21"/>
      <c r="C2031" s="23"/>
      <c r="D2031" s="21"/>
      <c r="E2031" s="21"/>
      <c r="F2031" s="593"/>
      <c r="G2031" s="617"/>
      <c r="H2031" s="95"/>
      <c r="I2031" s="21"/>
      <c r="J2031" s="593"/>
      <c r="K2031" s="617"/>
      <c r="L2031" s="564"/>
      <c r="M2031" s="25"/>
      <c r="N2031" s="594"/>
      <c r="O2031" s="25"/>
      <c r="P2031" s="33"/>
    </row>
    <row r="2032" customHeight="1" spans="1:16">
      <c r="A2032" s="595"/>
      <c r="B2032" s="21"/>
      <c r="C2032" s="23"/>
      <c r="D2032" s="21"/>
      <c r="E2032" s="21"/>
      <c r="F2032" s="593"/>
      <c r="G2032" s="617"/>
      <c r="H2032" s="95"/>
      <c r="I2032" s="21"/>
      <c r="J2032" s="593"/>
      <c r="K2032" s="617"/>
      <c r="L2032" s="564"/>
      <c r="M2032" s="25"/>
      <c r="N2032" s="594"/>
      <c r="O2032" s="25"/>
      <c r="P2032" s="33"/>
    </row>
    <row r="2033" customHeight="1" spans="1:16">
      <c r="A2033" s="591"/>
      <c r="B2033" s="21"/>
      <c r="C2033" s="23"/>
      <c r="D2033" s="21"/>
      <c r="E2033" s="21"/>
      <c r="F2033" s="593"/>
      <c r="G2033" s="617"/>
      <c r="H2033" s="95"/>
      <c r="I2033" s="21"/>
      <c r="J2033" s="593"/>
      <c r="K2033" s="617"/>
      <c r="L2033" s="564"/>
      <c r="M2033" s="25"/>
      <c r="N2033" s="594"/>
      <c r="O2033" s="25"/>
      <c r="P2033" s="33"/>
    </row>
    <row r="2034" customHeight="1" spans="1:16">
      <c r="A2034" s="595"/>
      <c r="B2034" s="21"/>
      <c r="C2034" s="23"/>
      <c r="D2034" s="21"/>
      <c r="E2034" s="21"/>
      <c r="F2034" s="593"/>
      <c r="G2034" s="617"/>
      <c r="H2034" s="95"/>
      <c r="I2034" s="21"/>
      <c r="J2034" s="593"/>
      <c r="K2034" s="617"/>
      <c r="L2034" s="564"/>
      <c r="M2034" s="25"/>
      <c r="N2034" s="594"/>
      <c r="O2034" s="25"/>
      <c r="P2034" s="33"/>
    </row>
    <row r="2035" customHeight="1" spans="1:16">
      <c r="A2035" s="591"/>
      <c r="B2035" s="21"/>
      <c r="C2035" s="23"/>
      <c r="D2035" s="21"/>
      <c r="E2035" s="21"/>
      <c r="F2035" s="593"/>
      <c r="G2035" s="617"/>
      <c r="H2035" s="95"/>
      <c r="I2035" s="21"/>
      <c r="J2035" s="593"/>
      <c r="K2035" s="617"/>
      <c r="L2035" s="564"/>
      <c r="M2035" s="25"/>
      <c r="N2035" s="594"/>
      <c r="O2035" s="25"/>
      <c r="P2035" s="33"/>
    </row>
    <row r="2036" customHeight="1" spans="1:16">
      <c r="A2036" s="595"/>
      <c r="B2036" s="21"/>
      <c r="C2036" s="23"/>
      <c r="D2036" s="21"/>
      <c r="E2036" s="21"/>
      <c r="F2036" s="593"/>
      <c r="G2036" s="617"/>
      <c r="H2036" s="95"/>
      <c r="I2036" s="21"/>
      <c r="J2036" s="593"/>
      <c r="K2036" s="617"/>
      <c r="L2036" s="564"/>
      <c r="M2036" s="25"/>
      <c r="N2036" s="594"/>
      <c r="O2036" s="25"/>
      <c r="P2036" s="33"/>
    </row>
    <row r="2037" customHeight="1" spans="1:16">
      <c r="A2037" s="591"/>
      <c r="B2037" s="21"/>
      <c r="C2037" s="23"/>
      <c r="D2037" s="21"/>
      <c r="E2037" s="21"/>
      <c r="F2037" s="593"/>
      <c r="G2037" s="617"/>
      <c r="H2037" s="95"/>
      <c r="I2037" s="21"/>
      <c r="J2037" s="593"/>
      <c r="K2037" s="617"/>
      <c r="L2037" s="564"/>
      <c r="M2037" s="25"/>
      <c r="N2037" s="594"/>
      <c r="O2037" s="25"/>
      <c r="P2037" s="33"/>
    </row>
    <row r="2038" customHeight="1" spans="1:16">
      <c r="A2038" s="595"/>
      <c r="B2038" s="21"/>
      <c r="C2038" s="23"/>
      <c r="D2038" s="21"/>
      <c r="E2038" s="21"/>
      <c r="F2038" s="593"/>
      <c r="G2038" s="617"/>
      <c r="H2038" s="95"/>
      <c r="I2038" s="21"/>
      <c r="J2038" s="593"/>
      <c r="K2038" s="617"/>
      <c r="L2038" s="564"/>
      <c r="M2038" s="25"/>
      <c r="N2038" s="594"/>
      <c r="O2038" s="25"/>
      <c r="P2038" s="33"/>
    </row>
    <row r="2039" customHeight="1" spans="1:16">
      <c r="A2039" s="591"/>
      <c r="B2039" s="21"/>
      <c r="C2039" s="23"/>
      <c r="D2039" s="21"/>
      <c r="E2039" s="21"/>
      <c r="F2039" s="593"/>
      <c r="G2039" s="617"/>
      <c r="H2039" s="95"/>
      <c r="I2039" s="21"/>
      <c r="J2039" s="593"/>
      <c r="K2039" s="617"/>
      <c r="L2039" s="564"/>
      <c r="M2039" s="25"/>
      <c r="N2039" s="594"/>
      <c r="O2039" s="25"/>
      <c r="P2039" s="33"/>
    </row>
    <row r="2040" customHeight="1" spans="1:16">
      <c r="A2040" s="595"/>
      <c r="B2040" s="21"/>
      <c r="C2040" s="23"/>
      <c r="D2040" s="21"/>
      <c r="E2040" s="21"/>
      <c r="F2040" s="593"/>
      <c r="G2040" s="617"/>
      <c r="H2040" s="95"/>
      <c r="I2040" s="21"/>
      <c r="J2040" s="593"/>
      <c r="K2040" s="617"/>
      <c r="L2040" s="564"/>
      <c r="M2040" s="25"/>
      <c r="N2040" s="594"/>
      <c r="O2040" s="25"/>
      <c r="P2040" s="33"/>
    </row>
    <row r="2041" customHeight="1" spans="1:16">
      <c r="A2041" s="591"/>
      <c r="B2041" s="21"/>
      <c r="C2041" s="23"/>
      <c r="D2041" s="21"/>
      <c r="E2041" s="21"/>
      <c r="F2041" s="593"/>
      <c r="G2041" s="617"/>
      <c r="H2041" s="95"/>
      <c r="I2041" s="21"/>
      <c r="J2041" s="593"/>
      <c r="K2041" s="617"/>
      <c r="L2041" s="564"/>
      <c r="M2041" s="25"/>
      <c r="N2041" s="594"/>
      <c r="O2041" s="25"/>
      <c r="P2041" s="33"/>
    </row>
    <row r="2042" customHeight="1" spans="1:16">
      <c r="A2042" s="595"/>
      <c r="B2042" s="21"/>
      <c r="C2042" s="23"/>
      <c r="D2042" s="21"/>
      <c r="E2042" s="21"/>
      <c r="F2042" s="593"/>
      <c r="G2042" s="617"/>
      <c r="H2042" s="95"/>
      <c r="I2042" s="21"/>
      <c r="J2042" s="593"/>
      <c r="K2042" s="617"/>
      <c r="L2042" s="564"/>
      <c r="M2042" s="25"/>
      <c r="N2042" s="594"/>
      <c r="O2042" s="25"/>
      <c r="P2042" s="33"/>
    </row>
    <row r="2043" customHeight="1" spans="1:16">
      <c r="A2043" s="591"/>
      <c r="B2043" s="21"/>
      <c r="C2043" s="23"/>
      <c r="D2043" s="21"/>
      <c r="E2043" s="21"/>
      <c r="F2043" s="593"/>
      <c r="G2043" s="617"/>
      <c r="H2043" s="95"/>
      <c r="I2043" s="21"/>
      <c r="J2043" s="593"/>
      <c r="K2043" s="617"/>
      <c r="L2043" s="564"/>
      <c r="M2043" s="25"/>
      <c r="N2043" s="594"/>
      <c r="O2043" s="25"/>
      <c r="P2043" s="33"/>
    </row>
    <row r="2044" customHeight="1" spans="1:16">
      <c r="A2044" s="595"/>
      <c r="B2044" s="21"/>
      <c r="C2044" s="23"/>
      <c r="D2044" s="21"/>
      <c r="E2044" s="21"/>
      <c r="F2044" s="593"/>
      <c r="G2044" s="617"/>
      <c r="H2044" s="95"/>
      <c r="I2044" s="21"/>
      <c r="J2044" s="593"/>
      <c r="K2044" s="617"/>
      <c r="L2044" s="564"/>
      <c r="M2044" s="25"/>
      <c r="N2044" s="594"/>
      <c r="O2044" s="25"/>
      <c r="P2044" s="33"/>
    </row>
    <row r="2045" customHeight="1" spans="1:16">
      <c r="A2045" s="591"/>
      <c r="B2045" s="21"/>
      <c r="C2045" s="23"/>
      <c r="D2045" s="21"/>
      <c r="E2045" s="21"/>
      <c r="F2045" s="593"/>
      <c r="G2045" s="617"/>
      <c r="H2045" s="95"/>
      <c r="I2045" s="21"/>
      <c r="J2045" s="593"/>
      <c r="K2045" s="617"/>
      <c r="L2045" s="564"/>
      <c r="M2045" s="25"/>
      <c r="N2045" s="594"/>
      <c r="O2045" s="25"/>
      <c r="P2045" s="33"/>
    </row>
    <row r="2046" customHeight="1" spans="1:16">
      <c r="A2046" s="595"/>
      <c r="B2046" s="21"/>
      <c r="C2046" s="23"/>
      <c r="D2046" s="21"/>
      <c r="E2046" s="21"/>
      <c r="F2046" s="593"/>
      <c r="G2046" s="617"/>
      <c r="H2046" s="95"/>
      <c r="I2046" s="21"/>
      <c r="J2046" s="593"/>
      <c r="K2046" s="617"/>
      <c r="L2046" s="564"/>
      <c r="M2046" s="25"/>
      <c r="N2046" s="594"/>
      <c r="O2046" s="25"/>
      <c r="P2046" s="33"/>
    </row>
    <row r="2047" customHeight="1" spans="1:16">
      <c r="A2047" s="591"/>
      <c r="B2047" s="21"/>
      <c r="C2047" s="23"/>
      <c r="D2047" s="21"/>
      <c r="E2047" s="21"/>
      <c r="F2047" s="593"/>
      <c r="G2047" s="617"/>
      <c r="H2047" s="95"/>
      <c r="I2047" s="21"/>
      <c r="J2047" s="593"/>
      <c r="K2047" s="617"/>
      <c r="L2047" s="564"/>
      <c r="M2047" s="25"/>
      <c r="N2047" s="594"/>
      <c r="O2047" s="25"/>
      <c r="P2047" s="33"/>
    </row>
    <row r="2048" customHeight="1" spans="1:16">
      <c r="A2048" s="595"/>
      <c r="B2048" s="21"/>
      <c r="C2048" s="23"/>
      <c r="D2048" s="21"/>
      <c r="E2048" s="21"/>
      <c r="F2048" s="593"/>
      <c r="G2048" s="617"/>
      <c r="H2048" s="95"/>
      <c r="I2048" s="21"/>
      <c r="J2048" s="593"/>
      <c r="K2048" s="617"/>
      <c r="L2048" s="564"/>
      <c r="M2048" s="25"/>
      <c r="N2048" s="594"/>
      <c r="O2048" s="25"/>
      <c r="P2048" s="33"/>
    </row>
    <row r="2049" customHeight="1" spans="1:16">
      <c r="A2049" s="591"/>
      <c r="B2049" s="21"/>
      <c r="C2049" s="23"/>
      <c r="D2049" s="21"/>
      <c r="E2049" s="21"/>
      <c r="F2049" s="593"/>
      <c r="G2049" s="617"/>
      <c r="H2049" s="95"/>
      <c r="I2049" s="21"/>
      <c r="J2049" s="593"/>
      <c r="K2049" s="617"/>
      <c r="L2049" s="564"/>
      <c r="M2049" s="25"/>
      <c r="N2049" s="594"/>
      <c r="O2049" s="25"/>
      <c r="P2049" s="33"/>
    </row>
    <row r="2050" customHeight="1" spans="1:16">
      <c r="A2050" s="595"/>
      <c r="B2050" s="21"/>
      <c r="C2050" s="23"/>
      <c r="D2050" s="21"/>
      <c r="E2050" s="21"/>
      <c r="F2050" s="593"/>
      <c r="G2050" s="617"/>
      <c r="H2050" s="95"/>
      <c r="I2050" s="21"/>
      <c r="J2050" s="593"/>
      <c r="K2050" s="617"/>
      <c r="L2050" s="564"/>
      <c r="M2050" s="25"/>
      <c r="N2050" s="594"/>
      <c r="O2050" s="25"/>
      <c r="P2050" s="33"/>
    </row>
    <row r="2051" customHeight="1" spans="1:16">
      <c r="A2051" s="591"/>
      <c r="B2051" s="21"/>
      <c r="C2051" s="23"/>
      <c r="D2051" s="21"/>
      <c r="E2051" s="21"/>
      <c r="F2051" s="593"/>
      <c r="G2051" s="617"/>
      <c r="H2051" s="95"/>
      <c r="I2051" s="21"/>
      <c r="J2051" s="593"/>
      <c r="K2051" s="617"/>
      <c r="L2051" s="564"/>
      <c r="M2051" s="25"/>
      <c r="N2051" s="594"/>
      <c r="O2051" s="25"/>
      <c r="P2051" s="33"/>
    </row>
    <row r="2052" customHeight="1" spans="1:16">
      <c r="A2052" s="595"/>
      <c r="B2052" s="21"/>
      <c r="C2052" s="23"/>
      <c r="D2052" s="21"/>
      <c r="E2052" s="21"/>
      <c r="F2052" s="593"/>
      <c r="G2052" s="617"/>
      <c r="H2052" s="95"/>
      <c r="I2052" s="21"/>
      <c r="J2052" s="593"/>
      <c r="K2052" s="617"/>
      <c r="L2052" s="564"/>
      <c r="M2052" s="25"/>
      <c r="N2052" s="594"/>
      <c r="O2052" s="25"/>
      <c r="P2052" s="33"/>
    </row>
    <row r="2053" customHeight="1" spans="1:16">
      <c r="A2053" s="591"/>
      <c r="B2053" s="21"/>
      <c r="C2053" s="23"/>
      <c r="D2053" s="21"/>
      <c r="E2053" s="21"/>
      <c r="F2053" s="593"/>
      <c r="G2053" s="617"/>
      <c r="H2053" s="95"/>
      <c r="I2053" s="21"/>
      <c r="J2053" s="593"/>
      <c r="K2053" s="617"/>
      <c r="L2053" s="564"/>
      <c r="M2053" s="25"/>
      <c r="N2053" s="594"/>
      <c r="O2053" s="25"/>
      <c r="P2053" s="33"/>
    </row>
    <row r="2054" customHeight="1" spans="1:16">
      <c r="A2054" s="595"/>
      <c r="B2054" s="21"/>
      <c r="C2054" s="23"/>
      <c r="D2054" s="21"/>
      <c r="E2054" s="21"/>
      <c r="F2054" s="593"/>
      <c r="G2054" s="617"/>
      <c r="H2054" s="95"/>
      <c r="I2054" s="21"/>
      <c r="J2054" s="593"/>
      <c r="K2054" s="617"/>
      <c r="L2054" s="564"/>
      <c r="M2054" s="25"/>
      <c r="N2054" s="594"/>
      <c r="O2054" s="25"/>
      <c r="P2054" s="33"/>
    </row>
    <row r="2055" customHeight="1" spans="1:16">
      <c r="A2055" s="591"/>
      <c r="B2055" s="22"/>
      <c r="C2055" s="23"/>
      <c r="D2055" s="21"/>
      <c r="E2055" s="21"/>
      <c r="F2055" s="593"/>
      <c r="G2055" s="617"/>
      <c r="H2055" s="95"/>
      <c r="I2055" s="21"/>
      <c r="J2055" s="593"/>
      <c r="K2055" s="617"/>
      <c r="L2055" s="564"/>
      <c r="M2055" s="25"/>
      <c r="N2055" s="594"/>
      <c r="O2055" s="25"/>
      <c r="P2055" s="33"/>
    </row>
    <row r="2056" customHeight="1" spans="1:16">
      <c r="A2056" s="595"/>
      <c r="B2056" s="22"/>
      <c r="C2056" s="23"/>
      <c r="D2056" s="21"/>
      <c r="E2056" s="21"/>
      <c r="F2056" s="593"/>
      <c r="G2056" s="617"/>
      <c r="H2056" s="95"/>
      <c r="I2056" s="21"/>
      <c r="J2056" s="593"/>
      <c r="K2056" s="617"/>
      <c r="L2056" s="564"/>
      <c r="M2056" s="25"/>
      <c r="N2056" s="594"/>
      <c r="O2056" s="25"/>
      <c r="P2056" s="33"/>
    </row>
    <row r="2057" customHeight="1" spans="1:16">
      <c r="A2057" s="591"/>
      <c r="B2057" s="22"/>
      <c r="C2057" s="23"/>
      <c r="D2057" s="21"/>
      <c r="E2057" s="21"/>
      <c r="F2057" s="593"/>
      <c r="G2057" s="617"/>
      <c r="H2057" s="95"/>
      <c r="I2057" s="21"/>
      <c r="J2057" s="593"/>
      <c r="K2057" s="617"/>
      <c r="L2057" s="564"/>
      <c r="M2057" s="25"/>
      <c r="N2057" s="594"/>
      <c r="O2057" s="25"/>
      <c r="P2057" s="33"/>
    </row>
    <row r="2058" customHeight="1" spans="1:16">
      <c r="A2058" s="595"/>
      <c r="B2058" s="22"/>
      <c r="C2058" s="23"/>
      <c r="D2058" s="21"/>
      <c r="E2058" s="21"/>
      <c r="F2058" s="593"/>
      <c r="G2058" s="617"/>
      <c r="H2058" s="95"/>
      <c r="I2058" s="21"/>
      <c r="J2058" s="593"/>
      <c r="K2058" s="617"/>
      <c r="L2058" s="564"/>
      <c r="M2058" s="25"/>
      <c r="N2058" s="594"/>
      <c r="O2058" s="25"/>
      <c r="P2058" s="33"/>
    </row>
    <row r="2059" customHeight="1" spans="1:16">
      <c r="A2059" s="591"/>
      <c r="B2059" s="21"/>
      <c r="C2059" s="23"/>
      <c r="D2059" s="21"/>
      <c r="E2059" s="21"/>
      <c r="F2059" s="593"/>
      <c r="G2059" s="617"/>
      <c r="H2059" s="95"/>
      <c r="I2059" s="21"/>
      <c r="J2059" s="593"/>
      <c r="K2059" s="617"/>
      <c r="L2059" s="564"/>
      <c r="M2059" s="25"/>
      <c r="N2059" s="594"/>
      <c r="O2059" s="25"/>
      <c r="P2059" s="33"/>
    </row>
    <row r="2060" customHeight="1" spans="1:16">
      <c r="A2060" s="595"/>
      <c r="B2060" s="21"/>
      <c r="C2060" s="23"/>
      <c r="D2060" s="21"/>
      <c r="E2060" s="21"/>
      <c r="F2060" s="593"/>
      <c r="G2060" s="617"/>
      <c r="H2060" s="95"/>
      <c r="I2060" s="21"/>
      <c r="J2060" s="593"/>
      <c r="K2060" s="617"/>
      <c r="L2060" s="564"/>
      <c r="M2060" s="25"/>
      <c r="N2060" s="594"/>
      <c r="O2060" s="25"/>
      <c r="P2060" s="33"/>
    </row>
    <row r="2061" customHeight="1" spans="1:16">
      <c r="A2061" s="591"/>
      <c r="B2061" s="21"/>
      <c r="C2061" s="23"/>
      <c r="D2061" s="21"/>
      <c r="E2061" s="21"/>
      <c r="F2061" s="593"/>
      <c r="G2061" s="617"/>
      <c r="H2061" s="95"/>
      <c r="I2061" s="21"/>
      <c r="J2061" s="593"/>
      <c r="K2061" s="617"/>
      <c r="L2061" s="564"/>
      <c r="M2061" s="25"/>
      <c r="N2061" s="594"/>
      <c r="O2061" s="25"/>
      <c r="P2061" s="33"/>
    </row>
    <row r="2062" customHeight="1" spans="1:16">
      <c r="A2062" s="595"/>
      <c r="B2062" s="21"/>
      <c r="C2062" s="23"/>
      <c r="D2062" s="21"/>
      <c r="E2062" s="21"/>
      <c r="F2062" s="593"/>
      <c r="G2062" s="617"/>
      <c r="H2062" s="95"/>
      <c r="I2062" s="21"/>
      <c r="J2062" s="593"/>
      <c r="K2062" s="617"/>
      <c r="L2062" s="564"/>
      <c r="M2062" s="25"/>
      <c r="N2062" s="594"/>
      <c r="O2062" s="25"/>
      <c r="P2062" s="33"/>
    </row>
    <row r="2063" customHeight="1" spans="1:16">
      <c r="A2063" s="591"/>
      <c r="B2063" s="21"/>
      <c r="C2063" s="23"/>
      <c r="D2063" s="21"/>
      <c r="E2063" s="21"/>
      <c r="F2063" s="593"/>
      <c r="G2063" s="617"/>
      <c r="H2063" s="95"/>
      <c r="I2063" s="21"/>
      <c r="J2063" s="593"/>
      <c r="K2063" s="617"/>
      <c r="L2063" s="564"/>
      <c r="M2063" s="25"/>
      <c r="N2063" s="594"/>
      <c r="O2063" s="25"/>
      <c r="P2063" s="33"/>
    </row>
    <row r="2064" customHeight="1" spans="1:16">
      <c r="A2064" s="595"/>
      <c r="B2064" s="21"/>
      <c r="C2064" s="23"/>
      <c r="D2064" s="21"/>
      <c r="E2064" s="21"/>
      <c r="F2064" s="593"/>
      <c r="G2064" s="617"/>
      <c r="H2064" s="95"/>
      <c r="I2064" s="21"/>
      <c r="J2064" s="593"/>
      <c r="K2064" s="617"/>
      <c r="L2064" s="564"/>
      <c r="M2064" s="25"/>
      <c r="N2064" s="594"/>
      <c r="O2064" s="25"/>
      <c r="P2064" s="33"/>
    </row>
    <row r="2065" customHeight="1" spans="1:16">
      <c r="A2065" s="591"/>
      <c r="B2065" s="21"/>
      <c r="C2065" s="23"/>
      <c r="D2065" s="21"/>
      <c r="E2065" s="21"/>
      <c r="F2065" s="593"/>
      <c r="G2065" s="617"/>
      <c r="H2065" s="95"/>
      <c r="I2065" s="21"/>
      <c r="J2065" s="593"/>
      <c r="K2065" s="617"/>
      <c r="L2065" s="564"/>
      <c r="M2065" s="25"/>
      <c r="N2065" s="594"/>
      <c r="O2065" s="25"/>
      <c r="P2065" s="33"/>
    </row>
    <row r="2066" customHeight="1" spans="1:16">
      <c r="A2066" s="595"/>
      <c r="B2066" s="22"/>
      <c r="C2066" s="23"/>
      <c r="D2066" s="21"/>
      <c r="E2066" s="21"/>
      <c r="F2066" s="593"/>
      <c r="G2066" s="617"/>
      <c r="H2066" s="95"/>
      <c r="I2066" s="21"/>
      <c r="J2066" s="593"/>
      <c r="K2066" s="617"/>
      <c r="L2066" s="564"/>
      <c r="M2066" s="25"/>
      <c r="N2066" s="594"/>
      <c r="O2066" s="25"/>
      <c r="P2066" s="33"/>
    </row>
    <row r="2067" customHeight="1" spans="1:16">
      <c r="A2067" s="591"/>
      <c r="B2067" s="21"/>
      <c r="C2067" s="23"/>
      <c r="D2067" s="21"/>
      <c r="E2067" s="21"/>
      <c r="F2067" s="593"/>
      <c r="G2067" s="617"/>
      <c r="H2067" s="95"/>
      <c r="I2067" s="21"/>
      <c r="J2067" s="593"/>
      <c r="K2067" s="617"/>
      <c r="L2067" s="564"/>
      <c r="M2067" s="25"/>
      <c r="N2067" s="594"/>
      <c r="O2067" s="25"/>
      <c r="P2067" s="33"/>
    </row>
    <row r="2068" customHeight="1" spans="1:16">
      <c r="A2068" s="595"/>
      <c r="B2068" s="21"/>
      <c r="C2068" s="23"/>
      <c r="D2068" s="21"/>
      <c r="E2068" s="21"/>
      <c r="F2068" s="593"/>
      <c r="G2068" s="617"/>
      <c r="H2068" s="95"/>
      <c r="I2068" s="21"/>
      <c r="J2068" s="593"/>
      <c r="K2068" s="617"/>
      <c r="L2068" s="564"/>
      <c r="M2068" s="25"/>
      <c r="N2068" s="594"/>
      <c r="O2068" s="25"/>
      <c r="P2068" s="33"/>
    </row>
    <row r="2069" customHeight="1" spans="1:16">
      <c r="A2069" s="591"/>
      <c r="B2069" s="21"/>
      <c r="C2069" s="23"/>
      <c r="D2069" s="21"/>
      <c r="E2069" s="21"/>
      <c r="F2069" s="593"/>
      <c r="G2069" s="617"/>
      <c r="H2069" s="95"/>
      <c r="I2069" s="21"/>
      <c r="J2069" s="593"/>
      <c r="K2069" s="617"/>
      <c r="L2069" s="564"/>
      <c r="M2069" s="25"/>
      <c r="N2069" s="594"/>
      <c r="O2069" s="25"/>
      <c r="P2069" s="33"/>
    </row>
    <row r="2070" customHeight="1" spans="1:16">
      <c r="A2070" s="595"/>
      <c r="B2070" s="21"/>
      <c r="C2070" s="23"/>
      <c r="D2070" s="21"/>
      <c r="E2070" s="21"/>
      <c r="F2070" s="593"/>
      <c r="G2070" s="617"/>
      <c r="H2070" s="95"/>
      <c r="I2070" s="21"/>
      <c r="J2070" s="593"/>
      <c r="K2070" s="617"/>
      <c r="L2070" s="564"/>
      <c r="M2070" s="25"/>
      <c r="N2070" s="594"/>
      <c r="O2070" s="25"/>
      <c r="P2070" s="33"/>
    </row>
    <row r="2071" customHeight="1" spans="1:16">
      <c r="A2071" s="591"/>
      <c r="B2071" s="21"/>
      <c r="C2071" s="23"/>
      <c r="D2071" s="21"/>
      <c r="E2071" s="21"/>
      <c r="F2071" s="593"/>
      <c r="G2071" s="617"/>
      <c r="H2071" s="95"/>
      <c r="I2071" s="21"/>
      <c r="J2071" s="593"/>
      <c r="K2071" s="617"/>
      <c r="L2071" s="564"/>
      <c r="M2071" s="25"/>
      <c r="N2071" s="594"/>
      <c r="O2071" s="25"/>
      <c r="P2071" s="33"/>
    </row>
    <row r="2072" customHeight="1" spans="1:16">
      <c r="A2072" s="595"/>
      <c r="B2072" s="21"/>
      <c r="C2072" s="23"/>
      <c r="D2072" s="21"/>
      <c r="E2072" s="21"/>
      <c r="F2072" s="593"/>
      <c r="G2072" s="617"/>
      <c r="H2072" s="95"/>
      <c r="I2072" s="21"/>
      <c r="J2072" s="593"/>
      <c r="K2072" s="617"/>
      <c r="L2072" s="564"/>
      <c r="M2072" s="25"/>
      <c r="N2072" s="594"/>
      <c r="O2072" s="25"/>
      <c r="P2072" s="33"/>
    </row>
    <row r="2073" customHeight="1" spans="1:16">
      <c r="A2073" s="591"/>
      <c r="B2073" s="21"/>
      <c r="C2073" s="23"/>
      <c r="D2073" s="21"/>
      <c r="E2073" s="21"/>
      <c r="F2073" s="593"/>
      <c r="G2073" s="617"/>
      <c r="H2073" s="95"/>
      <c r="I2073" s="21"/>
      <c r="J2073" s="593"/>
      <c r="K2073" s="617"/>
      <c r="L2073" s="564"/>
      <c r="M2073" s="25"/>
      <c r="N2073" s="594"/>
      <c r="O2073" s="25"/>
      <c r="P2073" s="33"/>
    </row>
    <row r="2074" customHeight="1" spans="1:16">
      <c r="A2074" s="595"/>
      <c r="B2074" s="21"/>
      <c r="C2074" s="23"/>
      <c r="D2074" s="21"/>
      <c r="E2074" s="21"/>
      <c r="F2074" s="593"/>
      <c r="G2074" s="617"/>
      <c r="H2074" s="95"/>
      <c r="I2074" s="21"/>
      <c r="J2074" s="593"/>
      <c r="K2074" s="617"/>
      <c r="L2074" s="564"/>
      <c r="M2074" s="25"/>
      <c r="N2074" s="594"/>
      <c r="O2074" s="25"/>
      <c r="P2074" s="33"/>
    </row>
    <row r="2075" customHeight="1" spans="1:16">
      <c r="A2075" s="591"/>
      <c r="B2075" s="618"/>
      <c r="C2075" s="23"/>
      <c r="D2075" s="21"/>
      <c r="E2075" s="21"/>
      <c r="F2075" s="593"/>
      <c r="G2075" s="617"/>
      <c r="H2075" s="95"/>
      <c r="I2075" s="21"/>
      <c r="J2075" s="593"/>
      <c r="K2075" s="617"/>
      <c r="L2075" s="564"/>
      <c r="M2075" s="25"/>
      <c r="N2075" s="594"/>
      <c r="O2075" s="25"/>
      <c r="P2075" s="33"/>
    </row>
    <row r="2076" customHeight="1" spans="1:16">
      <c r="A2076" s="595"/>
      <c r="B2076" s="618"/>
      <c r="C2076" s="23"/>
      <c r="D2076" s="21"/>
      <c r="E2076" s="21"/>
      <c r="F2076" s="593"/>
      <c r="G2076" s="617"/>
      <c r="H2076" s="95"/>
      <c r="I2076" s="21"/>
      <c r="J2076" s="593"/>
      <c r="K2076" s="617"/>
      <c r="L2076" s="564"/>
      <c r="M2076" s="25"/>
      <c r="N2076" s="594"/>
      <c r="O2076" s="25"/>
      <c r="P2076" s="33"/>
    </row>
    <row r="2077" customHeight="1" spans="1:16">
      <c r="A2077" s="591"/>
      <c r="B2077" s="21"/>
      <c r="C2077" s="23"/>
      <c r="D2077" s="21"/>
      <c r="E2077" s="21"/>
      <c r="F2077" s="593"/>
      <c r="G2077" s="617"/>
      <c r="H2077" s="95"/>
      <c r="I2077" s="21"/>
      <c r="J2077" s="593"/>
      <c r="K2077" s="617"/>
      <c r="L2077" s="564"/>
      <c r="M2077" s="25"/>
      <c r="N2077" s="594"/>
      <c r="O2077" s="25"/>
      <c r="P2077" s="33"/>
    </row>
    <row r="2078" customHeight="1" spans="1:16">
      <c r="A2078" s="595"/>
      <c r="B2078" s="21"/>
      <c r="C2078" s="23"/>
      <c r="D2078" s="21"/>
      <c r="E2078" s="21"/>
      <c r="F2078" s="593"/>
      <c r="G2078" s="617"/>
      <c r="H2078" s="95"/>
      <c r="I2078" s="21"/>
      <c r="J2078" s="593"/>
      <c r="K2078" s="617"/>
      <c r="L2078" s="564"/>
      <c r="M2078" s="25"/>
      <c r="N2078" s="594"/>
      <c r="O2078" s="25"/>
      <c r="P2078" s="33"/>
    </row>
    <row r="2079" customHeight="1" spans="1:16">
      <c r="A2079" s="591"/>
      <c r="B2079" s="21"/>
      <c r="C2079" s="23"/>
      <c r="D2079" s="21"/>
      <c r="E2079" s="21"/>
      <c r="F2079" s="593"/>
      <c r="G2079" s="617"/>
      <c r="H2079" s="95"/>
      <c r="I2079" s="21"/>
      <c r="J2079" s="593"/>
      <c r="K2079" s="617"/>
      <c r="L2079" s="564"/>
      <c r="M2079" s="25"/>
      <c r="N2079" s="594"/>
      <c r="O2079" s="25"/>
      <c r="P2079" s="33"/>
    </row>
    <row r="2080" customHeight="1" spans="1:16">
      <c r="A2080" s="595"/>
      <c r="B2080" s="21"/>
      <c r="C2080" s="23"/>
      <c r="D2080" s="21"/>
      <c r="E2080" s="21"/>
      <c r="F2080" s="593"/>
      <c r="G2080" s="617"/>
      <c r="H2080" s="95"/>
      <c r="I2080" s="21"/>
      <c r="J2080" s="593"/>
      <c r="K2080" s="617"/>
      <c r="L2080" s="564"/>
      <c r="M2080" s="25"/>
      <c r="N2080" s="594"/>
      <c r="O2080" s="25"/>
      <c r="P2080" s="33"/>
    </row>
    <row r="2081" customHeight="1" spans="1:16">
      <c r="A2081" s="591"/>
      <c r="B2081" s="21"/>
      <c r="C2081" s="23"/>
      <c r="D2081" s="21"/>
      <c r="E2081" s="21"/>
      <c r="F2081" s="593"/>
      <c r="G2081" s="617"/>
      <c r="H2081" s="95"/>
      <c r="I2081" s="21"/>
      <c r="J2081" s="593"/>
      <c r="K2081" s="617"/>
      <c r="L2081" s="564"/>
      <c r="M2081" s="25"/>
      <c r="N2081" s="594"/>
      <c r="O2081" s="25"/>
      <c r="P2081" s="33"/>
    </row>
    <row r="2082" customHeight="1" spans="1:16">
      <c r="A2082" s="595"/>
      <c r="B2082" s="21"/>
      <c r="C2082" s="23"/>
      <c r="D2082" s="21"/>
      <c r="E2082" s="21"/>
      <c r="F2082" s="593"/>
      <c r="G2082" s="617"/>
      <c r="H2082" s="95"/>
      <c r="I2082" s="21"/>
      <c r="J2082" s="593"/>
      <c r="K2082" s="617"/>
      <c r="L2082" s="564"/>
      <c r="M2082" s="25"/>
      <c r="N2082" s="594"/>
      <c r="O2082" s="25"/>
      <c r="P2082" s="33"/>
    </row>
    <row r="2083" customHeight="1" spans="1:16">
      <c r="A2083" s="591"/>
      <c r="B2083" s="21"/>
      <c r="C2083" s="23"/>
      <c r="D2083" s="21"/>
      <c r="E2083" s="21"/>
      <c r="F2083" s="593"/>
      <c r="G2083" s="617"/>
      <c r="H2083" s="95"/>
      <c r="I2083" s="21"/>
      <c r="J2083" s="593"/>
      <c r="K2083" s="617"/>
      <c r="L2083" s="564"/>
      <c r="M2083" s="25"/>
      <c r="N2083" s="594"/>
      <c r="O2083" s="25"/>
      <c r="P2083" s="33"/>
    </row>
    <row r="2084" customHeight="1" spans="1:16">
      <c r="A2084" s="595"/>
      <c r="B2084" s="21"/>
      <c r="C2084" s="23"/>
      <c r="D2084" s="21"/>
      <c r="E2084" s="21"/>
      <c r="F2084" s="593"/>
      <c r="G2084" s="617"/>
      <c r="H2084" s="95"/>
      <c r="I2084" s="21"/>
      <c r="J2084" s="593"/>
      <c r="K2084" s="617"/>
      <c r="L2084" s="564"/>
      <c r="M2084" s="25"/>
      <c r="N2084" s="594"/>
      <c r="O2084" s="25"/>
      <c r="P2084" s="33"/>
    </row>
    <row r="2085" customHeight="1" spans="1:16">
      <c r="A2085" s="591"/>
      <c r="B2085" s="21"/>
      <c r="C2085" s="23"/>
      <c r="D2085" s="21"/>
      <c r="E2085" s="21"/>
      <c r="F2085" s="593"/>
      <c r="G2085" s="617"/>
      <c r="H2085" s="95"/>
      <c r="I2085" s="21"/>
      <c r="J2085" s="593"/>
      <c r="K2085" s="617"/>
      <c r="L2085" s="564"/>
      <c r="M2085" s="25"/>
      <c r="N2085" s="594"/>
      <c r="O2085" s="25"/>
      <c r="P2085" s="33"/>
    </row>
    <row r="2086" customHeight="1" spans="1:16">
      <c r="A2086" s="595"/>
      <c r="B2086" s="21"/>
      <c r="C2086" s="23"/>
      <c r="D2086" s="21"/>
      <c r="E2086" s="21"/>
      <c r="F2086" s="593"/>
      <c r="G2086" s="617"/>
      <c r="H2086" s="95"/>
      <c r="I2086" s="21"/>
      <c r="J2086" s="593"/>
      <c r="K2086" s="617"/>
      <c r="L2086" s="564"/>
      <c r="M2086" s="25"/>
      <c r="N2086" s="594"/>
      <c r="O2086" s="25"/>
      <c r="P2086" s="33"/>
    </row>
    <row r="2087" customHeight="1" spans="1:16">
      <c r="A2087" s="591"/>
      <c r="B2087" s="22"/>
      <c r="C2087" s="23"/>
      <c r="D2087" s="21"/>
      <c r="E2087" s="21"/>
      <c r="F2087" s="593"/>
      <c r="G2087" s="617"/>
      <c r="H2087" s="95"/>
      <c r="I2087" s="21"/>
      <c r="J2087" s="593"/>
      <c r="K2087" s="617"/>
      <c r="L2087" s="564"/>
      <c r="M2087" s="25"/>
      <c r="N2087" s="594"/>
      <c r="O2087" s="25"/>
      <c r="P2087" s="33"/>
    </row>
    <row r="2088" customHeight="1" spans="1:16">
      <c r="A2088" s="595"/>
      <c r="B2088" s="21"/>
      <c r="C2088" s="23"/>
      <c r="D2088" s="21"/>
      <c r="E2088" s="21"/>
      <c r="F2088" s="593"/>
      <c r="G2088" s="617"/>
      <c r="H2088" s="95"/>
      <c r="I2088" s="21"/>
      <c r="J2088" s="593"/>
      <c r="K2088" s="617"/>
      <c r="L2088" s="564"/>
      <c r="M2088" s="25"/>
      <c r="N2088" s="594"/>
      <c r="O2088" s="25"/>
      <c r="P2088" s="33"/>
    </row>
    <row r="2089" customHeight="1" spans="1:16">
      <c r="A2089" s="591"/>
      <c r="B2089" s="21"/>
      <c r="C2089" s="23"/>
      <c r="D2089" s="21"/>
      <c r="E2089" s="21"/>
      <c r="F2089" s="593"/>
      <c r="G2089" s="617"/>
      <c r="H2089" s="95"/>
      <c r="I2089" s="21"/>
      <c r="J2089" s="593"/>
      <c r="K2089" s="617"/>
      <c r="L2089" s="564"/>
      <c r="M2089" s="25"/>
      <c r="N2089" s="594"/>
      <c r="O2089" s="25"/>
      <c r="P2089" s="33"/>
    </row>
    <row r="2090" customHeight="1" spans="1:16">
      <c r="A2090" s="595"/>
      <c r="B2090" s="21"/>
      <c r="C2090" s="23"/>
      <c r="D2090" s="21"/>
      <c r="E2090" s="21"/>
      <c r="F2090" s="593"/>
      <c r="G2090" s="617"/>
      <c r="H2090" s="95"/>
      <c r="I2090" s="21"/>
      <c r="J2090" s="593"/>
      <c r="K2090" s="617"/>
      <c r="L2090" s="564"/>
      <c r="M2090" s="25"/>
      <c r="N2090" s="594"/>
      <c r="O2090" s="25"/>
      <c r="P2090" s="33"/>
    </row>
    <row r="2091" customHeight="1" spans="1:16">
      <c r="A2091" s="591"/>
      <c r="B2091" s="21"/>
      <c r="C2091" s="23"/>
      <c r="D2091" s="21"/>
      <c r="E2091" s="21"/>
      <c r="F2091" s="593"/>
      <c r="G2091" s="617"/>
      <c r="H2091" s="95"/>
      <c r="I2091" s="21"/>
      <c r="J2091" s="593"/>
      <c r="K2091" s="617"/>
      <c r="L2091" s="564"/>
      <c r="M2091" s="25"/>
      <c r="N2091" s="594"/>
      <c r="O2091" s="25"/>
      <c r="P2091" s="33"/>
    </row>
    <row r="2092" customHeight="1" spans="1:16">
      <c r="A2092" s="595"/>
      <c r="B2092" s="21"/>
      <c r="C2092" s="23"/>
      <c r="D2092" s="21"/>
      <c r="E2092" s="21"/>
      <c r="F2092" s="593"/>
      <c r="G2092" s="617"/>
      <c r="H2092" s="95"/>
      <c r="I2092" s="21"/>
      <c r="J2092" s="593"/>
      <c r="K2092" s="617"/>
      <c r="L2092" s="564"/>
      <c r="M2092" s="25"/>
      <c r="N2092" s="594"/>
      <c r="O2092" s="25"/>
      <c r="P2092" s="33"/>
    </row>
    <row r="2093" customHeight="1" spans="1:16">
      <c r="A2093" s="591"/>
      <c r="B2093" s="21"/>
      <c r="C2093" s="23"/>
      <c r="D2093" s="21"/>
      <c r="E2093" s="21"/>
      <c r="F2093" s="593"/>
      <c r="G2093" s="617"/>
      <c r="H2093" s="95"/>
      <c r="I2093" s="21"/>
      <c r="J2093" s="593"/>
      <c r="K2093" s="617"/>
      <c r="L2093" s="564"/>
      <c r="M2093" s="25"/>
      <c r="N2093" s="594"/>
      <c r="O2093" s="25"/>
      <c r="P2093" s="33"/>
    </row>
    <row r="2094" customHeight="1" spans="1:16">
      <c r="A2094" s="595"/>
      <c r="B2094" s="21"/>
      <c r="C2094" s="23"/>
      <c r="D2094" s="21"/>
      <c r="E2094" s="21"/>
      <c r="F2094" s="593"/>
      <c r="G2094" s="617"/>
      <c r="H2094" s="95"/>
      <c r="I2094" s="21"/>
      <c r="J2094" s="593"/>
      <c r="K2094" s="617"/>
      <c r="L2094" s="564"/>
      <c r="M2094" s="25"/>
      <c r="N2094" s="594"/>
      <c r="O2094" s="25"/>
      <c r="P2094" s="33"/>
    </row>
    <row r="2095" customHeight="1" spans="1:16">
      <c r="A2095" s="591"/>
      <c r="B2095" s="21"/>
      <c r="C2095" s="23"/>
      <c r="D2095" s="21"/>
      <c r="E2095" s="21"/>
      <c r="F2095" s="593"/>
      <c r="G2095" s="617"/>
      <c r="H2095" s="95"/>
      <c r="I2095" s="21"/>
      <c r="J2095" s="593"/>
      <c r="K2095" s="617"/>
      <c r="L2095" s="564"/>
      <c r="M2095" s="25"/>
      <c r="N2095" s="594"/>
      <c r="O2095" s="25"/>
      <c r="P2095" s="33"/>
    </row>
    <row r="2096" customHeight="1" spans="1:16">
      <c r="A2096" s="595"/>
      <c r="B2096" s="21"/>
      <c r="C2096" s="23"/>
      <c r="D2096" s="21"/>
      <c r="E2096" s="21"/>
      <c r="F2096" s="593"/>
      <c r="G2096" s="617"/>
      <c r="H2096" s="95"/>
      <c r="I2096" s="21"/>
      <c r="J2096" s="593"/>
      <c r="K2096" s="617"/>
      <c r="L2096" s="564"/>
      <c r="M2096" s="25"/>
      <c r="N2096" s="594"/>
      <c r="O2096" s="25"/>
      <c r="P2096" s="33"/>
    </row>
    <row r="2097" customHeight="1" spans="1:16">
      <c r="A2097" s="591"/>
      <c r="B2097" s="21"/>
      <c r="C2097" s="23"/>
      <c r="D2097" s="21"/>
      <c r="E2097" s="21"/>
      <c r="F2097" s="593"/>
      <c r="G2097" s="617"/>
      <c r="H2097" s="95"/>
      <c r="I2097" s="21"/>
      <c r="J2097" s="593"/>
      <c r="K2097" s="617"/>
      <c r="L2097" s="564"/>
      <c r="M2097" s="25"/>
      <c r="N2097" s="594"/>
      <c r="O2097" s="25"/>
      <c r="P2097" s="33"/>
    </row>
    <row r="2098" customHeight="1" spans="1:16">
      <c r="A2098" s="595"/>
      <c r="B2098" s="21"/>
      <c r="C2098" s="23"/>
      <c r="D2098" s="21"/>
      <c r="E2098" s="21"/>
      <c r="F2098" s="593"/>
      <c r="G2098" s="617"/>
      <c r="H2098" s="95"/>
      <c r="I2098" s="21"/>
      <c r="J2098" s="593"/>
      <c r="K2098" s="617"/>
      <c r="L2098" s="564"/>
      <c r="M2098" s="25"/>
      <c r="N2098" s="594"/>
      <c r="O2098" s="25"/>
      <c r="P2098" s="33"/>
    </row>
    <row r="2099" customHeight="1" spans="1:16">
      <c r="A2099" s="591"/>
      <c r="B2099" s="21"/>
      <c r="C2099" s="23"/>
      <c r="D2099" s="21"/>
      <c r="E2099" s="21"/>
      <c r="F2099" s="593"/>
      <c r="G2099" s="617"/>
      <c r="H2099" s="95"/>
      <c r="I2099" s="21"/>
      <c r="J2099" s="593"/>
      <c r="K2099" s="617"/>
      <c r="L2099" s="564"/>
      <c r="M2099" s="25"/>
      <c r="N2099" s="594"/>
      <c r="O2099" s="25"/>
      <c r="P2099" s="33"/>
    </row>
    <row r="2100" customHeight="1" spans="1:16">
      <c r="A2100" s="595"/>
      <c r="B2100" s="21"/>
      <c r="C2100" s="23"/>
      <c r="D2100" s="21"/>
      <c r="E2100" s="21"/>
      <c r="F2100" s="593"/>
      <c r="G2100" s="617"/>
      <c r="H2100" s="95"/>
      <c r="I2100" s="21"/>
      <c r="J2100" s="593"/>
      <c r="K2100" s="617"/>
      <c r="L2100" s="564"/>
      <c r="M2100" s="25"/>
      <c r="N2100" s="594"/>
      <c r="O2100" s="25"/>
      <c r="P2100" s="33"/>
    </row>
    <row r="2101" customHeight="1" spans="1:16">
      <c r="A2101" s="591"/>
      <c r="B2101" s="21"/>
      <c r="C2101" s="23"/>
      <c r="D2101" s="21"/>
      <c r="E2101" s="21"/>
      <c r="F2101" s="593"/>
      <c r="G2101" s="617"/>
      <c r="H2101" s="95"/>
      <c r="I2101" s="21"/>
      <c r="J2101" s="593"/>
      <c r="K2101" s="617"/>
      <c r="L2101" s="564"/>
      <c r="M2101" s="25"/>
      <c r="N2101" s="594"/>
      <c r="O2101" s="25"/>
      <c r="P2101" s="33"/>
    </row>
    <row r="2102" customHeight="1" spans="1:16">
      <c r="A2102" s="595"/>
      <c r="B2102" s="21"/>
      <c r="C2102" s="23"/>
      <c r="D2102" s="21"/>
      <c r="E2102" s="21"/>
      <c r="F2102" s="593"/>
      <c r="G2102" s="617"/>
      <c r="H2102" s="95"/>
      <c r="I2102" s="21"/>
      <c r="J2102" s="593"/>
      <c r="K2102" s="617"/>
      <c r="L2102" s="564"/>
      <c r="M2102" s="25"/>
      <c r="N2102" s="594"/>
      <c r="O2102" s="25"/>
      <c r="P2102" s="33"/>
    </row>
    <row r="2103" customHeight="1" spans="1:16">
      <c r="A2103" s="591"/>
      <c r="B2103" s="21"/>
      <c r="C2103" s="23"/>
      <c r="D2103" s="21"/>
      <c r="E2103" s="21"/>
      <c r="F2103" s="593"/>
      <c r="G2103" s="617"/>
      <c r="H2103" s="95"/>
      <c r="I2103" s="21"/>
      <c r="J2103" s="593"/>
      <c r="K2103" s="617"/>
      <c r="L2103" s="564"/>
      <c r="M2103" s="25"/>
      <c r="N2103" s="594"/>
      <c r="O2103" s="25"/>
      <c r="P2103" s="33"/>
    </row>
    <row r="2104" customHeight="1" spans="1:16">
      <c r="A2104" s="595"/>
      <c r="B2104" s="21"/>
      <c r="C2104" s="23"/>
      <c r="D2104" s="21"/>
      <c r="E2104" s="21"/>
      <c r="F2104" s="593"/>
      <c r="G2104" s="617"/>
      <c r="H2104" s="95"/>
      <c r="I2104" s="21"/>
      <c r="J2104" s="593"/>
      <c r="K2104" s="617"/>
      <c r="L2104" s="564"/>
      <c r="M2104" s="25"/>
      <c r="N2104" s="594"/>
      <c r="O2104" s="25"/>
      <c r="P2104" s="33"/>
    </row>
    <row r="2105" customHeight="1" spans="1:16">
      <c r="A2105" s="591"/>
      <c r="B2105" s="21"/>
      <c r="C2105" s="23"/>
      <c r="D2105" s="21"/>
      <c r="E2105" s="21"/>
      <c r="F2105" s="593"/>
      <c r="G2105" s="617"/>
      <c r="H2105" s="95"/>
      <c r="I2105" s="21"/>
      <c r="J2105" s="593"/>
      <c r="K2105" s="617"/>
      <c r="L2105" s="564"/>
      <c r="M2105" s="25"/>
      <c r="N2105" s="594"/>
      <c r="O2105" s="25"/>
      <c r="P2105" s="33"/>
    </row>
    <row r="2106" customHeight="1" spans="1:16">
      <c r="A2106" s="595"/>
      <c r="B2106" s="21"/>
      <c r="C2106" s="23"/>
      <c r="D2106" s="21"/>
      <c r="E2106" s="21"/>
      <c r="F2106" s="593"/>
      <c r="G2106" s="617"/>
      <c r="H2106" s="95"/>
      <c r="I2106" s="21"/>
      <c r="J2106" s="593"/>
      <c r="K2106" s="617"/>
      <c r="L2106" s="564"/>
      <c r="M2106" s="25"/>
      <c r="N2106" s="594"/>
      <c r="O2106" s="25"/>
      <c r="P2106" s="33"/>
    </row>
    <row r="2107" customHeight="1" spans="1:16">
      <c r="A2107" s="591"/>
      <c r="B2107" s="21"/>
      <c r="C2107" s="23"/>
      <c r="D2107" s="21"/>
      <c r="E2107" s="21"/>
      <c r="F2107" s="593"/>
      <c r="G2107" s="617"/>
      <c r="H2107" s="95"/>
      <c r="I2107" s="21"/>
      <c r="J2107" s="593"/>
      <c r="K2107" s="617"/>
      <c r="L2107" s="564"/>
      <c r="M2107" s="25"/>
      <c r="N2107" s="594"/>
      <c r="O2107" s="25"/>
      <c r="P2107" s="33"/>
    </row>
    <row r="2108" customHeight="1" spans="1:16">
      <c r="A2108" s="595"/>
      <c r="B2108" s="21"/>
      <c r="C2108" s="23"/>
      <c r="D2108" s="21"/>
      <c r="E2108" s="21"/>
      <c r="F2108" s="593"/>
      <c r="G2108" s="617"/>
      <c r="H2108" s="95"/>
      <c r="I2108" s="21"/>
      <c r="J2108" s="593"/>
      <c r="K2108" s="617"/>
      <c r="L2108" s="564"/>
      <c r="M2108" s="25"/>
      <c r="N2108" s="594"/>
      <c r="O2108" s="25"/>
      <c r="P2108" s="33"/>
    </row>
    <row r="2109" customHeight="1" spans="1:16">
      <c r="A2109" s="591"/>
      <c r="B2109" s="21"/>
      <c r="C2109" s="23"/>
      <c r="D2109" s="21"/>
      <c r="E2109" s="21"/>
      <c r="F2109" s="593"/>
      <c r="G2109" s="617"/>
      <c r="H2109" s="95"/>
      <c r="I2109" s="21"/>
      <c r="J2109" s="593"/>
      <c r="K2109" s="617"/>
      <c r="L2109" s="564"/>
      <c r="M2109" s="25"/>
      <c r="N2109" s="594"/>
      <c r="O2109" s="25"/>
      <c r="P2109" s="33"/>
    </row>
    <row r="2110" customHeight="1" spans="1:16">
      <c r="A2110" s="595"/>
      <c r="B2110" s="21"/>
      <c r="C2110" s="23"/>
      <c r="D2110" s="21"/>
      <c r="E2110" s="21"/>
      <c r="F2110" s="593"/>
      <c r="G2110" s="617"/>
      <c r="H2110" s="95"/>
      <c r="I2110" s="21"/>
      <c r="J2110" s="593"/>
      <c r="K2110" s="617"/>
      <c r="L2110" s="564"/>
      <c r="M2110" s="25"/>
      <c r="N2110" s="594"/>
      <c r="O2110" s="25"/>
      <c r="P2110" s="33"/>
    </row>
    <row r="2111" customHeight="1" spans="1:16">
      <c r="A2111" s="591"/>
      <c r="B2111" s="21"/>
      <c r="C2111" s="23"/>
      <c r="D2111" s="21"/>
      <c r="E2111" s="21"/>
      <c r="F2111" s="593"/>
      <c r="G2111" s="617"/>
      <c r="H2111" s="95"/>
      <c r="I2111" s="21"/>
      <c r="J2111" s="593"/>
      <c r="K2111" s="617"/>
      <c r="L2111" s="564"/>
      <c r="M2111" s="25"/>
      <c r="N2111" s="594"/>
      <c r="O2111" s="25"/>
      <c r="P2111" s="33"/>
    </row>
    <row r="2112" customHeight="1" spans="1:16">
      <c r="A2112" s="595"/>
      <c r="B2112" s="21"/>
      <c r="C2112" s="23"/>
      <c r="D2112" s="21"/>
      <c r="E2112" s="21"/>
      <c r="F2112" s="593"/>
      <c r="G2112" s="617"/>
      <c r="H2112" s="95"/>
      <c r="I2112" s="21"/>
      <c r="J2112" s="593"/>
      <c r="K2112" s="617"/>
      <c r="L2112" s="564"/>
      <c r="M2112" s="25"/>
      <c r="N2112" s="594"/>
      <c r="O2112" s="25"/>
      <c r="P2112" s="33"/>
    </row>
    <row r="2113" customHeight="1" spans="1:16">
      <c r="A2113" s="591"/>
      <c r="B2113" s="21"/>
      <c r="C2113" s="23"/>
      <c r="D2113" s="21"/>
      <c r="E2113" s="21"/>
      <c r="F2113" s="593"/>
      <c r="G2113" s="617"/>
      <c r="H2113" s="95"/>
      <c r="I2113" s="21"/>
      <c r="J2113" s="593"/>
      <c r="K2113" s="617"/>
      <c r="L2113" s="564"/>
      <c r="M2113" s="25"/>
      <c r="N2113" s="594"/>
      <c r="O2113" s="25"/>
      <c r="P2113" s="33"/>
    </row>
    <row r="2114" customHeight="1" spans="1:16">
      <c r="A2114" s="595"/>
      <c r="B2114" s="21"/>
      <c r="C2114" s="23"/>
      <c r="D2114" s="21"/>
      <c r="E2114" s="21"/>
      <c r="F2114" s="593"/>
      <c r="G2114" s="617"/>
      <c r="H2114" s="95"/>
      <c r="I2114" s="21"/>
      <c r="J2114" s="593"/>
      <c r="K2114" s="617"/>
      <c r="L2114" s="564"/>
      <c r="M2114" s="25"/>
      <c r="N2114" s="594"/>
      <c r="O2114" s="25"/>
      <c r="P2114" s="33"/>
    </row>
    <row r="2115" customHeight="1" spans="1:16">
      <c r="A2115" s="591"/>
      <c r="B2115" s="21"/>
      <c r="C2115" s="23"/>
      <c r="D2115" s="21"/>
      <c r="E2115" s="21"/>
      <c r="F2115" s="593"/>
      <c r="G2115" s="617"/>
      <c r="H2115" s="95"/>
      <c r="I2115" s="21"/>
      <c r="J2115" s="593"/>
      <c r="K2115" s="617"/>
      <c r="L2115" s="564"/>
      <c r="M2115" s="25"/>
      <c r="N2115" s="594"/>
      <c r="O2115" s="25"/>
      <c r="P2115" s="33"/>
    </row>
    <row r="2116" customHeight="1" spans="1:16">
      <c r="A2116" s="595"/>
      <c r="B2116" s="21"/>
      <c r="C2116" s="23"/>
      <c r="D2116" s="21"/>
      <c r="E2116" s="21"/>
      <c r="F2116" s="593"/>
      <c r="G2116" s="617"/>
      <c r="H2116" s="95"/>
      <c r="I2116" s="21"/>
      <c r="J2116" s="593"/>
      <c r="K2116" s="617"/>
      <c r="L2116" s="564"/>
      <c r="M2116" s="25"/>
      <c r="N2116" s="594"/>
      <c r="O2116" s="25"/>
      <c r="P2116" s="33"/>
    </row>
    <row r="2117" customHeight="1" spans="1:16">
      <c r="A2117" s="591"/>
      <c r="B2117" s="21"/>
      <c r="C2117" s="23"/>
      <c r="D2117" s="21"/>
      <c r="E2117" s="21"/>
      <c r="F2117" s="593"/>
      <c r="G2117" s="617"/>
      <c r="H2117" s="95"/>
      <c r="I2117" s="21"/>
      <c r="J2117" s="593"/>
      <c r="K2117" s="617"/>
      <c r="L2117" s="564"/>
      <c r="M2117" s="25"/>
      <c r="N2117" s="594"/>
      <c r="O2117" s="25"/>
      <c r="P2117" s="33"/>
    </row>
    <row r="2118" customHeight="1" spans="1:16">
      <c r="A2118" s="595"/>
      <c r="B2118" s="21"/>
      <c r="C2118" s="23"/>
      <c r="D2118" s="21"/>
      <c r="E2118" s="21"/>
      <c r="F2118" s="593"/>
      <c r="G2118" s="617"/>
      <c r="H2118" s="95"/>
      <c r="I2118" s="21"/>
      <c r="J2118" s="593"/>
      <c r="K2118" s="617"/>
      <c r="L2118" s="564"/>
      <c r="M2118" s="25"/>
      <c r="N2118" s="594"/>
      <c r="O2118" s="25"/>
      <c r="P2118" s="33"/>
    </row>
    <row r="2119" customHeight="1" spans="1:16">
      <c r="A2119" s="591"/>
      <c r="B2119" s="21"/>
      <c r="C2119" s="23"/>
      <c r="D2119" s="21"/>
      <c r="E2119" s="21"/>
      <c r="F2119" s="593"/>
      <c r="G2119" s="617"/>
      <c r="H2119" s="95"/>
      <c r="I2119" s="21"/>
      <c r="J2119" s="593"/>
      <c r="K2119" s="617"/>
      <c r="L2119" s="564"/>
      <c r="M2119" s="25"/>
      <c r="N2119" s="594"/>
      <c r="O2119" s="25"/>
      <c r="P2119" s="33"/>
    </row>
    <row r="2120" customHeight="1" spans="1:16">
      <c r="A2120" s="595"/>
      <c r="B2120" s="21"/>
      <c r="C2120" s="23"/>
      <c r="D2120" s="21"/>
      <c r="E2120" s="21"/>
      <c r="F2120" s="593"/>
      <c r="G2120" s="617"/>
      <c r="H2120" s="95"/>
      <c r="I2120" s="21"/>
      <c r="J2120" s="593"/>
      <c r="K2120" s="617"/>
      <c r="L2120" s="564"/>
      <c r="M2120" s="25"/>
      <c r="N2120" s="594"/>
      <c r="O2120" s="25"/>
      <c r="P2120" s="33"/>
    </row>
    <row r="2121" customHeight="1" spans="1:16">
      <c r="A2121" s="591"/>
      <c r="B2121" s="21"/>
      <c r="C2121" s="23"/>
      <c r="D2121" s="21"/>
      <c r="E2121" s="21"/>
      <c r="F2121" s="593"/>
      <c r="G2121" s="617"/>
      <c r="H2121" s="95"/>
      <c r="I2121" s="21"/>
      <c r="J2121" s="593"/>
      <c r="K2121" s="617"/>
      <c r="L2121" s="564"/>
      <c r="M2121" s="25"/>
      <c r="N2121" s="594"/>
      <c r="O2121" s="25"/>
      <c r="P2121" s="33"/>
    </row>
    <row r="2122" customHeight="1" spans="1:16">
      <c r="A2122" s="595"/>
      <c r="B2122" s="21"/>
      <c r="C2122" s="23"/>
      <c r="D2122" s="21"/>
      <c r="E2122" s="21"/>
      <c r="F2122" s="593"/>
      <c r="G2122" s="617"/>
      <c r="H2122" s="95"/>
      <c r="I2122" s="21"/>
      <c r="J2122" s="593"/>
      <c r="K2122" s="617"/>
      <c r="L2122" s="564"/>
      <c r="M2122" s="25"/>
      <c r="N2122" s="594"/>
      <c r="O2122" s="25"/>
      <c r="P2122" s="33"/>
    </row>
    <row r="2123" customHeight="1" spans="1:16">
      <c r="A2123" s="591"/>
      <c r="B2123" s="21"/>
      <c r="C2123" s="23"/>
      <c r="D2123" s="21"/>
      <c r="E2123" s="21"/>
      <c r="F2123" s="593"/>
      <c r="G2123" s="617"/>
      <c r="H2123" s="95"/>
      <c r="I2123" s="21"/>
      <c r="J2123" s="593"/>
      <c r="K2123" s="617"/>
      <c r="L2123" s="564"/>
      <c r="M2123" s="25"/>
      <c r="N2123" s="594"/>
      <c r="O2123" s="25"/>
      <c r="P2123" s="33"/>
    </row>
    <row r="2124" customHeight="1" spans="1:16">
      <c r="A2124" s="595"/>
      <c r="B2124" s="21"/>
      <c r="C2124" s="23"/>
      <c r="D2124" s="21"/>
      <c r="E2124" s="21"/>
      <c r="F2124" s="593"/>
      <c r="G2124" s="617"/>
      <c r="H2124" s="95"/>
      <c r="I2124" s="21"/>
      <c r="J2124" s="593"/>
      <c r="K2124" s="617"/>
      <c r="L2124" s="564"/>
      <c r="M2124" s="25"/>
      <c r="N2124" s="594"/>
      <c r="O2124" s="25"/>
      <c r="P2124" s="33"/>
    </row>
    <row r="2125" customHeight="1" spans="1:16">
      <c r="A2125" s="591"/>
      <c r="B2125" s="21"/>
      <c r="C2125" s="23"/>
      <c r="D2125" s="21"/>
      <c r="E2125" s="21"/>
      <c r="F2125" s="593"/>
      <c r="G2125" s="617"/>
      <c r="H2125" s="95"/>
      <c r="I2125" s="21"/>
      <c r="J2125" s="593"/>
      <c r="K2125" s="617"/>
      <c r="L2125" s="564"/>
      <c r="M2125" s="25"/>
      <c r="N2125" s="594"/>
      <c r="O2125" s="25"/>
      <c r="P2125" s="33"/>
    </row>
    <row r="2126" customHeight="1" spans="1:16">
      <c r="A2126" s="595"/>
      <c r="B2126" s="21"/>
      <c r="C2126" s="23"/>
      <c r="D2126" s="21"/>
      <c r="E2126" s="21"/>
      <c r="F2126" s="593"/>
      <c r="G2126" s="617"/>
      <c r="H2126" s="95"/>
      <c r="I2126" s="21"/>
      <c r="J2126" s="593"/>
      <c r="K2126" s="617"/>
      <c r="L2126" s="564"/>
      <c r="M2126" s="25"/>
      <c r="N2126" s="594"/>
      <c r="O2126" s="25"/>
      <c r="P2126" s="33"/>
    </row>
    <row r="2127" customHeight="1" spans="1:16">
      <c r="A2127" s="591"/>
      <c r="B2127" s="21"/>
      <c r="C2127" s="23"/>
      <c r="D2127" s="21"/>
      <c r="E2127" s="21"/>
      <c r="F2127" s="593"/>
      <c r="G2127" s="617"/>
      <c r="H2127" s="95"/>
      <c r="I2127" s="21"/>
      <c r="J2127" s="593"/>
      <c r="K2127" s="617"/>
      <c r="L2127" s="564"/>
      <c r="M2127" s="25"/>
      <c r="N2127" s="594"/>
      <c r="O2127" s="25"/>
      <c r="P2127" s="33"/>
    </row>
    <row r="2128" customHeight="1" spans="1:16">
      <c r="A2128" s="595"/>
      <c r="B2128" s="21"/>
      <c r="C2128" s="23"/>
      <c r="D2128" s="21"/>
      <c r="E2128" s="21"/>
      <c r="F2128" s="593"/>
      <c r="G2128" s="617"/>
      <c r="H2128" s="95"/>
      <c r="I2128" s="21"/>
      <c r="J2128" s="593"/>
      <c r="K2128" s="617"/>
      <c r="L2128" s="564"/>
      <c r="M2128" s="25"/>
      <c r="N2128" s="594"/>
      <c r="O2128" s="25"/>
      <c r="P2128" s="33"/>
    </row>
    <row r="2129" customHeight="1" spans="1:16">
      <c r="A2129" s="591"/>
      <c r="B2129" s="21"/>
      <c r="C2129" s="23"/>
      <c r="D2129" s="21"/>
      <c r="E2129" s="21"/>
      <c r="F2129" s="593"/>
      <c r="G2129" s="617"/>
      <c r="H2129" s="95"/>
      <c r="I2129" s="21"/>
      <c r="J2129" s="593"/>
      <c r="K2129" s="617"/>
      <c r="L2129" s="564"/>
      <c r="M2129" s="25"/>
      <c r="N2129" s="594"/>
      <c r="O2129" s="25"/>
      <c r="P2129" s="33"/>
    </row>
    <row r="2130" customHeight="1" spans="1:16">
      <c r="A2130" s="595"/>
      <c r="B2130" s="21"/>
      <c r="C2130" s="23"/>
      <c r="D2130" s="21"/>
      <c r="E2130" s="21"/>
      <c r="F2130" s="593"/>
      <c r="G2130" s="617"/>
      <c r="H2130" s="95"/>
      <c r="I2130" s="21"/>
      <c r="J2130" s="593"/>
      <c r="K2130" s="617"/>
      <c r="L2130" s="564"/>
      <c r="M2130" s="25"/>
      <c r="N2130" s="594"/>
      <c r="O2130" s="25"/>
      <c r="P2130" s="33"/>
    </row>
    <row r="2131" customHeight="1" spans="1:16">
      <c r="A2131" s="591"/>
      <c r="B2131" s="21"/>
      <c r="C2131" s="23"/>
      <c r="D2131" s="21"/>
      <c r="E2131" s="21"/>
      <c r="F2131" s="593"/>
      <c r="G2131" s="617"/>
      <c r="H2131" s="95"/>
      <c r="I2131" s="21"/>
      <c r="J2131" s="593"/>
      <c r="K2131" s="617"/>
      <c r="L2131" s="564"/>
      <c r="M2131" s="25"/>
      <c r="N2131" s="594"/>
      <c r="O2131" s="25"/>
      <c r="P2131" s="33"/>
    </row>
    <row r="2132" customHeight="1" spans="1:16">
      <c r="A2132" s="595"/>
      <c r="B2132" s="21"/>
      <c r="C2132" s="23"/>
      <c r="D2132" s="21"/>
      <c r="E2132" s="21"/>
      <c r="F2132" s="593"/>
      <c r="G2132" s="617"/>
      <c r="H2132" s="95"/>
      <c r="I2132" s="21"/>
      <c r="J2132" s="593"/>
      <c r="K2132" s="617"/>
      <c r="L2132" s="564"/>
      <c r="M2132" s="25"/>
      <c r="N2132" s="594"/>
      <c r="O2132" s="25"/>
      <c r="P2132" s="33"/>
    </row>
    <row r="2133" customHeight="1" spans="1:16">
      <c r="A2133" s="591"/>
      <c r="B2133" s="21"/>
      <c r="C2133" s="23"/>
      <c r="D2133" s="21"/>
      <c r="E2133" s="21"/>
      <c r="F2133" s="593"/>
      <c r="G2133" s="617"/>
      <c r="H2133" s="95"/>
      <c r="I2133" s="21"/>
      <c r="J2133" s="593"/>
      <c r="K2133" s="617"/>
      <c r="L2133" s="564"/>
      <c r="M2133" s="25"/>
      <c r="N2133" s="594"/>
      <c r="O2133" s="25"/>
      <c r="P2133" s="33"/>
    </row>
    <row r="2134" customHeight="1" spans="1:16">
      <c r="A2134" s="595"/>
      <c r="B2134" s="21"/>
      <c r="C2134" s="23"/>
      <c r="D2134" s="21"/>
      <c r="E2134" s="21"/>
      <c r="F2134" s="593"/>
      <c r="G2134" s="617"/>
      <c r="H2134" s="95"/>
      <c r="I2134" s="21"/>
      <c r="J2134" s="593"/>
      <c r="K2134" s="617"/>
      <c r="L2134" s="564"/>
      <c r="M2134" s="25"/>
      <c r="N2134" s="594"/>
      <c r="O2134" s="25"/>
      <c r="P2134" s="33"/>
    </row>
    <row r="2135" customHeight="1" spans="1:16">
      <c r="A2135" s="591"/>
      <c r="B2135" s="21"/>
      <c r="C2135" s="23"/>
      <c r="D2135" s="21"/>
      <c r="E2135" s="21"/>
      <c r="F2135" s="593"/>
      <c r="G2135" s="617"/>
      <c r="H2135" s="95"/>
      <c r="I2135" s="21"/>
      <c r="J2135" s="593"/>
      <c r="K2135" s="617"/>
      <c r="L2135" s="564"/>
      <c r="M2135" s="25"/>
      <c r="N2135" s="594"/>
      <c r="O2135" s="25"/>
      <c r="P2135" s="33"/>
    </row>
    <row r="2136" customHeight="1" spans="1:16">
      <c r="A2136" s="595"/>
      <c r="B2136" s="21"/>
      <c r="C2136" s="23"/>
      <c r="D2136" s="21"/>
      <c r="E2136" s="21"/>
      <c r="F2136" s="593"/>
      <c r="G2136" s="617"/>
      <c r="H2136" s="95"/>
      <c r="I2136" s="21"/>
      <c r="J2136" s="593"/>
      <c r="K2136" s="617"/>
      <c r="L2136" s="564"/>
      <c r="M2136" s="25"/>
      <c r="N2136" s="594"/>
      <c r="O2136" s="25"/>
      <c r="P2136" s="33"/>
    </row>
    <row r="2137" customHeight="1" spans="1:16">
      <c r="A2137" s="591"/>
      <c r="B2137" s="21"/>
      <c r="C2137" s="23"/>
      <c r="D2137" s="21"/>
      <c r="E2137" s="21"/>
      <c r="F2137" s="593"/>
      <c r="G2137" s="617"/>
      <c r="H2137" s="95"/>
      <c r="I2137" s="21"/>
      <c r="J2137" s="593"/>
      <c r="K2137" s="617"/>
      <c r="L2137" s="564"/>
      <c r="M2137" s="25"/>
      <c r="N2137" s="594"/>
      <c r="O2137" s="25"/>
      <c r="P2137" s="33"/>
    </row>
    <row r="2138" customHeight="1" spans="1:16">
      <c r="A2138" s="595"/>
      <c r="B2138" s="21"/>
      <c r="C2138" s="23"/>
      <c r="D2138" s="21"/>
      <c r="E2138" s="21"/>
      <c r="F2138" s="593"/>
      <c r="G2138" s="617"/>
      <c r="H2138" s="95"/>
      <c r="I2138" s="21"/>
      <c r="J2138" s="593"/>
      <c r="K2138" s="617"/>
      <c r="L2138" s="564"/>
      <c r="M2138" s="25"/>
      <c r="N2138" s="594"/>
      <c r="O2138" s="25"/>
      <c r="P2138" s="33"/>
    </row>
    <row r="2139" customHeight="1" spans="1:16">
      <c r="A2139" s="591"/>
      <c r="B2139" s="21"/>
      <c r="C2139" s="23"/>
      <c r="D2139" s="21"/>
      <c r="E2139" s="21"/>
      <c r="F2139" s="593"/>
      <c r="G2139" s="617"/>
      <c r="H2139" s="95"/>
      <c r="I2139" s="21"/>
      <c r="J2139" s="593"/>
      <c r="K2139" s="617"/>
      <c r="L2139" s="564"/>
      <c r="M2139" s="25"/>
      <c r="N2139" s="594"/>
      <c r="O2139" s="25"/>
      <c r="P2139" s="33"/>
    </row>
    <row r="2140" customHeight="1" spans="1:16">
      <c r="A2140" s="595"/>
      <c r="B2140" s="21"/>
      <c r="C2140" s="23"/>
      <c r="D2140" s="21"/>
      <c r="E2140" s="21"/>
      <c r="F2140" s="593"/>
      <c r="G2140" s="617"/>
      <c r="H2140" s="95"/>
      <c r="I2140" s="21"/>
      <c r="J2140" s="593"/>
      <c r="K2140" s="617"/>
      <c r="L2140" s="564"/>
      <c r="M2140" s="25"/>
      <c r="N2140" s="594"/>
      <c r="O2140" s="25"/>
      <c r="P2140" s="33"/>
    </row>
    <row r="2141" customHeight="1" spans="1:16">
      <c r="A2141" s="591"/>
      <c r="B2141" s="21"/>
      <c r="C2141" s="23"/>
      <c r="D2141" s="21"/>
      <c r="E2141" s="21"/>
      <c r="F2141" s="593"/>
      <c r="G2141" s="617"/>
      <c r="H2141" s="95"/>
      <c r="I2141" s="21"/>
      <c r="J2141" s="593"/>
      <c r="K2141" s="617"/>
      <c r="L2141" s="564"/>
      <c r="M2141" s="25"/>
      <c r="N2141" s="594"/>
      <c r="O2141" s="25"/>
      <c r="P2141" s="33"/>
    </row>
    <row r="2142" customHeight="1" spans="1:16">
      <c r="A2142" s="595"/>
      <c r="B2142" s="21"/>
      <c r="C2142" s="23"/>
      <c r="D2142" s="21"/>
      <c r="E2142" s="21"/>
      <c r="F2142" s="593"/>
      <c r="G2142" s="617"/>
      <c r="H2142" s="95"/>
      <c r="I2142" s="21"/>
      <c r="J2142" s="593"/>
      <c r="K2142" s="617"/>
      <c r="L2142" s="564"/>
      <c r="M2142" s="25"/>
      <c r="N2142" s="594"/>
      <c r="O2142" s="25"/>
      <c r="P2142" s="33"/>
    </row>
    <row r="2143" customHeight="1" spans="1:16">
      <c r="A2143" s="591"/>
      <c r="B2143" s="21"/>
      <c r="C2143" s="23"/>
      <c r="D2143" s="21"/>
      <c r="E2143" s="21"/>
      <c r="F2143" s="593"/>
      <c r="G2143" s="617"/>
      <c r="H2143" s="95"/>
      <c r="I2143" s="21"/>
      <c r="J2143" s="593"/>
      <c r="K2143" s="617"/>
      <c r="L2143" s="564"/>
      <c r="M2143" s="25"/>
      <c r="N2143" s="594"/>
      <c r="O2143" s="25"/>
      <c r="P2143" s="33"/>
    </row>
    <row r="2144" customHeight="1" spans="1:16">
      <c r="A2144" s="595"/>
      <c r="B2144" s="21"/>
      <c r="C2144" s="23"/>
      <c r="D2144" s="21"/>
      <c r="E2144" s="21"/>
      <c r="F2144" s="593"/>
      <c r="G2144" s="617"/>
      <c r="H2144" s="95"/>
      <c r="I2144" s="21"/>
      <c r="J2144" s="593"/>
      <c r="K2144" s="617"/>
      <c r="L2144" s="564"/>
      <c r="M2144" s="25"/>
      <c r="N2144" s="594"/>
      <c r="O2144" s="25"/>
      <c r="P2144" s="33"/>
    </row>
    <row r="2145" customHeight="1" spans="1:16">
      <c r="A2145" s="591"/>
      <c r="B2145" s="21"/>
      <c r="C2145" s="23"/>
      <c r="D2145" s="21"/>
      <c r="E2145" s="21"/>
      <c r="F2145" s="593"/>
      <c r="G2145" s="617"/>
      <c r="H2145" s="95"/>
      <c r="I2145" s="21"/>
      <c r="J2145" s="593"/>
      <c r="K2145" s="617"/>
      <c r="L2145" s="564"/>
      <c r="M2145" s="25"/>
      <c r="N2145" s="594"/>
      <c r="O2145" s="25"/>
      <c r="P2145" s="33"/>
    </row>
    <row r="2146" customHeight="1" spans="1:16">
      <c r="A2146" s="595"/>
      <c r="B2146" s="21"/>
      <c r="C2146" s="23"/>
      <c r="D2146" s="21"/>
      <c r="E2146" s="21"/>
      <c r="F2146" s="593"/>
      <c r="G2146" s="617"/>
      <c r="H2146" s="95"/>
      <c r="I2146" s="21"/>
      <c r="J2146" s="593"/>
      <c r="K2146" s="617"/>
      <c r="L2146" s="564"/>
      <c r="M2146" s="25"/>
      <c r="N2146" s="594"/>
      <c r="O2146" s="25"/>
      <c r="P2146" s="33"/>
    </row>
    <row r="2147" customHeight="1" spans="1:16">
      <c r="A2147" s="591"/>
      <c r="B2147" s="21"/>
      <c r="C2147" s="23"/>
      <c r="D2147" s="21"/>
      <c r="E2147" s="21"/>
      <c r="F2147" s="593"/>
      <c r="G2147" s="617"/>
      <c r="H2147" s="95"/>
      <c r="I2147" s="21"/>
      <c r="J2147" s="593"/>
      <c r="K2147" s="617"/>
      <c r="L2147" s="564"/>
      <c r="M2147" s="25"/>
      <c r="N2147" s="594"/>
      <c r="O2147" s="25"/>
      <c r="P2147" s="33"/>
    </row>
    <row r="2148" customHeight="1" spans="1:16">
      <c r="A2148" s="595"/>
      <c r="B2148" s="21"/>
      <c r="C2148" s="23"/>
      <c r="D2148" s="21"/>
      <c r="E2148" s="21"/>
      <c r="F2148" s="593"/>
      <c r="G2148" s="617"/>
      <c r="H2148" s="95"/>
      <c r="I2148" s="21"/>
      <c r="J2148" s="593"/>
      <c r="K2148" s="617"/>
      <c r="L2148" s="564"/>
      <c r="M2148" s="25"/>
      <c r="N2148" s="594"/>
      <c r="O2148" s="25"/>
      <c r="P2148" s="33"/>
    </row>
    <row r="2149" customHeight="1" spans="1:16">
      <c r="A2149" s="591"/>
      <c r="B2149" s="21"/>
      <c r="C2149" s="23"/>
      <c r="D2149" s="21"/>
      <c r="E2149" s="21"/>
      <c r="F2149" s="593"/>
      <c r="G2149" s="617"/>
      <c r="H2149" s="95"/>
      <c r="I2149" s="21"/>
      <c r="J2149" s="593"/>
      <c r="K2149" s="617"/>
      <c r="L2149" s="564"/>
      <c r="M2149" s="25"/>
      <c r="N2149" s="594"/>
      <c r="O2149" s="25"/>
      <c r="P2149" s="33"/>
    </row>
    <row r="2150" customHeight="1" spans="1:16">
      <c r="A2150" s="595"/>
      <c r="B2150" s="21"/>
      <c r="C2150" s="23"/>
      <c r="D2150" s="21"/>
      <c r="E2150" s="21"/>
      <c r="F2150" s="593"/>
      <c r="G2150" s="617"/>
      <c r="H2150" s="95"/>
      <c r="I2150" s="21"/>
      <c r="J2150" s="593"/>
      <c r="K2150" s="617"/>
      <c r="L2150" s="564"/>
      <c r="M2150" s="25"/>
      <c r="N2150" s="594"/>
      <c r="O2150" s="25"/>
      <c r="P2150" s="33"/>
    </row>
    <row r="2151" customHeight="1" spans="1:16">
      <c r="A2151" s="591"/>
      <c r="B2151" s="21"/>
      <c r="C2151" s="23"/>
      <c r="D2151" s="21"/>
      <c r="E2151" s="21"/>
      <c r="F2151" s="593"/>
      <c r="G2151" s="617"/>
      <c r="H2151" s="95"/>
      <c r="I2151" s="21"/>
      <c r="J2151" s="593"/>
      <c r="K2151" s="617"/>
      <c r="L2151" s="564"/>
      <c r="M2151" s="25"/>
      <c r="N2151" s="594"/>
      <c r="O2151" s="25"/>
      <c r="P2151" s="33"/>
    </row>
    <row r="2152" customHeight="1" spans="1:16">
      <c r="A2152" s="595"/>
      <c r="B2152" s="21"/>
      <c r="C2152" s="23"/>
      <c r="D2152" s="21"/>
      <c r="E2152" s="21"/>
      <c r="F2152" s="593"/>
      <c r="G2152" s="617"/>
      <c r="H2152" s="95"/>
      <c r="I2152" s="21"/>
      <c r="J2152" s="593"/>
      <c r="K2152" s="617"/>
      <c r="L2152" s="564"/>
      <c r="M2152" s="25"/>
      <c r="N2152" s="594"/>
      <c r="O2152" s="25"/>
      <c r="P2152" s="33"/>
    </row>
    <row r="2153" customHeight="1" spans="1:16">
      <c r="A2153" s="591"/>
      <c r="B2153" s="21"/>
      <c r="C2153" s="23"/>
      <c r="D2153" s="21"/>
      <c r="E2153" s="21"/>
      <c r="F2153" s="593"/>
      <c r="G2153" s="617"/>
      <c r="H2153" s="95"/>
      <c r="I2153" s="21"/>
      <c r="J2153" s="593"/>
      <c r="K2153" s="617"/>
      <c r="L2153" s="564"/>
      <c r="M2153" s="25"/>
      <c r="N2153" s="594"/>
      <c r="O2153" s="25"/>
      <c r="P2153" s="33"/>
    </row>
    <row r="2154" customHeight="1" spans="1:16">
      <c r="A2154" s="595"/>
      <c r="B2154" s="21"/>
      <c r="C2154" s="23"/>
      <c r="D2154" s="21"/>
      <c r="E2154" s="21"/>
      <c r="F2154" s="593"/>
      <c r="G2154" s="617"/>
      <c r="H2154" s="95"/>
      <c r="I2154" s="21"/>
      <c r="J2154" s="593"/>
      <c r="K2154" s="617"/>
      <c r="L2154" s="564"/>
      <c r="M2154" s="25"/>
      <c r="N2154" s="594"/>
      <c r="O2154" s="25"/>
      <c r="P2154" s="33"/>
    </row>
    <row r="2155" customHeight="1" spans="1:16">
      <c r="A2155" s="591"/>
      <c r="B2155" s="21"/>
      <c r="C2155" s="23"/>
      <c r="D2155" s="21"/>
      <c r="E2155" s="21"/>
      <c r="F2155" s="593"/>
      <c r="G2155" s="617"/>
      <c r="H2155" s="95"/>
      <c r="I2155" s="21"/>
      <c r="J2155" s="593"/>
      <c r="K2155" s="617"/>
      <c r="L2155" s="564"/>
      <c r="M2155" s="25"/>
      <c r="N2155" s="594"/>
      <c r="O2155" s="25"/>
      <c r="P2155" s="33"/>
    </row>
    <row r="2156" customHeight="1" spans="1:16">
      <c r="A2156" s="595"/>
      <c r="B2156" s="21"/>
      <c r="C2156" s="23"/>
      <c r="D2156" s="21"/>
      <c r="E2156" s="21"/>
      <c r="F2156" s="593"/>
      <c r="G2156" s="617"/>
      <c r="H2156" s="95"/>
      <c r="I2156" s="21"/>
      <c r="J2156" s="593"/>
      <c r="K2156" s="617"/>
      <c r="L2156" s="564"/>
      <c r="M2156" s="25"/>
      <c r="N2156" s="594"/>
      <c r="O2156" s="25"/>
      <c r="P2156" s="33"/>
    </row>
    <row r="2157" customHeight="1" spans="1:16">
      <c r="A2157" s="591"/>
      <c r="B2157" s="21"/>
      <c r="C2157" s="23"/>
      <c r="D2157" s="21"/>
      <c r="E2157" s="21"/>
      <c r="F2157" s="593"/>
      <c r="G2157" s="617"/>
      <c r="H2157" s="95"/>
      <c r="I2157" s="21"/>
      <c r="J2157" s="593"/>
      <c r="K2157" s="617"/>
      <c r="L2157" s="564"/>
      <c r="M2157" s="25"/>
      <c r="N2157" s="594"/>
      <c r="O2157" s="25"/>
      <c r="P2157" s="33"/>
    </row>
    <row r="2158" customHeight="1" spans="1:16">
      <c r="A2158" s="595"/>
      <c r="B2158" s="21"/>
      <c r="C2158" s="23"/>
      <c r="D2158" s="21"/>
      <c r="E2158" s="21"/>
      <c r="F2158" s="593"/>
      <c r="G2158" s="617"/>
      <c r="H2158" s="95"/>
      <c r="I2158" s="21"/>
      <c r="J2158" s="593"/>
      <c r="K2158" s="617"/>
      <c r="L2158" s="564"/>
      <c r="M2158" s="25"/>
      <c r="N2158" s="594"/>
      <c r="O2158" s="25"/>
      <c r="P2158" s="33"/>
    </row>
    <row r="2159" customHeight="1" spans="1:16">
      <c r="A2159" s="591"/>
      <c r="B2159" s="21"/>
      <c r="C2159" s="23"/>
      <c r="D2159" s="21"/>
      <c r="E2159" s="21"/>
      <c r="F2159" s="593"/>
      <c r="G2159" s="617"/>
      <c r="H2159" s="95"/>
      <c r="I2159" s="21"/>
      <c r="J2159" s="593"/>
      <c r="K2159" s="617"/>
      <c r="L2159" s="564"/>
      <c r="M2159" s="25"/>
      <c r="N2159" s="594"/>
      <c r="O2159" s="25"/>
      <c r="P2159" s="33"/>
    </row>
    <row r="2160" customHeight="1" spans="1:16">
      <c r="A2160" s="595"/>
      <c r="B2160" s="21"/>
      <c r="C2160" s="23"/>
      <c r="D2160" s="21"/>
      <c r="E2160" s="21"/>
      <c r="F2160" s="593"/>
      <c r="G2160" s="617"/>
      <c r="H2160" s="95"/>
      <c r="I2160" s="21"/>
      <c r="J2160" s="593"/>
      <c r="K2160" s="617"/>
      <c r="L2160" s="564"/>
      <c r="M2160" s="25"/>
      <c r="N2160" s="594"/>
      <c r="O2160" s="25"/>
      <c r="P2160" s="33"/>
    </row>
    <row r="2161" customHeight="1" spans="1:16">
      <c r="A2161" s="591"/>
      <c r="B2161" s="21"/>
      <c r="C2161" s="23"/>
      <c r="D2161" s="21"/>
      <c r="E2161" s="21"/>
      <c r="F2161" s="593"/>
      <c r="G2161" s="617"/>
      <c r="H2161" s="95"/>
      <c r="I2161" s="21"/>
      <c r="J2161" s="593"/>
      <c r="K2161" s="617"/>
      <c r="L2161" s="564"/>
      <c r="M2161" s="25"/>
      <c r="N2161" s="594"/>
      <c r="O2161" s="25"/>
      <c r="P2161" s="33"/>
    </row>
    <row r="2162" customHeight="1" spans="1:16">
      <c r="A2162" s="595"/>
      <c r="B2162" s="21"/>
      <c r="C2162" s="23"/>
      <c r="D2162" s="21"/>
      <c r="E2162" s="21"/>
      <c r="F2162" s="593"/>
      <c r="G2162" s="617"/>
      <c r="H2162" s="95"/>
      <c r="I2162" s="21"/>
      <c r="J2162" s="593"/>
      <c r="K2162" s="617"/>
      <c r="L2162" s="564"/>
      <c r="M2162" s="25"/>
      <c r="N2162" s="594"/>
      <c r="O2162" s="25"/>
      <c r="P2162" s="33"/>
    </row>
    <row r="2163" customHeight="1" spans="1:16">
      <c r="A2163" s="591"/>
      <c r="B2163" s="21"/>
      <c r="C2163" s="23"/>
      <c r="D2163" s="21"/>
      <c r="E2163" s="21"/>
      <c r="F2163" s="593"/>
      <c r="G2163" s="617"/>
      <c r="H2163" s="95"/>
      <c r="I2163" s="21"/>
      <c r="J2163" s="593"/>
      <c r="K2163" s="617"/>
      <c r="L2163" s="564"/>
      <c r="M2163" s="25"/>
      <c r="N2163" s="594"/>
      <c r="O2163" s="25"/>
      <c r="P2163" s="33"/>
    </row>
    <row r="2164" customHeight="1" spans="1:16">
      <c r="A2164" s="595"/>
      <c r="B2164" s="21"/>
      <c r="C2164" s="23"/>
      <c r="D2164" s="21"/>
      <c r="E2164" s="21"/>
      <c r="F2164" s="593"/>
      <c r="G2164" s="617"/>
      <c r="H2164" s="95"/>
      <c r="I2164" s="21"/>
      <c r="J2164" s="593"/>
      <c r="K2164" s="617"/>
      <c r="L2164" s="564"/>
      <c r="M2164" s="25"/>
      <c r="N2164" s="594"/>
      <c r="O2164" s="25"/>
      <c r="P2164" s="33"/>
    </row>
    <row r="2165" customHeight="1" spans="1:16">
      <c r="A2165" s="591"/>
      <c r="B2165" s="23"/>
      <c r="C2165" s="23"/>
      <c r="D2165" s="592"/>
      <c r="E2165" s="95"/>
      <c r="F2165" s="95"/>
      <c r="G2165" s="95"/>
      <c r="H2165" s="95"/>
      <c r="I2165" s="564"/>
      <c r="J2165" s="593"/>
      <c r="K2165" s="596"/>
      <c r="L2165" s="109"/>
      <c r="M2165" s="25"/>
      <c r="N2165" s="578"/>
      <c r="O2165" s="25" t="str">
        <f t="shared" ref="O2165:O2170" si="0">IF(K2165=0,"",(N2165-K2165)/K2165*100)</f>
        <v/>
      </c>
      <c r="P2165" s="33"/>
    </row>
    <row r="2166" customHeight="1" spans="1:16">
      <c r="A2166" s="591"/>
      <c r="B2166" s="23"/>
      <c r="C2166" s="23"/>
      <c r="D2166" s="592"/>
      <c r="E2166" s="95"/>
      <c r="F2166" s="95"/>
      <c r="G2166" s="95"/>
      <c r="H2166" s="95"/>
      <c r="I2166" s="564"/>
      <c r="J2166" s="593"/>
      <c r="K2166" s="596"/>
      <c r="L2166" s="109"/>
      <c r="M2166" s="25"/>
      <c r="N2166" s="578"/>
      <c r="O2166" s="25" t="str">
        <f t="shared" si="0"/>
        <v/>
      </c>
      <c r="P2166" s="33"/>
    </row>
    <row r="2167" customHeight="1" spans="1:16">
      <c r="A2167" s="591"/>
      <c r="B2167" s="23"/>
      <c r="C2167" s="23"/>
      <c r="D2167" s="592"/>
      <c r="E2167" s="95"/>
      <c r="F2167" s="95"/>
      <c r="G2167" s="95"/>
      <c r="H2167" s="95"/>
      <c r="I2167" s="564"/>
      <c r="J2167" s="593"/>
      <c r="K2167" s="596"/>
      <c r="L2167" s="109"/>
      <c r="M2167" s="25"/>
      <c r="N2167" s="578"/>
      <c r="O2167" s="25" t="str">
        <f t="shared" si="0"/>
        <v/>
      </c>
      <c r="P2167" s="33"/>
    </row>
    <row r="2168" customHeight="1" spans="1:16">
      <c r="A2168" s="619" t="s">
        <v>306</v>
      </c>
      <c r="B2168" s="620"/>
      <c r="C2168" s="621"/>
      <c r="D2168" s="622"/>
      <c r="E2168" s="95"/>
      <c r="F2168" s="95"/>
      <c r="G2168" s="95"/>
      <c r="H2168" s="95"/>
      <c r="I2168" s="623">
        <f>SUM(I7:I2167)</f>
        <v>0</v>
      </c>
      <c r="J2168" s="623"/>
      <c r="K2168" s="623">
        <f>SUM(K7:K2167)</f>
        <v>0</v>
      </c>
      <c r="L2168" s="623">
        <f>SUM(L7:L2167)</f>
        <v>0</v>
      </c>
      <c r="M2168" s="623"/>
      <c r="N2168" s="623">
        <f>SUM(N7:N2167)</f>
        <v>0</v>
      </c>
      <c r="O2168" s="25" t="str">
        <f t="shared" si="0"/>
        <v/>
      </c>
      <c r="P2168" s="33"/>
    </row>
    <row r="2169" customHeight="1" spans="1:16">
      <c r="A2169" s="619" t="s">
        <v>385</v>
      </c>
      <c r="B2169" s="620"/>
      <c r="C2169" s="621"/>
      <c r="D2169" s="622"/>
      <c r="E2169" s="95"/>
      <c r="F2169" s="95"/>
      <c r="G2169" s="95"/>
      <c r="H2169" s="95"/>
      <c r="I2169" s="623"/>
      <c r="J2169" s="623"/>
      <c r="K2169" s="623">
        <v>21676484.31</v>
      </c>
      <c r="L2169" s="109"/>
      <c r="M2169" s="25">
        <f>J2169</f>
        <v>0</v>
      </c>
      <c r="N2169" s="578"/>
      <c r="O2169" s="95"/>
      <c r="P2169" s="33"/>
    </row>
    <row r="2170" customHeight="1" spans="1:16">
      <c r="A2170" s="26" t="s">
        <v>321</v>
      </c>
      <c r="B2170" s="107"/>
      <c r="C2170" s="27"/>
      <c r="D2170" s="33"/>
      <c r="E2170" s="95"/>
      <c r="F2170" s="95"/>
      <c r="G2170" s="95"/>
      <c r="H2170" s="95"/>
      <c r="I2170" s="623">
        <f>I2168</f>
        <v>0</v>
      </c>
      <c r="J2170" s="623"/>
      <c r="K2170" s="623">
        <f>K2168-K2169</f>
        <v>-21676484.31</v>
      </c>
      <c r="L2170" s="624">
        <f>L2168</f>
        <v>0</v>
      </c>
      <c r="M2170" s="25">
        <f>J2170</f>
        <v>0</v>
      </c>
      <c r="N2170" s="578">
        <f>N2168</f>
        <v>0</v>
      </c>
      <c r="O2170" s="25">
        <f t="shared" si="0"/>
        <v>-100</v>
      </c>
      <c r="P2170" s="33"/>
    </row>
    <row r="2171" customHeight="1" spans="1:11">
      <c r="A2171" s="28" t="e">
        <f>#REF!&amp;#REF!</f>
        <v>#REF!</v>
      </c>
      <c r="E2171" s="20"/>
      <c r="F2171" s="299"/>
      <c r="G2171" s="299"/>
      <c r="H2171" s="299"/>
      <c r="I2171" s="20"/>
      <c r="J2171" s="20" t="e">
        <f>"评估人员："&amp;#REF!</f>
        <v>#REF!</v>
      </c>
      <c r="K2171" s="20"/>
    </row>
    <row r="2172" customHeight="1" spans="1:11">
      <c r="A2172" s="20" t="e">
        <f>CONCATENATE(#REF!,#REF!,#REF!,#REF!,#REF!,#REF!,#REF!)</f>
        <v>#REF!</v>
      </c>
      <c r="E2172" s="20"/>
      <c r="F2172" s="299"/>
      <c r="G2172" s="299"/>
      <c r="H2172" s="299"/>
      <c r="I2172" s="20"/>
      <c r="J2172" s="20"/>
      <c r="K2172" s="20"/>
    </row>
  </sheetData>
  <autoFilter ref="A6:IM2173">
    <extLst/>
  </autoFilter>
  <mergeCells count="59">
    <mergeCell ref="A2:P2"/>
    <mergeCell ref="A3:P3"/>
    <mergeCell ref="E5:G5"/>
    <mergeCell ref="I5:K5"/>
    <mergeCell ref="L5:N5"/>
    <mergeCell ref="A2168:C2168"/>
    <mergeCell ref="A2169:C2169"/>
    <mergeCell ref="A2170:C2170"/>
    <mergeCell ref="A5:A6"/>
    <mergeCell ref="B5:B6"/>
    <mergeCell ref="C5:C6"/>
    <mergeCell ref="C1152:C1154"/>
    <mergeCell ref="C1155:C1156"/>
    <mergeCell ref="C1157:C1158"/>
    <mergeCell ref="C1159:C1161"/>
    <mergeCell ref="C1162:C1163"/>
    <mergeCell ref="C1164:C1165"/>
    <mergeCell ref="C1166:C1168"/>
    <mergeCell ref="C1171:C1173"/>
    <mergeCell ref="C1174:C1176"/>
    <mergeCell ref="C1177:C1179"/>
    <mergeCell ref="C1180:C1181"/>
    <mergeCell ref="C1182:C1184"/>
    <mergeCell ref="C1185:C1187"/>
    <mergeCell ref="C1188:C1190"/>
    <mergeCell ref="C1193:C1194"/>
    <mergeCell ref="C1195:C1197"/>
    <mergeCell ref="C1198:C1200"/>
    <mergeCell ref="C1201:C1203"/>
    <mergeCell ref="C1204:C1206"/>
    <mergeCell ref="C1207:C1209"/>
    <mergeCell ref="C1210:C1212"/>
    <mergeCell ref="C1215:C1217"/>
    <mergeCell ref="C1218:C1220"/>
    <mergeCell ref="C1221:C1223"/>
    <mergeCell ref="C1227:C1229"/>
    <mergeCell ref="C1231:C1233"/>
    <mergeCell ref="C1234:C1236"/>
    <mergeCell ref="C1237:C1239"/>
    <mergeCell ref="C1240:C1242"/>
    <mergeCell ref="C1246:C1248"/>
    <mergeCell ref="C1249:C1251"/>
    <mergeCell ref="C1253:C1255"/>
    <mergeCell ref="C1257:C1259"/>
    <mergeCell ref="C1260:C1261"/>
    <mergeCell ref="C1263:C1264"/>
    <mergeCell ref="C1266:C1267"/>
    <mergeCell ref="C1268:C1269"/>
    <mergeCell ref="C1270:C1271"/>
    <mergeCell ref="C1277:C1278"/>
    <mergeCell ref="C1280:C1282"/>
    <mergeCell ref="C1286:C1288"/>
    <mergeCell ref="D5:D6"/>
    <mergeCell ref="H5:H6"/>
    <mergeCell ref="O5:O6"/>
    <mergeCell ref="P5:P6"/>
    <mergeCell ref="Q5:Q6"/>
    <mergeCell ref="R5:R6"/>
    <mergeCell ref="S5:S6"/>
  </mergeCells>
  <hyperlinks>
    <hyperlink ref="A1" location="索引目录!E23" display="返回索引页"/>
    <hyperlink ref="C1" location="存货汇总!B11" display="返回"/>
  </hyperlinks>
  <printOptions horizontalCentered="1"/>
  <pageMargins left="0.349305555555556" right="0.349305555555556" top="0.788888888888889" bottom="0.788888888888889" header="1.05902777777778" footer="0.509027777777778"/>
  <pageSetup paperSize="9" scale="87" fitToHeight="0" orientation="landscape"/>
  <headerFooter alignWithMargins="0">
    <oddHeader>&amp;R&amp;"宋体,常规"&amp;10表&amp;"Times New Roman,常规"3-9-6
&amp;"宋体,常规"共&amp;"Times New Roman,常规"&amp;N&amp;"宋体,常规"页第&amp;"Times New Roman,常规"&amp;P&amp;"宋体,常规"页</oddHead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9"/>
  <sheetViews>
    <sheetView workbookViewId="0">
      <selection activeCell="G12" sqref="G12"/>
    </sheetView>
  </sheetViews>
  <sheetFormatPr defaultColWidth="7.875" defaultRowHeight="15.75" customHeight="1"/>
  <cols>
    <col min="1" max="1" width="5" style="13" customWidth="1"/>
    <col min="2" max="2" width="12.875" style="13" customWidth="1"/>
    <col min="3" max="3" width="9.875" style="13" customWidth="1"/>
    <col min="4" max="4" width="4.5" style="13" customWidth="1"/>
    <col min="5" max="5" width="9" style="571" customWidth="1" outlineLevel="1"/>
    <col min="6" max="6" width="6" style="571" customWidth="1" outlineLevel="1"/>
    <col min="7" max="8" width="11.5" style="571" customWidth="1" outlineLevel="1"/>
    <col min="9" max="9" width="9.75" style="571" customWidth="1"/>
    <col min="10" max="10" width="9.875" style="571" customWidth="1"/>
    <col min="11" max="11" width="11.125" style="571" customWidth="1"/>
    <col min="12" max="12" width="9.875" style="13" customWidth="1"/>
    <col min="13" max="13" width="9.875" style="571" customWidth="1"/>
    <col min="14" max="14" width="11" style="571" customWidth="1"/>
    <col min="15" max="15" width="6.125" style="571" customWidth="1"/>
    <col min="16" max="16" width="7.125" style="13" customWidth="1"/>
    <col min="17" max="16384" width="7.875" style="13"/>
  </cols>
  <sheetData>
    <row r="1" spans="1:16">
      <c r="A1" s="34" t="s">
        <v>86</v>
      </c>
      <c r="B1" s="35" t="s">
        <v>267</v>
      </c>
      <c r="C1" s="12"/>
      <c r="D1" s="12"/>
      <c r="E1" s="12"/>
      <c r="F1" s="12"/>
      <c r="G1" s="12"/>
      <c r="H1" s="12"/>
      <c r="I1" s="12"/>
      <c r="J1" s="12"/>
      <c r="K1" s="12"/>
      <c r="L1" s="12"/>
      <c r="M1" s="12"/>
      <c r="N1" s="12"/>
      <c r="O1" s="12"/>
      <c r="P1" s="12"/>
    </row>
    <row r="2" s="11" customFormat="1" ht="30" customHeight="1" spans="1:16">
      <c r="A2" s="36" t="s">
        <v>387</v>
      </c>
      <c r="B2" s="37"/>
      <c r="C2" s="37"/>
      <c r="D2" s="37"/>
      <c r="E2" s="37"/>
      <c r="F2" s="37"/>
      <c r="G2" s="37"/>
      <c r="H2" s="37"/>
      <c r="I2" s="37"/>
      <c r="J2" s="37"/>
      <c r="K2" s="37"/>
      <c r="L2" s="37"/>
      <c r="M2" s="37"/>
      <c r="N2" s="37"/>
      <c r="O2" s="37"/>
      <c r="P2" s="37"/>
    </row>
    <row r="3" ht="14.1" customHeight="1" spans="1:16">
      <c r="A3" s="38" t="e">
        <f>CONCATENATE(#REF!,#REF!,#REF!,#REF!,#REF!,#REF!,#REF!)</f>
        <v>#REF!</v>
      </c>
      <c r="B3" s="38"/>
      <c r="C3" s="38"/>
      <c r="D3" s="38"/>
      <c r="E3" s="38"/>
      <c r="F3" s="38"/>
      <c r="G3" s="55"/>
      <c r="H3" s="55"/>
      <c r="I3" s="55"/>
      <c r="J3" s="55"/>
      <c r="K3" s="55"/>
      <c r="L3" s="55"/>
      <c r="M3" s="55"/>
      <c r="N3" s="55"/>
      <c r="O3" s="55"/>
      <c r="P3" s="55"/>
    </row>
    <row r="4" customHeight="1" spans="1:16">
      <c r="A4" s="39" t="e">
        <f>#REF!&amp;#REF!</f>
        <v>#REF!</v>
      </c>
      <c r="P4" s="40" t="s">
        <v>115</v>
      </c>
    </row>
    <row r="5" s="12" customFormat="1" customHeight="1" spans="1:16">
      <c r="A5" s="41" t="s">
        <v>190</v>
      </c>
      <c r="B5" s="41" t="s">
        <v>388</v>
      </c>
      <c r="C5" s="41" t="s">
        <v>389</v>
      </c>
      <c r="D5" s="146" t="s">
        <v>362</v>
      </c>
      <c r="E5" s="41" t="s">
        <v>227</v>
      </c>
      <c r="F5" s="41"/>
      <c r="G5" s="41"/>
      <c r="H5" s="57" t="s">
        <v>274</v>
      </c>
      <c r="I5" s="579" t="s">
        <v>228</v>
      </c>
      <c r="J5" s="580"/>
      <c r="K5" s="581"/>
      <c r="L5" s="582" t="s">
        <v>229</v>
      </c>
      <c r="M5" s="583"/>
      <c r="N5" s="584"/>
      <c r="O5" s="585" t="s">
        <v>258</v>
      </c>
      <c r="P5" s="41" t="s">
        <v>193</v>
      </c>
    </row>
    <row r="6" s="12" customFormat="1" customHeight="1" spans="1:16">
      <c r="A6" s="43"/>
      <c r="B6" s="43"/>
      <c r="C6" s="43"/>
      <c r="D6" s="572"/>
      <c r="E6" s="41" t="s">
        <v>363</v>
      </c>
      <c r="F6" s="41" t="s">
        <v>364</v>
      </c>
      <c r="G6" s="41" t="s">
        <v>155</v>
      </c>
      <c r="H6" s="58"/>
      <c r="I6" s="41" t="s">
        <v>363</v>
      </c>
      <c r="J6" s="41" t="s">
        <v>364</v>
      </c>
      <c r="K6" s="41" t="s">
        <v>155</v>
      </c>
      <c r="L6" s="586" t="s">
        <v>365</v>
      </c>
      <c r="M6" s="585" t="s">
        <v>364</v>
      </c>
      <c r="N6" s="585" t="s">
        <v>155</v>
      </c>
      <c r="O6" s="587"/>
      <c r="P6" s="43"/>
    </row>
    <row r="7" customHeight="1" spans="1:16">
      <c r="A7" s="547"/>
      <c r="B7" s="573"/>
      <c r="C7" s="43"/>
      <c r="D7" s="574"/>
      <c r="E7" s="575"/>
      <c r="F7" s="54" t="str">
        <f t="shared" ref="F7:F25" si="0">IF(E7=0,"",G7/E7)</f>
        <v/>
      </c>
      <c r="G7" s="576"/>
      <c r="H7" s="576"/>
      <c r="I7" s="576"/>
      <c r="J7" s="576"/>
      <c r="K7" s="54"/>
      <c r="L7" s="69"/>
      <c r="M7" s="54"/>
      <c r="N7" s="54"/>
      <c r="O7" s="54" t="str">
        <f t="shared" ref="O7:O25" si="1">IF(K7=0,"",(N7-K7)/K7*100)</f>
        <v/>
      </c>
      <c r="P7" s="47"/>
    </row>
    <row r="8" customHeight="1" spans="1:16">
      <c r="A8" s="43"/>
      <c r="B8" s="76"/>
      <c r="C8" s="43"/>
      <c r="D8" s="47"/>
      <c r="E8" s="577"/>
      <c r="F8" s="54" t="str">
        <f t="shared" si="0"/>
        <v/>
      </c>
      <c r="G8" s="578"/>
      <c r="H8" s="578"/>
      <c r="I8" s="578"/>
      <c r="J8" s="578"/>
      <c r="K8" s="54"/>
      <c r="L8" s="69"/>
      <c r="M8" s="54"/>
      <c r="N8" s="54"/>
      <c r="O8" s="54" t="str">
        <f t="shared" si="1"/>
        <v/>
      </c>
      <c r="P8" s="47"/>
    </row>
    <row r="9" customHeight="1" spans="1:16">
      <c r="A9" s="43"/>
      <c r="B9" s="44"/>
      <c r="C9" s="43"/>
      <c r="D9" s="47"/>
      <c r="E9" s="577"/>
      <c r="F9" s="54" t="str">
        <f t="shared" si="0"/>
        <v/>
      </c>
      <c r="G9" s="578"/>
      <c r="H9" s="578"/>
      <c r="I9" s="578"/>
      <c r="J9" s="578"/>
      <c r="K9" s="54"/>
      <c r="L9" s="69"/>
      <c r="M9" s="54"/>
      <c r="N9" s="54"/>
      <c r="O9" s="54" t="str">
        <f t="shared" si="1"/>
        <v/>
      </c>
      <c r="P9" s="47"/>
    </row>
    <row r="10" customHeight="1" spans="1:16">
      <c r="A10" s="43"/>
      <c r="B10" s="44"/>
      <c r="C10" s="43"/>
      <c r="D10" s="47"/>
      <c r="E10" s="577"/>
      <c r="F10" s="54" t="str">
        <f t="shared" si="0"/>
        <v/>
      </c>
      <c r="G10" s="578"/>
      <c r="H10" s="578"/>
      <c r="I10" s="578"/>
      <c r="J10" s="578"/>
      <c r="K10" s="54"/>
      <c r="L10" s="69"/>
      <c r="M10" s="54"/>
      <c r="N10" s="54"/>
      <c r="O10" s="54" t="str">
        <f t="shared" si="1"/>
        <v/>
      </c>
      <c r="P10" s="47"/>
    </row>
    <row r="11" customHeight="1" spans="1:16">
      <c r="A11" s="43"/>
      <c r="B11" s="44"/>
      <c r="C11" s="43"/>
      <c r="D11" s="47"/>
      <c r="E11" s="577"/>
      <c r="F11" s="54" t="str">
        <f t="shared" si="0"/>
        <v/>
      </c>
      <c r="G11" s="578"/>
      <c r="H11" s="578"/>
      <c r="I11" s="578"/>
      <c r="J11" s="578"/>
      <c r="K11" s="54"/>
      <c r="L11" s="69"/>
      <c r="M11" s="54"/>
      <c r="N11" s="54"/>
      <c r="O11" s="54" t="str">
        <f t="shared" si="1"/>
        <v/>
      </c>
      <c r="P11" s="47"/>
    </row>
    <row r="12" customHeight="1" spans="1:16">
      <c r="A12" s="43"/>
      <c r="B12" s="44"/>
      <c r="C12" s="43"/>
      <c r="D12" s="47"/>
      <c r="E12" s="577"/>
      <c r="F12" s="54" t="str">
        <f t="shared" si="0"/>
        <v/>
      </c>
      <c r="G12" s="578"/>
      <c r="H12" s="578"/>
      <c r="I12" s="578"/>
      <c r="J12" s="578"/>
      <c r="K12" s="54"/>
      <c r="L12" s="69"/>
      <c r="M12" s="54"/>
      <c r="N12" s="54"/>
      <c r="O12" s="54" t="str">
        <f t="shared" si="1"/>
        <v/>
      </c>
      <c r="P12" s="47"/>
    </row>
    <row r="13" customHeight="1" spans="1:16">
      <c r="A13" s="43"/>
      <c r="B13" s="44"/>
      <c r="C13" s="43"/>
      <c r="D13" s="47"/>
      <c r="E13" s="577"/>
      <c r="F13" s="54" t="str">
        <f t="shared" si="0"/>
        <v/>
      </c>
      <c r="G13" s="578"/>
      <c r="H13" s="578"/>
      <c r="I13" s="578"/>
      <c r="J13" s="578"/>
      <c r="K13" s="54"/>
      <c r="L13" s="69"/>
      <c r="M13" s="54"/>
      <c r="N13" s="54"/>
      <c r="O13" s="54" t="str">
        <f t="shared" si="1"/>
        <v/>
      </c>
      <c r="P13" s="47"/>
    </row>
    <row r="14" customHeight="1" spans="1:16">
      <c r="A14" s="43"/>
      <c r="B14" s="76"/>
      <c r="C14" s="43"/>
      <c r="D14" s="47"/>
      <c r="E14" s="577"/>
      <c r="F14" s="54" t="str">
        <f t="shared" si="0"/>
        <v/>
      </c>
      <c r="G14" s="578"/>
      <c r="H14" s="578"/>
      <c r="I14" s="578"/>
      <c r="J14" s="578"/>
      <c r="K14" s="54"/>
      <c r="L14" s="69"/>
      <c r="M14" s="54"/>
      <c r="N14" s="54"/>
      <c r="O14" s="54" t="str">
        <f t="shared" si="1"/>
        <v/>
      </c>
      <c r="P14" s="47"/>
    </row>
    <row r="15" customHeight="1" spans="1:16">
      <c r="A15" s="43"/>
      <c r="B15" s="76"/>
      <c r="C15" s="43"/>
      <c r="D15" s="47"/>
      <c r="E15" s="577"/>
      <c r="F15" s="54" t="str">
        <f t="shared" si="0"/>
        <v/>
      </c>
      <c r="G15" s="578"/>
      <c r="H15" s="578"/>
      <c r="I15" s="578"/>
      <c r="J15" s="578"/>
      <c r="K15" s="54"/>
      <c r="L15" s="69"/>
      <c r="M15" s="54"/>
      <c r="N15" s="54"/>
      <c r="O15" s="54" t="str">
        <f t="shared" si="1"/>
        <v/>
      </c>
      <c r="P15" s="47"/>
    </row>
    <row r="16" customHeight="1" spans="1:16">
      <c r="A16" s="43"/>
      <c r="B16" s="44"/>
      <c r="C16" s="43"/>
      <c r="D16" s="47"/>
      <c r="E16" s="577"/>
      <c r="F16" s="54" t="str">
        <f t="shared" si="0"/>
        <v/>
      </c>
      <c r="G16" s="578"/>
      <c r="H16" s="578"/>
      <c r="I16" s="578"/>
      <c r="J16" s="578"/>
      <c r="K16" s="54"/>
      <c r="L16" s="69"/>
      <c r="M16" s="54"/>
      <c r="N16" s="54"/>
      <c r="O16" s="54" t="str">
        <f t="shared" si="1"/>
        <v/>
      </c>
      <c r="P16" s="47"/>
    </row>
    <row r="17" customHeight="1" spans="1:16">
      <c r="A17" s="43"/>
      <c r="B17" s="44"/>
      <c r="C17" s="43"/>
      <c r="D17" s="47"/>
      <c r="E17" s="577"/>
      <c r="F17" s="54" t="str">
        <f t="shared" si="0"/>
        <v/>
      </c>
      <c r="G17" s="578"/>
      <c r="H17" s="578"/>
      <c r="I17" s="578"/>
      <c r="J17" s="578"/>
      <c r="K17" s="54"/>
      <c r="L17" s="69"/>
      <c r="M17" s="54"/>
      <c r="N17" s="54"/>
      <c r="O17" s="54" t="str">
        <f t="shared" si="1"/>
        <v/>
      </c>
      <c r="P17" s="47"/>
    </row>
    <row r="18" customHeight="1" spans="1:16">
      <c r="A18" s="43"/>
      <c r="B18" s="44"/>
      <c r="C18" s="43"/>
      <c r="D18" s="47"/>
      <c r="E18" s="577"/>
      <c r="F18" s="54" t="str">
        <f t="shared" si="0"/>
        <v/>
      </c>
      <c r="G18" s="578"/>
      <c r="H18" s="578"/>
      <c r="I18" s="578"/>
      <c r="J18" s="578"/>
      <c r="K18" s="54"/>
      <c r="L18" s="69"/>
      <c r="M18" s="54"/>
      <c r="N18" s="54"/>
      <c r="O18" s="54" t="str">
        <f t="shared" si="1"/>
        <v/>
      </c>
      <c r="P18" s="47"/>
    </row>
    <row r="19" customHeight="1" spans="1:16">
      <c r="A19" s="43"/>
      <c r="B19" s="44"/>
      <c r="C19" s="43"/>
      <c r="D19" s="47"/>
      <c r="E19" s="577"/>
      <c r="F19" s="54" t="str">
        <f t="shared" si="0"/>
        <v/>
      </c>
      <c r="G19" s="578"/>
      <c r="H19" s="578"/>
      <c r="I19" s="578"/>
      <c r="J19" s="578"/>
      <c r="K19" s="54"/>
      <c r="L19" s="69"/>
      <c r="M19" s="54"/>
      <c r="N19" s="54"/>
      <c r="O19" s="54" t="str">
        <f t="shared" si="1"/>
        <v/>
      </c>
      <c r="P19" s="47"/>
    </row>
    <row r="20" customHeight="1" spans="1:16">
      <c r="A20" s="43"/>
      <c r="B20" s="44"/>
      <c r="C20" s="43"/>
      <c r="D20" s="47"/>
      <c r="E20" s="577"/>
      <c r="F20" s="54" t="str">
        <f t="shared" si="0"/>
        <v/>
      </c>
      <c r="G20" s="578"/>
      <c r="H20" s="578"/>
      <c r="I20" s="578"/>
      <c r="J20" s="578"/>
      <c r="K20" s="54"/>
      <c r="L20" s="69"/>
      <c r="M20" s="54"/>
      <c r="N20" s="54"/>
      <c r="O20" s="54" t="str">
        <f t="shared" si="1"/>
        <v/>
      </c>
      <c r="P20" s="47"/>
    </row>
    <row r="21" customHeight="1" spans="1:16">
      <c r="A21" s="43"/>
      <c r="B21" s="44"/>
      <c r="C21" s="43"/>
      <c r="D21" s="47"/>
      <c r="E21" s="577"/>
      <c r="F21" s="54" t="str">
        <f t="shared" si="0"/>
        <v/>
      </c>
      <c r="G21" s="578"/>
      <c r="H21" s="578"/>
      <c r="I21" s="578"/>
      <c r="J21" s="578"/>
      <c r="K21" s="54"/>
      <c r="L21" s="69"/>
      <c r="M21" s="54"/>
      <c r="N21" s="54"/>
      <c r="O21" s="54" t="str">
        <f t="shared" si="1"/>
        <v/>
      </c>
      <c r="P21" s="47"/>
    </row>
    <row r="22" customHeight="1" spans="1:16">
      <c r="A22" s="43"/>
      <c r="B22" s="76"/>
      <c r="C22" s="43"/>
      <c r="D22" s="47"/>
      <c r="E22" s="577"/>
      <c r="F22" s="54" t="str">
        <f t="shared" si="0"/>
        <v/>
      </c>
      <c r="G22" s="578"/>
      <c r="H22" s="578"/>
      <c r="I22" s="578"/>
      <c r="J22" s="578"/>
      <c r="K22" s="54"/>
      <c r="L22" s="69"/>
      <c r="M22" s="54"/>
      <c r="N22" s="54"/>
      <c r="O22" s="54" t="str">
        <f t="shared" si="1"/>
        <v/>
      </c>
      <c r="P22" s="47"/>
    </row>
    <row r="23" customHeight="1" spans="1:16">
      <c r="A23" s="43"/>
      <c r="B23" s="76"/>
      <c r="C23" s="43"/>
      <c r="D23" s="47"/>
      <c r="E23" s="577"/>
      <c r="F23" s="54" t="str">
        <f t="shared" si="0"/>
        <v/>
      </c>
      <c r="G23" s="578"/>
      <c r="H23" s="578"/>
      <c r="I23" s="578"/>
      <c r="J23" s="578"/>
      <c r="K23" s="54"/>
      <c r="L23" s="69"/>
      <c r="M23" s="54"/>
      <c r="N23" s="54"/>
      <c r="O23" s="54" t="str">
        <f t="shared" si="1"/>
        <v/>
      </c>
      <c r="P23" s="47"/>
    </row>
    <row r="24" customHeight="1" spans="1:16">
      <c r="A24" s="43"/>
      <c r="B24" s="44"/>
      <c r="C24" s="43"/>
      <c r="D24" s="47"/>
      <c r="E24" s="577"/>
      <c r="F24" s="54" t="str">
        <f t="shared" si="0"/>
        <v/>
      </c>
      <c r="G24" s="578"/>
      <c r="H24" s="578"/>
      <c r="I24" s="578"/>
      <c r="J24" s="578"/>
      <c r="K24" s="54"/>
      <c r="L24" s="69"/>
      <c r="M24" s="54"/>
      <c r="N24" s="54"/>
      <c r="O24" s="54" t="str">
        <f t="shared" si="1"/>
        <v/>
      </c>
      <c r="P24" s="47"/>
    </row>
    <row r="25" customHeight="1" spans="1:16">
      <c r="A25" s="43"/>
      <c r="B25" s="44"/>
      <c r="C25" s="43"/>
      <c r="D25" s="47"/>
      <c r="E25" s="577"/>
      <c r="F25" s="54" t="str">
        <f t="shared" si="0"/>
        <v/>
      </c>
      <c r="G25" s="578"/>
      <c r="H25" s="578"/>
      <c r="I25" s="578"/>
      <c r="J25" s="578"/>
      <c r="K25" s="54"/>
      <c r="L25" s="69"/>
      <c r="M25" s="54"/>
      <c r="N25" s="54"/>
      <c r="O25" s="54" t="str">
        <f t="shared" si="1"/>
        <v/>
      </c>
      <c r="P25" s="47"/>
    </row>
    <row r="26" customHeight="1" spans="1:16">
      <c r="A26" s="43"/>
      <c r="B26" s="44"/>
      <c r="C26" s="43"/>
      <c r="D26" s="47"/>
      <c r="E26" s="577"/>
      <c r="F26" s="578"/>
      <c r="G26" s="578"/>
      <c r="H26" s="578"/>
      <c r="I26" s="578"/>
      <c r="J26" s="578"/>
      <c r="K26" s="54"/>
      <c r="L26" s="69"/>
      <c r="M26" s="54"/>
      <c r="N26" s="54"/>
      <c r="O26" s="54"/>
      <c r="P26" s="47"/>
    </row>
    <row r="27" customHeight="1" spans="1:16">
      <c r="A27" s="48" t="s">
        <v>306</v>
      </c>
      <c r="B27" s="66"/>
      <c r="C27" s="43"/>
      <c r="D27" s="47"/>
      <c r="E27" s="69"/>
      <c r="F27" s="54"/>
      <c r="G27" s="54">
        <f>SUM(G7:G26)</f>
        <v>0</v>
      </c>
      <c r="H27" s="54"/>
      <c r="I27" s="54"/>
      <c r="J27" s="54"/>
      <c r="K27" s="54">
        <f>SUM(K7:K26)</f>
        <v>0</v>
      </c>
      <c r="L27" s="69"/>
      <c r="M27" s="54"/>
      <c r="N27" s="54">
        <f>SUM(N7:N26)</f>
        <v>0</v>
      </c>
      <c r="O27" s="54" t="str">
        <f>IF(K27=0,"",(N27-K27)/K27*100)</f>
        <v/>
      </c>
      <c r="P27" s="47"/>
    </row>
    <row r="28" customHeight="1" spans="1:11">
      <c r="A28" s="50" t="e">
        <f>#REF!&amp;#REF!</f>
        <v>#REF!</v>
      </c>
      <c r="K28" s="39" t="e">
        <f>"评估人员："&amp;#REF!</f>
        <v>#REF!</v>
      </c>
    </row>
    <row r="29" customHeight="1" spans="1:1">
      <c r="A29" s="50" t="e">
        <f>CONCATENATE(#REF!,#REF!,#REF!,#REF!,#REF!,#REF!,#REF!)</f>
        <v>#REF!</v>
      </c>
    </row>
  </sheetData>
  <mergeCells count="13">
    <mergeCell ref="A2:P2"/>
    <mergeCell ref="A3:P3"/>
    <mergeCell ref="E5:G5"/>
    <mergeCell ref="I5:K5"/>
    <mergeCell ref="L5:N5"/>
    <mergeCell ref="A27:B27"/>
    <mergeCell ref="A5:A6"/>
    <mergeCell ref="B5:B6"/>
    <mergeCell ref="C5:C6"/>
    <mergeCell ref="D5:D6"/>
    <mergeCell ref="H5:H6"/>
    <mergeCell ref="O5:O6"/>
    <mergeCell ref="P5:P6"/>
  </mergeCells>
  <hyperlinks>
    <hyperlink ref="A1" location="索引目录!E24" display="返回索引页"/>
    <hyperlink ref="B1" location="存货汇总!B12" display="返回"/>
  </hyperlinks>
  <printOptions horizontalCentered="1"/>
  <pageMargins left="0.349305555555556" right="0.349305555555556" top="0.788888888888889" bottom="0.788888888888889" header="1.05902777777778" footer="0.509027777777778"/>
  <pageSetup paperSize="9" scale="90" fitToHeight="0" orientation="landscape"/>
  <headerFooter alignWithMargins="0">
    <oddHeader>&amp;R&amp;"宋体,常规"&amp;10表&amp;"Times New Roman,常规"3-9-7
&amp;"宋体,常规"共&amp;"Times New Roman,常规"&amp;N&amp;"宋体,常规"页第&amp;"Times New Roman,常规"&amp;P&amp;"宋体,常规"页</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54"/>
  <sheetViews>
    <sheetView showGridLines="0" workbookViewId="0">
      <selection activeCell="D12" sqref="D12"/>
    </sheetView>
  </sheetViews>
  <sheetFormatPr defaultColWidth="7.875" defaultRowHeight="15.75"/>
  <cols>
    <col min="1" max="1" width="1.375" style="1010" customWidth="1"/>
    <col min="2" max="2" width="11.875" style="1010" customWidth="1"/>
    <col min="3" max="3" width="13.75" style="1010" customWidth="1"/>
    <col min="4" max="4" width="15.875" style="1010" customWidth="1"/>
    <col min="5" max="5" width="15.125" style="1010" customWidth="1"/>
    <col min="6" max="6" width="7.25" style="1010" customWidth="1"/>
    <col min="7" max="7" width="4.25" style="1010" customWidth="1"/>
    <col min="8" max="9" width="11.125" style="1010" customWidth="1"/>
    <col min="10" max="16384" width="7.875" style="1010"/>
  </cols>
  <sheetData>
    <row r="1" ht="18.75" spans="1:10">
      <c r="A1" s="1011" t="s">
        <v>0</v>
      </c>
      <c r="B1" s="1012"/>
      <c r="C1" s="1012"/>
      <c r="D1" s="1012"/>
      <c r="E1" s="1012"/>
      <c r="F1" s="1012"/>
      <c r="G1" s="1012"/>
      <c r="H1" s="1012"/>
      <c r="I1" s="1012"/>
      <c r="J1" s="1030"/>
    </row>
    <row r="2" spans="1:10">
      <c r="A2" s="1013"/>
      <c r="B2" s="1014" t="s">
        <v>1</v>
      </c>
      <c r="C2" s="1015"/>
      <c r="D2" s="1015"/>
      <c r="E2" s="1015"/>
      <c r="F2" s="1015"/>
      <c r="G2" s="1016"/>
      <c r="H2" s="1015"/>
      <c r="I2" s="1015"/>
      <c r="J2" s="1028"/>
    </row>
    <row r="3" spans="1:10">
      <c r="A3" s="1017"/>
      <c r="B3" s="1018" t="s">
        <v>2</v>
      </c>
      <c r="C3" s="1018"/>
      <c r="E3" s="1019"/>
      <c r="F3" s="1019"/>
      <c r="G3" s="1020"/>
      <c r="H3" s="1019"/>
      <c r="I3" s="1019"/>
      <c r="J3" s="1031"/>
    </row>
    <row r="4" spans="1:10">
      <c r="A4" s="1021"/>
      <c r="B4" s="1022" t="s">
        <v>3</v>
      </c>
      <c r="C4" s="1022" t="s">
        <v>4</v>
      </c>
      <c r="D4" s="1023" t="s">
        <v>5</v>
      </c>
      <c r="E4" s="1024" t="s">
        <v>6</v>
      </c>
      <c r="F4" s="1025"/>
      <c r="G4" s="1025"/>
      <c r="H4" s="1015"/>
      <c r="I4" s="1015"/>
      <c r="J4" s="1028"/>
    </row>
    <row r="5" spans="1:10">
      <c r="A5" s="1013"/>
      <c r="B5" s="1015"/>
      <c r="C5" s="1015"/>
      <c r="D5" s="1015"/>
      <c r="E5" s="1015"/>
      <c r="F5" s="1015"/>
      <c r="G5" s="1015"/>
      <c r="H5" s="1015"/>
      <c r="I5" s="1015"/>
      <c r="J5" s="1028"/>
    </row>
    <row r="6" spans="1:10">
      <c r="A6" s="1013"/>
      <c r="C6" s="1024" t="s">
        <v>7</v>
      </c>
      <c r="D6" s="1024" t="s">
        <v>8</v>
      </c>
      <c r="E6" s="1024" t="s">
        <v>9</v>
      </c>
      <c r="F6" s="1024"/>
      <c r="G6" s="1024" t="s">
        <v>10</v>
      </c>
      <c r="H6" s="1024"/>
      <c r="I6" s="1024" t="s">
        <v>11</v>
      </c>
      <c r="J6" s="1028"/>
    </row>
    <row r="7" spans="1:10">
      <c r="A7" s="1013"/>
      <c r="B7" s="1015"/>
      <c r="C7" s="1015"/>
      <c r="D7" s="1015"/>
      <c r="E7" s="1024" t="s">
        <v>12</v>
      </c>
      <c r="F7" s="1024"/>
      <c r="G7" s="1024"/>
      <c r="H7" s="1024"/>
      <c r="I7" s="1024" t="s">
        <v>13</v>
      </c>
      <c r="J7" s="1032"/>
    </row>
    <row r="8" spans="1:10">
      <c r="A8" s="1013"/>
      <c r="B8" s="1015"/>
      <c r="C8" s="1015"/>
      <c r="D8" s="1015"/>
      <c r="E8" s="1024" t="s">
        <v>14</v>
      </c>
      <c r="F8" s="1024"/>
      <c r="G8" s="1024"/>
      <c r="H8" s="1024"/>
      <c r="I8" s="1024" t="s">
        <v>15</v>
      </c>
      <c r="J8" s="1032"/>
    </row>
    <row r="9" spans="1:10">
      <c r="A9" s="1013"/>
      <c r="B9" s="1015"/>
      <c r="C9" s="1015"/>
      <c r="D9" s="1024" t="s">
        <v>16</v>
      </c>
      <c r="E9" s="1024" t="s">
        <v>17</v>
      </c>
      <c r="F9" s="1024"/>
      <c r="G9" s="1024"/>
      <c r="H9" s="1024"/>
      <c r="I9" s="1024" t="s">
        <v>18</v>
      </c>
      <c r="J9" s="1032"/>
    </row>
    <row r="10" spans="1:10">
      <c r="A10" s="1013"/>
      <c r="B10" s="1015"/>
      <c r="C10" s="1015"/>
      <c r="E10" s="1024" t="s">
        <v>19</v>
      </c>
      <c r="F10" s="1024"/>
      <c r="G10" s="1024"/>
      <c r="H10" s="1024"/>
      <c r="I10" s="1024" t="s">
        <v>20</v>
      </c>
      <c r="J10" s="1032"/>
    </row>
    <row r="11" spans="1:10">
      <c r="A11" s="1013"/>
      <c r="B11" s="1015"/>
      <c r="C11" s="1015"/>
      <c r="E11" s="1024" t="s">
        <v>21</v>
      </c>
      <c r="F11" s="1015"/>
      <c r="G11" s="1024"/>
      <c r="H11" s="1024"/>
      <c r="I11" s="1024" t="s">
        <v>22</v>
      </c>
      <c r="J11" s="1028"/>
    </row>
    <row r="12" spans="1:10">
      <c r="A12" s="1013"/>
      <c r="B12" s="1015"/>
      <c r="C12" s="1015"/>
      <c r="D12" s="1026" t="s">
        <v>23</v>
      </c>
      <c r="F12" s="1015"/>
      <c r="G12" s="1024"/>
      <c r="H12" s="1024"/>
      <c r="I12" s="1024" t="s">
        <v>24</v>
      </c>
      <c r="J12" s="1028"/>
    </row>
    <row r="13" spans="1:10">
      <c r="A13" s="1013"/>
      <c r="B13" s="1015"/>
      <c r="C13" s="1015"/>
      <c r="D13" s="1024" t="s">
        <v>25</v>
      </c>
      <c r="F13" s="1015"/>
      <c r="G13" s="1024"/>
      <c r="H13" s="1024"/>
      <c r="I13" s="1024" t="s">
        <v>26</v>
      </c>
      <c r="J13" s="1028"/>
    </row>
    <row r="14" spans="1:10">
      <c r="A14" s="1013"/>
      <c r="B14" s="1015"/>
      <c r="C14" s="1015"/>
      <c r="D14" s="1024" t="s">
        <v>27</v>
      </c>
      <c r="F14" s="1015"/>
      <c r="G14" s="1024"/>
      <c r="H14" s="1024"/>
      <c r="I14" s="1024" t="s">
        <v>28</v>
      </c>
      <c r="J14" s="1028"/>
    </row>
    <row r="15" spans="1:9">
      <c r="A15" s="1013"/>
      <c r="B15" s="1015"/>
      <c r="C15" s="1015"/>
      <c r="D15" s="1024" t="s">
        <v>29</v>
      </c>
      <c r="F15" s="1015"/>
      <c r="G15" s="1024"/>
      <c r="H15" s="1024"/>
      <c r="I15" s="1024" t="s">
        <v>30</v>
      </c>
    </row>
    <row r="16" spans="1:10">
      <c r="A16" s="1013"/>
      <c r="B16" s="1015"/>
      <c r="C16" s="1015"/>
      <c r="D16" s="1024" t="s">
        <v>31</v>
      </c>
      <c r="F16" s="1015"/>
      <c r="G16" s="1024"/>
      <c r="H16" s="1024"/>
      <c r="I16" s="1024" t="s">
        <v>32</v>
      </c>
      <c r="J16" s="1028"/>
    </row>
    <row r="17" spans="1:10">
      <c r="A17" s="1013"/>
      <c r="B17" s="1015"/>
      <c r="C17" s="1015"/>
      <c r="D17" s="1024" t="s">
        <v>33</v>
      </c>
      <c r="F17" s="1015"/>
      <c r="G17" s="1024"/>
      <c r="H17" s="1024"/>
      <c r="I17" s="1024" t="s">
        <v>34</v>
      </c>
      <c r="J17" s="1028"/>
    </row>
    <row r="18" spans="1:10">
      <c r="A18" s="1013"/>
      <c r="B18" s="1015"/>
      <c r="C18" s="1015"/>
      <c r="D18" s="1024" t="s">
        <v>35</v>
      </c>
      <c r="E18" s="1024" t="s">
        <v>36</v>
      </c>
      <c r="F18" s="1015"/>
      <c r="G18" s="1024"/>
      <c r="H18" s="1024"/>
      <c r="I18" s="1024"/>
      <c r="J18" s="1028"/>
    </row>
    <row r="19" spans="1:10">
      <c r="A19" s="1013"/>
      <c r="B19" s="1015"/>
      <c r="C19" s="1015"/>
      <c r="D19" s="1024"/>
      <c r="E19" s="1024" t="s">
        <v>37</v>
      </c>
      <c r="F19" s="1015"/>
      <c r="G19" s="1024"/>
      <c r="H19" s="1024"/>
      <c r="I19" s="1024"/>
      <c r="J19" s="1028"/>
    </row>
    <row r="20" spans="1:10">
      <c r="A20" s="1013"/>
      <c r="B20" s="1015"/>
      <c r="C20" s="1015"/>
      <c r="D20" s="1024"/>
      <c r="E20" s="1024" t="s">
        <v>38</v>
      </c>
      <c r="F20" s="1024"/>
      <c r="G20" s="1024" t="s">
        <v>39</v>
      </c>
      <c r="H20" s="1024"/>
      <c r="I20" s="1024" t="s">
        <v>40</v>
      </c>
      <c r="J20" s="1028"/>
    </row>
    <row r="21" spans="1:10">
      <c r="A21" s="1013"/>
      <c r="B21" s="1015"/>
      <c r="C21" s="1015"/>
      <c r="E21" s="1024" t="s">
        <v>41</v>
      </c>
      <c r="F21" s="1024"/>
      <c r="G21" s="1024"/>
      <c r="H21" s="1024"/>
      <c r="I21" s="1024" t="s">
        <v>42</v>
      </c>
      <c r="J21" s="1028"/>
    </row>
    <row r="22" spans="1:10">
      <c r="A22" s="1013"/>
      <c r="B22" s="1015"/>
      <c r="C22" s="1015"/>
      <c r="E22" s="1024" t="s">
        <v>43</v>
      </c>
      <c r="F22" s="1024"/>
      <c r="G22" s="1024"/>
      <c r="H22" s="1024"/>
      <c r="I22" s="1024" t="s">
        <v>44</v>
      </c>
      <c r="J22" s="1028"/>
    </row>
    <row r="23" spans="1:10">
      <c r="A23" s="1013"/>
      <c r="B23" s="1015"/>
      <c r="C23" s="1015"/>
      <c r="E23" s="1024" t="s">
        <v>45</v>
      </c>
      <c r="F23" s="1024"/>
      <c r="G23" s="1024"/>
      <c r="H23" s="1024"/>
      <c r="I23" s="1024" t="s">
        <v>46</v>
      </c>
      <c r="J23" s="1028"/>
    </row>
    <row r="24" spans="1:10">
      <c r="A24" s="1013"/>
      <c r="E24" s="1024" t="s">
        <v>47</v>
      </c>
      <c r="F24" s="1024"/>
      <c r="G24" s="1024"/>
      <c r="H24" s="1024"/>
      <c r="I24" s="1024" t="s">
        <v>48</v>
      </c>
      <c r="J24" s="1028"/>
    </row>
    <row r="25" spans="1:10">
      <c r="A25" s="1013"/>
      <c r="E25" s="1024" t="s">
        <v>49</v>
      </c>
      <c r="F25" s="1024"/>
      <c r="G25" s="1024"/>
      <c r="H25" s="1024"/>
      <c r="I25" s="1024" t="s">
        <v>50</v>
      </c>
      <c r="J25" s="1028"/>
    </row>
    <row r="26" spans="1:10">
      <c r="A26" s="1013"/>
      <c r="D26" s="1024" t="s">
        <v>51</v>
      </c>
      <c r="E26" s="1024"/>
      <c r="G26" s="1024"/>
      <c r="H26" s="1024"/>
      <c r="I26" s="1024" t="s">
        <v>52</v>
      </c>
      <c r="J26" s="1028"/>
    </row>
    <row r="27" spans="1:10">
      <c r="A27" s="1013"/>
      <c r="D27" s="1024" t="s">
        <v>53</v>
      </c>
      <c r="E27" s="1024"/>
      <c r="G27" s="1015"/>
      <c r="H27" s="1015"/>
      <c r="I27" s="1015"/>
      <c r="J27" s="1028"/>
    </row>
    <row r="28" spans="1:10">
      <c r="A28" s="1013"/>
      <c r="B28" s="1015"/>
      <c r="C28" s="1024" t="s">
        <v>54</v>
      </c>
      <c r="D28" s="1024" t="s">
        <v>55</v>
      </c>
      <c r="E28" s="1024" t="s">
        <v>17</v>
      </c>
      <c r="F28" s="1027"/>
      <c r="G28" s="1015"/>
      <c r="H28" s="1015"/>
      <c r="I28" s="1015"/>
      <c r="J28" s="1028"/>
    </row>
    <row r="29" spans="1:10">
      <c r="A29" s="1013"/>
      <c r="D29" s="1024"/>
      <c r="E29" s="1024" t="s">
        <v>19</v>
      </c>
      <c r="F29" s="1024"/>
      <c r="G29" s="1015"/>
      <c r="H29" s="1015"/>
      <c r="I29" s="1015"/>
      <c r="J29" s="1028"/>
    </row>
    <row r="30" spans="1:10">
      <c r="A30" s="1013"/>
      <c r="B30" s="1015"/>
      <c r="D30" s="1024"/>
      <c r="E30" s="1024" t="s">
        <v>56</v>
      </c>
      <c r="F30" s="1027"/>
      <c r="G30" s="1015"/>
      <c r="H30" s="1015"/>
      <c r="I30" s="1015"/>
      <c r="J30" s="1028"/>
    </row>
    <row r="31" spans="1:10">
      <c r="A31" s="1013"/>
      <c r="B31" s="1015"/>
      <c r="C31" s="1015"/>
      <c r="D31" s="1024" t="s">
        <v>57</v>
      </c>
      <c r="E31" s="1024"/>
      <c r="F31" s="1027"/>
      <c r="G31" s="1015"/>
      <c r="H31" s="1015"/>
      <c r="I31" s="1015"/>
      <c r="J31" s="1028"/>
    </row>
    <row r="32" ht="14.25" customHeight="1" spans="1:10">
      <c r="A32" s="1013"/>
      <c r="B32" s="1015"/>
      <c r="C32" s="1015"/>
      <c r="D32" s="1024" t="s">
        <v>58</v>
      </c>
      <c r="E32" s="1024"/>
      <c r="F32" s="1027"/>
      <c r="G32" s="1015"/>
      <c r="H32" s="1015"/>
      <c r="I32" s="1015"/>
      <c r="J32" s="1028"/>
    </row>
    <row r="33" ht="14.25" customHeight="1" spans="1:10">
      <c r="A33" s="1013"/>
      <c r="B33" s="1015"/>
      <c r="C33" s="1015"/>
      <c r="D33" s="1024" t="s">
        <v>59</v>
      </c>
      <c r="E33" s="1024"/>
      <c r="F33" s="1027"/>
      <c r="G33" s="1015"/>
      <c r="H33" s="1015"/>
      <c r="I33" s="1015"/>
      <c r="J33" s="1028"/>
    </row>
    <row r="34" ht="14.25" customHeight="1" spans="1:10">
      <c r="A34" s="1013"/>
      <c r="B34" s="1015"/>
      <c r="C34" s="1015"/>
      <c r="D34" s="1024" t="s">
        <v>60</v>
      </c>
      <c r="E34" s="1024"/>
      <c r="F34" s="1027"/>
      <c r="G34" s="1015"/>
      <c r="H34" s="1028"/>
      <c r="I34" s="1028"/>
      <c r="J34" s="1028"/>
    </row>
    <row r="35" spans="1:10">
      <c r="A35" s="1029"/>
      <c r="B35" s="1015"/>
      <c r="C35" s="1024" t="s">
        <v>61</v>
      </c>
      <c r="D35" s="1024" t="s">
        <v>61</v>
      </c>
      <c r="E35" s="1024" t="s">
        <v>62</v>
      </c>
      <c r="F35" s="1015"/>
      <c r="G35" s="1015"/>
      <c r="H35" s="1028"/>
      <c r="I35" s="1028"/>
      <c r="J35" s="1028"/>
    </row>
    <row r="36" spans="1:10">
      <c r="A36" s="1029"/>
      <c r="B36" s="1015"/>
      <c r="D36" s="1024"/>
      <c r="E36" s="1024" t="s">
        <v>63</v>
      </c>
      <c r="F36" s="1015"/>
      <c r="G36" s="1015"/>
      <c r="H36" s="1028"/>
      <c r="I36" s="1028"/>
      <c r="J36" s="1028"/>
    </row>
    <row r="37" spans="1:10">
      <c r="A37" s="1029"/>
      <c r="B37" s="1015"/>
      <c r="D37" s="1024"/>
      <c r="E37" s="1024" t="s">
        <v>64</v>
      </c>
      <c r="F37" s="1015"/>
      <c r="G37" s="1015"/>
      <c r="H37" s="1028"/>
      <c r="I37" s="1028"/>
      <c r="J37" s="1028"/>
    </row>
    <row r="38" spans="1:10">
      <c r="A38" s="1029"/>
      <c r="B38" s="1015"/>
      <c r="D38" s="1024"/>
      <c r="E38" s="1024" t="s">
        <v>65</v>
      </c>
      <c r="F38" s="1015"/>
      <c r="G38" s="1015"/>
      <c r="H38" s="1028"/>
      <c r="I38" s="1028"/>
      <c r="J38" s="1028"/>
    </row>
    <row r="39" spans="1:10">
      <c r="A39" s="1029"/>
      <c r="B39" s="1015"/>
      <c r="D39" s="1024"/>
      <c r="E39" s="1024" t="s">
        <v>66</v>
      </c>
      <c r="F39" s="1015"/>
      <c r="G39" s="1015"/>
      <c r="H39" s="1028"/>
      <c r="I39" s="1028"/>
      <c r="J39" s="1028"/>
    </row>
    <row r="40" spans="1:10">
      <c r="A40" s="1029"/>
      <c r="B40" s="1015"/>
      <c r="D40" s="1024"/>
      <c r="E40" s="1024" t="s">
        <v>67</v>
      </c>
      <c r="F40" s="1015"/>
      <c r="G40" s="1015"/>
      <c r="H40" s="1028"/>
      <c r="I40" s="1028"/>
      <c r="J40" s="1028"/>
    </row>
    <row r="41" spans="1:10">
      <c r="A41" s="1029"/>
      <c r="B41" s="1015"/>
      <c r="D41" s="1024"/>
      <c r="E41" s="1024" t="s">
        <v>68</v>
      </c>
      <c r="F41" s="1028"/>
      <c r="G41" s="1015"/>
      <c r="H41" s="1028"/>
      <c r="I41" s="1028"/>
      <c r="J41" s="1028"/>
    </row>
    <row r="42" spans="1:9">
      <c r="A42" s="1029"/>
      <c r="B42" s="1015"/>
      <c r="C42" s="1015"/>
      <c r="D42" s="1024" t="s">
        <v>69</v>
      </c>
      <c r="E42" s="1024" t="s">
        <v>70</v>
      </c>
      <c r="G42" s="1015"/>
      <c r="H42" s="1028"/>
      <c r="I42" s="1028"/>
    </row>
    <row r="43" spans="1:7">
      <c r="A43" s="1029"/>
      <c r="B43" s="1015"/>
      <c r="C43" s="1015"/>
      <c r="D43" s="1024"/>
      <c r="E43" s="1024" t="s">
        <v>71</v>
      </c>
      <c r="G43" s="1015"/>
    </row>
    <row r="44" spans="2:7">
      <c r="B44" s="1015"/>
      <c r="C44" s="1024"/>
      <c r="D44" s="1024" t="s">
        <v>72</v>
      </c>
      <c r="E44" s="1024"/>
      <c r="F44" s="1015"/>
      <c r="G44" s="1015"/>
    </row>
    <row r="45" spans="2:7">
      <c r="B45" s="1015"/>
      <c r="C45" s="1024"/>
      <c r="D45" s="1024" t="s">
        <v>73</v>
      </c>
      <c r="E45" s="1024"/>
      <c r="F45" s="1028"/>
      <c r="G45" s="1015"/>
    </row>
    <row r="46" spans="2:10">
      <c r="B46" s="1015"/>
      <c r="C46" s="1024"/>
      <c r="D46" s="1024" t="s">
        <v>74</v>
      </c>
      <c r="E46" s="1024"/>
      <c r="F46" s="1028"/>
      <c r="G46" s="1015"/>
      <c r="J46" s="1028"/>
    </row>
    <row r="47" spans="2:10">
      <c r="B47" s="1015"/>
      <c r="C47" s="1024"/>
      <c r="D47" s="1024" t="s">
        <v>75</v>
      </c>
      <c r="E47" s="1024"/>
      <c r="F47" s="1028"/>
      <c r="G47" s="1015"/>
      <c r="H47" s="1028"/>
      <c r="I47" s="1028"/>
      <c r="J47" s="1028"/>
    </row>
    <row r="48" spans="1:9">
      <c r="A48" s="1029"/>
      <c r="B48" s="1015"/>
      <c r="C48" s="1024" t="s">
        <v>76</v>
      </c>
      <c r="D48" s="1024" t="s">
        <v>76</v>
      </c>
      <c r="E48" s="1024" t="s">
        <v>77</v>
      </c>
      <c r="G48" s="1015"/>
      <c r="H48" s="1028"/>
      <c r="I48" s="1028"/>
    </row>
    <row r="49" spans="1:7">
      <c r="A49" s="1029"/>
      <c r="B49" s="1015"/>
      <c r="C49" s="1024"/>
      <c r="D49" s="1024"/>
      <c r="E49" s="1024" t="s">
        <v>78</v>
      </c>
      <c r="G49" s="1028"/>
    </row>
    <row r="50" spans="2:7">
      <c r="B50" s="1015"/>
      <c r="C50" s="1024"/>
      <c r="D50" s="1024" t="s">
        <v>79</v>
      </c>
      <c r="E50" s="1024"/>
      <c r="F50" s="1015"/>
      <c r="G50" s="1028"/>
    </row>
    <row r="51" spans="2:7">
      <c r="B51" s="1015"/>
      <c r="C51" s="1024"/>
      <c r="D51" s="1024" t="s">
        <v>80</v>
      </c>
      <c r="E51" s="1024"/>
      <c r="G51" s="1028"/>
    </row>
    <row r="52" spans="2:7">
      <c r="B52" s="1028"/>
      <c r="C52" s="1024" t="s">
        <v>81</v>
      </c>
      <c r="D52" s="1024" t="s">
        <v>82</v>
      </c>
      <c r="E52" s="1024"/>
      <c r="G52" s="1028"/>
    </row>
    <row r="53" spans="3:5">
      <c r="C53" s="1024"/>
      <c r="D53" s="1024" t="s">
        <v>83</v>
      </c>
      <c r="E53" s="1024"/>
    </row>
    <row r="54" spans="3:5">
      <c r="C54" s="1024"/>
      <c r="D54" s="1024" t="s">
        <v>84</v>
      </c>
      <c r="E54" s="1024"/>
    </row>
  </sheetData>
  <mergeCells count="1">
    <mergeCell ref="B3:C3"/>
  </mergeCells>
  <hyperlinks>
    <hyperlink ref="B2" location="封面!A1" display="评估申报表封面"/>
    <hyperlink ref="D4" location="汇总表!A1" display="汇总表"/>
    <hyperlink ref="E4" location="分类汇总!A1" display="分类汇总表"/>
    <hyperlink ref="C6" location="流动汇总!A1" display="流动资产"/>
    <hyperlink ref="E6" location="现金!A1" display="现金"/>
    <hyperlink ref="E7" location="银行存款!A1" display="银行存款"/>
    <hyperlink ref="E8" location="其他货币资金!A1" display="其他货币资金"/>
    <hyperlink ref="D9" location="交易性金融资产汇总!A1" display="交易性金融资产"/>
    <hyperlink ref="E9" location="'交易性-股票'!A1" display="股票投资"/>
    <hyperlink ref="E10" location="'交易性-债券'!A1" display="债券投资"/>
    <hyperlink ref="D12" location="应收票据!A1" display="应收票据"/>
    <hyperlink ref="D13" location="应收账款!A1" display="应收账款"/>
    <hyperlink ref="D18" location="存货汇总!A1" display="存货"/>
    <hyperlink ref="E19" location="原材料!A1" display="原材料"/>
    <hyperlink ref="E18" location="'材料采购（在途物资）'!A1" display="材料采购（在途物资）"/>
    <hyperlink ref="E22" location="'产成品（库存商品）'!A1" display="产成品（库存商品）"/>
    <hyperlink ref="E23" location="'在产品（自制半成品）'!A1" display="在产品（自制半成品）"/>
    <hyperlink ref="C28" location="长期投资汇总!A1" display="长期投资"/>
    <hyperlink ref="C35" location="固定资产汇总!A1" display="固定资产"/>
    <hyperlink ref="E35" location="房屋建筑物!A1" display="房屋建筑物"/>
    <hyperlink ref="E36" location="构筑物!A1" display="构筑物及其他辅助设施"/>
    <hyperlink ref="E37" location="管道沟槽!A1" display="管道及沟槽"/>
    <hyperlink ref="E38" location="机器设备!A1" display="机器设备"/>
    <hyperlink ref="E39" location="车辆!A1" display="车辆"/>
    <hyperlink ref="E40" location="电子设备!A1" display="电子设备"/>
    <hyperlink ref="D44" location="工程物资!A1" display="工程物资"/>
    <hyperlink ref="E42" location="'在建（土建）'!A1" display="在建工程-土建工程"/>
    <hyperlink ref="E43" location="'在建（设备）'!A1" display="在建工程-设备安装工程"/>
    <hyperlink ref="D45" location="固定资产清理!A1" display="固定资产清理"/>
    <hyperlink ref="G6" location="流动负债汇总!A1" display="流动负债"/>
    <hyperlink ref="I6" location="短期借款!A1" display="短期借款"/>
    <hyperlink ref="I8" location="应付票据!A1" display="应付票据"/>
    <hyperlink ref="I9" location="应付账款!A1" display="应付账款"/>
    <hyperlink ref="I10" location="预收账款!A1" display="预收款项"/>
    <hyperlink ref="I15" location="其他应付款!A1" display="其他应付款"/>
    <hyperlink ref="I11" location="职工薪酬!A1" display="应付职工薪酬"/>
    <hyperlink ref="I12" location="应交税费!A1" display="应交税费"/>
    <hyperlink ref="I17" location="其他流动负债!A1" display="其他流动负债"/>
    <hyperlink ref="G20" location="'非流动负债汇总 '!A1" display="非流动负债"/>
    <hyperlink ref="I20" location="长期借款!A1" display="长期借款"/>
    <hyperlink ref="I22" location="长期应付款!A1" display="长期应付款"/>
    <hyperlink ref="I26" location="其他非流动负债!A1" display="其他非流动负债"/>
    <hyperlink ref="I25" location="递延所得税负债!A1" display="递延所得税负债"/>
    <hyperlink ref="B3" location="填表说明!A1" display="评估申报表说明（填表前请先阅读）"/>
    <hyperlink ref="C4" location="资产负债表!A1" display="资产负债表"/>
    <hyperlink ref="I21" location="应付债券!A1" display="应付债券"/>
    <hyperlink ref="I23" location="专项应付款!A1" display="专项应付款"/>
    <hyperlink ref="B4" location="基本情况!A1" display="基本情况表"/>
    <hyperlink ref="D6" location="流动汇总!B6" display="货币资金"/>
    <hyperlink ref="E24" location="发出商品!A1" display="发出商品"/>
    <hyperlink ref="B3:C3" location="填表说明!B2" display="评估申报表说明（填表前请先阅读）"/>
    <hyperlink ref="E41" location="土地!A1" display="土地"/>
    <hyperlink ref="E28" location="'可出售-股票'!A1" display="股票投资"/>
    <hyperlink ref="E29" location="'可出售-债券'!A1" display="债券投资"/>
    <hyperlink ref="D16" location="'应收股利（利润）'!A1" display="应收股利"/>
    <hyperlink ref="D15" location="应收利息!A1" display="应收利息"/>
    <hyperlink ref="D17" location="其他应收款!A1" display="其他应收款"/>
    <hyperlink ref="D14" location="预付账款!A1" display="预付账款"/>
    <hyperlink ref="D32" location="长期应收!A1" display="长期应收款"/>
    <hyperlink ref="D33" location="股权投资!A1" display="长期股权投资"/>
    <hyperlink ref="D34" location="投资性房地产!A1" display="投资性房地产"/>
    <hyperlink ref="D52" location="长期待摊费用!A1" display="长期待摊费用"/>
    <hyperlink ref="E48" location="'在建（土建）'!A1" display="土地使用权"/>
    <hyperlink ref="E49" location="'在建（设备）'!A1" display="其他无形资产"/>
    <hyperlink ref="I24" location="预计负债!A1" display="预计负债"/>
    <hyperlink ref="E11" location="'交易性-基金'!A1" display="基金投资"/>
    <hyperlink ref="E20" location="在库周转材料!A1" display="在库周转材料"/>
    <hyperlink ref="E21" location="委托加工物资!A1" display="委托加工物资"/>
    <hyperlink ref="E25" location="在用周转材料!A1" display="在用周转材料"/>
    <hyperlink ref="D26" location="一年到期非流动资产!A1" display="一年到期非流动资产"/>
    <hyperlink ref="D27" location="其他流动资产!A1" display="其他流动资产"/>
    <hyperlink ref="D28" location="可供出售金融资产汇总!A1" display="可供出售金融资产"/>
    <hyperlink ref="E30" location="'可出售-其他'!A1" display="其他投资"/>
    <hyperlink ref="D31" location="持有到期投资!A1" display="持有至到期投资"/>
    <hyperlink ref="D35" location="固定资产汇总!B18" display="固定资产"/>
    <hyperlink ref="D42" location="固定资产汇总!B20" display="在建工程"/>
    <hyperlink ref="D46" location="生产性生物资产!A1" display="生产性生物资产"/>
    <hyperlink ref="D47" location="油气资产!A1" display="油气资产"/>
    <hyperlink ref="C48" location="无形资产汇总!A1" display="无形资产"/>
    <hyperlink ref="D48" location="无形资产汇总!B10" display="无形资产"/>
    <hyperlink ref="D50" location="开发支出!A1" display="开发支出"/>
    <hyperlink ref="D51" location="商誉!A1" display="商誉"/>
    <hyperlink ref="D53" location="递延所得税资产!A1" display="递延所得税资产"/>
    <hyperlink ref="C52" location="汇总表!A16" display="其他资产"/>
    <hyperlink ref="D54" location="其他非流动资产!A1" display="其他非流动资产"/>
    <hyperlink ref="I7" location="交易性金融负债!A1" display="交易性金融负债"/>
    <hyperlink ref="I13" location="应付利息!A1" display="应付利息"/>
    <hyperlink ref="I14" location="'应付股利（利润）'!A1" display="应付股利（应付利润）"/>
    <hyperlink ref="I16" location="一年到期非流动负债!A1" display="一年内到期的非流动负债"/>
  </hyperlinks>
  <pageMargins left="0.75" right="0.75" top="0.788888888888889" bottom="0.2" header="0" footer="0"/>
  <pageSetup paperSize="9" scale="81" orientation="portrait"/>
  <headerFooter alignWithMargins="0"/>
  <drawing r:id="rId1"/>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21"/>
  <sheetViews>
    <sheetView workbookViewId="0">
      <selection activeCell="A3" sqref="A3:P3"/>
    </sheetView>
  </sheetViews>
  <sheetFormatPr defaultColWidth="7.875" defaultRowHeight="15.75" customHeight="1"/>
  <cols>
    <col min="1" max="1" width="5.125" style="20" customWidth="1"/>
    <col min="2" max="2" width="25.875" style="20" customWidth="1"/>
    <col min="3" max="3" width="10.5" style="20" customWidth="1"/>
    <col min="4" max="4" width="11" style="20" customWidth="1"/>
    <col min="5" max="5" width="4.375" style="20" customWidth="1"/>
    <col min="6" max="6" width="9.25" style="20" hidden="1" customWidth="1" outlineLevel="1"/>
    <col min="7" max="7" width="12" style="20" hidden="1" customWidth="1" outlineLevel="1"/>
    <col min="8" max="8" width="11" style="20" hidden="1" customWidth="1" outlineLevel="1"/>
    <col min="9" max="9" width="8.75" style="20" customWidth="1" collapsed="1"/>
    <col min="10" max="10" width="11.125" style="20" customWidth="1"/>
    <col min="11" max="11" width="8.125" style="20" customWidth="1"/>
    <col min="12" max="12" width="7.5" style="20" customWidth="1"/>
    <col min="13" max="13" width="7.375" style="20" customWidth="1"/>
    <col min="14" max="14" width="12.125" style="20" customWidth="1"/>
    <col min="15" max="15" width="6.125" style="20" customWidth="1"/>
    <col min="16" max="16" width="8.625" style="20" customWidth="1"/>
    <col min="17" max="23" width="7.875" style="20" hidden="1" customWidth="1"/>
    <col min="24" max="16384" width="7.875" style="20"/>
  </cols>
  <sheetData>
    <row r="1" spans="1:16">
      <c r="A1" s="162" t="s">
        <v>86</v>
      </c>
      <c r="B1" s="550" t="s">
        <v>267</v>
      </c>
      <c r="C1" s="551"/>
      <c r="D1" s="551"/>
      <c r="E1" s="32"/>
      <c r="F1" s="32"/>
      <c r="G1" s="32"/>
      <c r="H1" s="32"/>
      <c r="I1" s="32"/>
      <c r="J1" s="32"/>
      <c r="K1" s="32"/>
      <c r="L1" s="32"/>
      <c r="M1" s="32"/>
      <c r="N1" s="32"/>
      <c r="O1" s="32"/>
      <c r="P1" s="32"/>
    </row>
    <row r="2" s="29" customFormat="1" ht="30" customHeight="1" spans="1:16">
      <c r="A2" s="17" t="s">
        <v>390</v>
      </c>
      <c r="B2" s="552"/>
      <c r="C2" s="552"/>
      <c r="D2" s="552"/>
      <c r="E2" s="552"/>
      <c r="F2" s="552"/>
      <c r="G2" s="552"/>
      <c r="H2" s="552"/>
      <c r="I2" s="552"/>
      <c r="J2" s="552"/>
      <c r="K2" s="552"/>
      <c r="L2" s="552"/>
      <c r="M2" s="552"/>
      <c r="N2" s="552"/>
      <c r="O2" s="552"/>
      <c r="P2" s="552"/>
    </row>
    <row r="3" ht="14.1" customHeight="1" spans="1:16">
      <c r="A3" s="18" t="e">
        <f>CONCATENATE(#REF!,#REF!,#REF!,#REF!,#REF!,#REF!,#REF!)</f>
        <v>#REF!</v>
      </c>
      <c r="B3" s="18"/>
      <c r="C3" s="18"/>
      <c r="D3" s="18"/>
      <c r="E3" s="18"/>
      <c r="F3" s="18"/>
      <c r="G3" s="18"/>
      <c r="H3" s="18"/>
      <c r="I3" s="18"/>
      <c r="J3" s="30"/>
      <c r="K3" s="30"/>
      <c r="L3" s="30"/>
      <c r="M3" s="30"/>
      <c r="N3" s="30"/>
      <c r="O3" s="30"/>
      <c r="P3" s="30"/>
    </row>
    <row r="4" customHeight="1" spans="1:16">
      <c r="A4" s="19" t="e">
        <f>#REF!&amp;#REF!</f>
        <v>#REF!</v>
      </c>
      <c r="P4" s="169" t="s">
        <v>115</v>
      </c>
    </row>
    <row r="5" s="32" customFormat="1" customHeight="1" spans="1:19">
      <c r="A5" s="165" t="s">
        <v>190</v>
      </c>
      <c r="B5" s="553" t="s">
        <v>361</v>
      </c>
      <c r="C5" s="553" t="s">
        <v>391</v>
      </c>
      <c r="D5" s="175" t="s">
        <v>392</v>
      </c>
      <c r="E5" s="175" t="s">
        <v>362</v>
      </c>
      <c r="F5" s="165" t="s">
        <v>227</v>
      </c>
      <c r="G5" s="165"/>
      <c r="H5" s="553" t="s">
        <v>274</v>
      </c>
      <c r="I5" s="560" t="s">
        <v>228</v>
      </c>
      <c r="J5" s="561"/>
      <c r="K5" s="165" t="s">
        <v>365</v>
      </c>
      <c r="L5" s="165" t="s">
        <v>229</v>
      </c>
      <c r="M5" s="21"/>
      <c r="N5" s="21"/>
      <c r="O5" s="165" t="s">
        <v>258</v>
      </c>
      <c r="P5" s="165" t="s">
        <v>193</v>
      </c>
      <c r="Q5" s="105" t="s">
        <v>371</v>
      </c>
      <c r="R5" s="564" t="s">
        <v>372</v>
      </c>
      <c r="S5" s="564" t="s">
        <v>373</v>
      </c>
    </row>
    <row r="6" s="32" customFormat="1" customHeight="1" spans="1:21">
      <c r="A6" s="21"/>
      <c r="B6" s="153"/>
      <c r="C6" s="554"/>
      <c r="D6" s="176"/>
      <c r="E6" s="154"/>
      <c r="F6" s="165" t="s">
        <v>363</v>
      </c>
      <c r="G6" s="165" t="s">
        <v>155</v>
      </c>
      <c r="H6" s="554"/>
      <c r="I6" s="165" t="s">
        <v>363</v>
      </c>
      <c r="J6" s="165" t="s">
        <v>155</v>
      </c>
      <c r="K6" s="21"/>
      <c r="L6" s="165" t="s">
        <v>364</v>
      </c>
      <c r="M6" s="165" t="s">
        <v>393</v>
      </c>
      <c r="N6" s="165" t="s">
        <v>155</v>
      </c>
      <c r="O6" s="21"/>
      <c r="P6" s="21"/>
      <c r="Q6" s="105"/>
      <c r="R6" s="564"/>
      <c r="S6" s="564"/>
      <c r="T6" s="565" t="s">
        <v>394</v>
      </c>
      <c r="U6" s="565" t="s">
        <v>395</v>
      </c>
    </row>
    <row r="7" customHeight="1" spans="1:21">
      <c r="A7" s="21"/>
      <c r="B7" s="555"/>
      <c r="C7" s="556"/>
      <c r="D7" s="557"/>
      <c r="E7" s="558"/>
      <c r="F7" s="103"/>
      <c r="G7" s="25"/>
      <c r="H7" s="25"/>
      <c r="I7" s="25"/>
      <c r="J7" s="25"/>
      <c r="K7" s="103"/>
      <c r="L7" s="25"/>
      <c r="M7" s="109"/>
      <c r="N7" s="25"/>
      <c r="O7" s="25"/>
      <c r="P7" s="562"/>
      <c r="Q7" s="566" t="s">
        <v>396</v>
      </c>
      <c r="R7" s="567">
        <f>ROUND((T7*1.04),-1)</f>
        <v>520</v>
      </c>
      <c r="S7" s="558">
        <v>15</v>
      </c>
      <c r="T7" s="191">
        <v>500</v>
      </c>
      <c r="U7" s="20">
        <f>D7/S7</f>
        <v>0</v>
      </c>
    </row>
    <row r="8" customHeight="1" spans="1:21">
      <c r="A8" s="21"/>
      <c r="B8" s="555"/>
      <c r="C8" s="556"/>
      <c r="D8" s="557"/>
      <c r="E8" s="558"/>
      <c r="F8" s="103"/>
      <c r="G8" s="25"/>
      <c r="H8" s="25"/>
      <c r="I8" s="25"/>
      <c r="J8" s="25"/>
      <c r="K8" s="103"/>
      <c r="L8" s="25"/>
      <c r="M8" s="109"/>
      <c r="N8" s="25"/>
      <c r="O8" s="25"/>
      <c r="P8" s="562"/>
      <c r="Q8" s="566"/>
      <c r="R8" s="567">
        <f t="shared" ref="R8:R25" si="0">ROUND((T8*1.04),-1)</f>
        <v>290</v>
      </c>
      <c r="S8" s="558">
        <v>80</v>
      </c>
      <c r="T8" s="20">
        <v>280</v>
      </c>
      <c r="U8" s="20">
        <f t="shared" ref="U8:U88" si="1">D8/S8</f>
        <v>0</v>
      </c>
    </row>
    <row r="9" customHeight="1" spans="1:21">
      <c r="A9" s="21"/>
      <c r="B9" s="555"/>
      <c r="C9" s="556"/>
      <c r="D9" s="557"/>
      <c r="E9" s="558"/>
      <c r="F9" s="103"/>
      <c r="G9" s="25"/>
      <c r="H9" s="25"/>
      <c r="I9" s="25"/>
      <c r="J9" s="25"/>
      <c r="K9" s="103"/>
      <c r="L9" s="25"/>
      <c r="M9" s="109"/>
      <c r="N9" s="25"/>
      <c r="O9" s="25"/>
      <c r="P9" s="562"/>
      <c r="Q9" s="566"/>
      <c r="R9" s="567">
        <f t="shared" si="0"/>
        <v>290</v>
      </c>
      <c r="S9" s="558">
        <v>40</v>
      </c>
      <c r="T9" s="20">
        <v>279</v>
      </c>
      <c r="U9" s="20">
        <f t="shared" si="1"/>
        <v>0</v>
      </c>
    </row>
    <row r="10" customHeight="1" spans="1:21">
      <c r="A10" s="21"/>
      <c r="B10" s="555"/>
      <c r="C10" s="556"/>
      <c r="D10" s="557"/>
      <c r="E10" s="558"/>
      <c r="F10" s="103"/>
      <c r="G10" s="25"/>
      <c r="H10" s="25"/>
      <c r="I10" s="25"/>
      <c r="J10" s="25"/>
      <c r="K10" s="103"/>
      <c r="L10" s="25"/>
      <c r="M10" s="109"/>
      <c r="N10" s="25"/>
      <c r="O10" s="25"/>
      <c r="P10" s="562"/>
      <c r="Q10" s="566" t="s">
        <v>396</v>
      </c>
      <c r="R10" s="567">
        <f t="shared" si="0"/>
        <v>360</v>
      </c>
      <c r="S10" s="558">
        <v>60</v>
      </c>
      <c r="T10" s="20">
        <v>350</v>
      </c>
      <c r="U10" s="20">
        <f t="shared" si="1"/>
        <v>0</v>
      </c>
    </row>
    <row r="11" customHeight="1" spans="1:21">
      <c r="A11" s="21"/>
      <c r="B11" s="555"/>
      <c r="C11" s="556"/>
      <c r="D11" s="557"/>
      <c r="E11" s="558"/>
      <c r="F11" s="103"/>
      <c r="G11" s="25"/>
      <c r="H11" s="25"/>
      <c r="I11" s="25"/>
      <c r="J11" s="25"/>
      <c r="K11" s="103"/>
      <c r="L11" s="25"/>
      <c r="M11" s="109"/>
      <c r="N11" s="25"/>
      <c r="O11" s="25"/>
      <c r="P11" s="562"/>
      <c r="Q11" s="566" t="s">
        <v>396</v>
      </c>
      <c r="R11" s="567">
        <f t="shared" si="0"/>
        <v>290</v>
      </c>
      <c r="S11" s="558">
        <v>30</v>
      </c>
      <c r="T11" s="20">
        <v>280</v>
      </c>
      <c r="U11" s="20">
        <f t="shared" si="1"/>
        <v>0</v>
      </c>
    </row>
    <row r="12" customHeight="1" spans="1:21">
      <c r="A12" s="21"/>
      <c r="B12" s="555"/>
      <c r="C12" s="556"/>
      <c r="D12" s="557"/>
      <c r="E12" s="558"/>
      <c r="F12" s="103"/>
      <c r="G12" s="25"/>
      <c r="H12" s="25"/>
      <c r="I12" s="25"/>
      <c r="J12" s="25"/>
      <c r="K12" s="103"/>
      <c r="L12" s="25"/>
      <c r="M12" s="109"/>
      <c r="N12" s="25"/>
      <c r="O12" s="25"/>
      <c r="P12" s="562"/>
      <c r="Q12" s="566"/>
      <c r="R12" s="567">
        <f t="shared" si="0"/>
        <v>3590</v>
      </c>
      <c r="S12" s="558">
        <v>5</v>
      </c>
      <c r="T12" s="20">
        <v>3450</v>
      </c>
      <c r="U12" s="20">
        <f t="shared" si="1"/>
        <v>0</v>
      </c>
    </row>
    <row r="13" customHeight="1" spans="1:21">
      <c r="A13" s="21"/>
      <c r="B13" s="555"/>
      <c r="C13" s="556"/>
      <c r="D13" s="557"/>
      <c r="E13" s="558"/>
      <c r="F13" s="103"/>
      <c r="G13" s="25"/>
      <c r="H13" s="25"/>
      <c r="I13" s="25"/>
      <c r="J13" s="25"/>
      <c r="K13" s="103"/>
      <c r="L13" s="25"/>
      <c r="M13" s="109"/>
      <c r="N13" s="25"/>
      <c r="O13" s="25"/>
      <c r="P13" s="562"/>
      <c r="Q13" s="568"/>
      <c r="R13" s="567">
        <f t="shared" si="0"/>
        <v>920</v>
      </c>
      <c r="S13" s="558">
        <v>10</v>
      </c>
      <c r="T13" s="20">
        <v>886.9</v>
      </c>
      <c r="U13" s="20">
        <f t="shared" si="1"/>
        <v>0</v>
      </c>
    </row>
    <row r="14" customHeight="1" spans="1:21">
      <c r="A14" s="21"/>
      <c r="B14" s="555"/>
      <c r="C14" s="556"/>
      <c r="D14" s="557"/>
      <c r="E14" s="558"/>
      <c r="F14" s="103"/>
      <c r="G14" s="25"/>
      <c r="H14" s="25"/>
      <c r="I14" s="25"/>
      <c r="J14" s="25"/>
      <c r="K14" s="103"/>
      <c r="L14" s="25"/>
      <c r="M14" s="109"/>
      <c r="N14" s="25"/>
      <c r="O14" s="25"/>
      <c r="P14" s="562"/>
      <c r="Q14" s="568"/>
      <c r="R14" s="567">
        <f t="shared" si="0"/>
        <v>920</v>
      </c>
      <c r="S14" s="558">
        <v>1</v>
      </c>
      <c r="T14" s="20">
        <v>886.9</v>
      </c>
      <c r="U14" s="20">
        <f t="shared" si="1"/>
        <v>0</v>
      </c>
    </row>
    <row r="15" customHeight="1" spans="1:21">
      <c r="A15" s="21"/>
      <c r="B15" s="555"/>
      <c r="C15" s="556"/>
      <c r="D15" s="557"/>
      <c r="E15" s="558"/>
      <c r="F15" s="103"/>
      <c r="G15" s="25"/>
      <c r="H15" s="25"/>
      <c r="I15" s="25"/>
      <c r="J15" s="25"/>
      <c r="K15" s="103"/>
      <c r="L15" s="563"/>
      <c r="M15" s="109"/>
      <c r="N15" s="25"/>
      <c r="O15" s="25"/>
      <c r="P15" s="562"/>
      <c r="Q15" s="568"/>
      <c r="R15" s="567">
        <v>580</v>
      </c>
      <c r="S15" s="558">
        <v>3</v>
      </c>
      <c r="T15" s="20">
        <v>580</v>
      </c>
      <c r="U15" s="20">
        <f t="shared" si="1"/>
        <v>0</v>
      </c>
    </row>
    <row r="16" customHeight="1" spans="1:21">
      <c r="A16" s="21"/>
      <c r="B16" s="555"/>
      <c r="C16" s="556"/>
      <c r="D16" s="557"/>
      <c r="E16" s="558"/>
      <c r="F16" s="103"/>
      <c r="G16" s="25"/>
      <c r="H16" s="25"/>
      <c r="I16" s="25"/>
      <c r="J16" s="25"/>
      <c r="K16" s="103"/>
      <c r="L16" s="563"/>
      <c r="M16" s="109"/>
      <c r="N16" s="25"/>
      <c r="O16" s="25"/>
      <c r="P16" s="562"/>
      <c r="Q16" s="568"/>
      <c r="R16" s="567">
        <v>620</v>
      </c>
      <c r="S16" s="558">
        <v>1</v>
      </c>
      <c r="T16" s="20">
        <v>620</v>
      </c>
      <c r="U16" s="20">
        <f t="shared" si="1"/>
        <v>0</v>
      </c>
    </row>
    <row r="17" customHeight="1" spans="1:21">
      <c r="A17" s="21"/>
      <c r="B17" s="555"/>
      <c r="C17" s="556"/>
      <c r="D17" s="557"/>
      <c r="E17" s="558"/>
      <c r="F17" s="103"/>
      <c r="G17" s="25"/>
      <c r="H17" s="25"/>
      <c r="I17" s="25"/>
      <c r="J17" s="25"/>
      <c r="K17" s="103"/>
      <c r="L17" s="25"/>
      <c r="M17" s="109"/>
      <c r="N17" s="25"/>
      <c r="O17" s="25"/>
      <c r="P17" s="562"/>
      <c r="Q17" s="568"/>
      <c r="R17" s="567">
        <f t="shared" si="0"/>
        <v>740</v>
      </c>
      <c r="S17" s="558">
        <v>2</v>
      </c>
      <c r="T17" s="20">
        <v>709</v>
      </c>
      <c r="U17" s="20">
        <f t="shared" si="1"/>
        <v>0</v>
      </c>
    </row>
    <row r="18" customHeight="1" spans="1:21">
      <c r="A18" s="21"/>
      <c r="B18" s="555"/>
      <c r="C18" s="556"/>
      <c r="D18" s="557"/>
      <c r="E18" s="558"/>
      <c r="F18" s="103"/>
      <c r="G18" s="25"/>
      <c r="H18" s="25"/>
      <c r="I18" s="25"/>
      <c r="J18" s="25"/>
      <c r="K18" s="103"/>
      <c r="L18" s="25"/>
      <c r="M18" s="109"/>
      <c r="N18" s="25"/>
      <c r="O18" s="25"/>
      <c r="P18" s="562"/>
      <c r="Q18" s="568"/>
      <c r="R18" s="567">
        <f t="shared" si="0"/>
        <v>1170</v>
      </c>
      <c r="S18" s="558">
        <v>4</v>
      </c>
      <c r="T18" s="20">
        <f>905+220</f>
        <v>1125</v>
      </c>
      <c r="U18" s="20">
        <f t="shared" si="1"/>
        <v>0</v>
      </c>
    </row>
    <row r="19" customHeight="1" spans="1:21">
      <c r="A19" s="21"/>
      <c r="B19" s="555"/>
      <c r="C19" s="556"/>
      <c r="D19" s="557"/>
      <c r="E19" s="558"/>
      <c r="F19" s="103"/>
      <c r="G19" s="25"/>
      <c r="H19" s="25"/>
      <c r="I19" s="25"/>
      <c r="J19" s="25"/>
      <c r="K19" s="103"/>
      <c r="L19" s="25"/>
      <c r="M19" s="109"/>
      <c r="N19" s="25"/>
      <c r="O19" s="25"/>
      <c r="P19" s="562"/>
      <c r="Q19" s="568"/>
      <c r="R19" s="567">
        <f t="shared" si="0"/>
        <v>1700</v>
      </c>
      <c r="S19" s="558">
        <v>1</v>
      </c>
      <c r="T19" s="20">
        <f>2180/32*24</f>
        <v>1635</v>
      </c>
      <c r="U19" s="20">
        <f t="shared" si="1"/>
        <v>0</v>
      </c>
    </row>
    <row r="20" customHeight="1" spans="1:21">
      <c r="A20" s="21"/>
      <c r="B20" s="555"/>
      <c r="C20" s="556"/>
      <c r="D20" s="557"/>
      <c r="E20" s="558"/>
      <c r="F20" s="103"/>
      <c r="G20" s="25"/>
      <c r="H20" s="25"/>
      <c r="I20" s="25"/>
      <c r="J20" s="25"/>
      <c r="K20" s="103"/>
      <c r="L20" s="25"/>
      <c r="M20" s="109"/>
      <c r="N20" s="25"/>
      <c r="O20" s="25"/>
      <c r="P20" s="562"/>
      <c r="Q20" s="568"/>
      <c r="R20" s="567">
        <f t="shared" si="0"/>
        <v>650</v>
      </c>
      <c r="S20" s="558">
        <v>1</v>
      </c>
      <c r="T20" s="20">
        <v>623.7</v>
      </c>
      <c r="U20" s="20">
        <f t="shared" si="1"/>
        <v>0</v>
      </c>
    </row>
    <row r="21" customHeight="1" spans="1:21">
      <c r="A21" s="21"/>
      <c r="B21" s="555"/>
      <c r="C21" s="556"/>
      <c r="D21" s="557"/>
      <c r="E21" s="558"/>
      <c r="F21" s="103"/>
      <c r="G21" s="25"/>
      <c r="H21" s="25"/>
      <c r="I21" s="25"/>
      <c r="J21" s="25"/>
      <c r="K21" s="103"/>
      <c r="L21" s="25"/>
      <c r="M21" s="109"/>
      <c r="N21" s="25"/>
      <c r="O21" s="25"/>
      <c r="P21" s="562"/>
      <c r="Q21" s="568"/>
      <c r="R21" s="567">
        <f t="shared" si="0"/>
        <v>50</v>
      </c>
      <c r="S21" s="558">
        <v>6</v>
      </c>
      <c r="T21" s="20">
        <v>45.8</v>
      </c>
      <c r="U21" s="20">
        <f t="shared" si="1"/>
        <v>0</v>
      </c>
    </row>
    <row r="22" customHeight="1" spans="1:21">
      <c r="A22" s="21"/>
      <c r="B22" s="555"/>
      <c r="C22" s="556"/>
      <c r="D22" s="557"/>
      <c r="E22" s="558"/>
      <c r="F22" s="103"/>
      <c r="G22" s="25"/>
      <c r="H22" s="25"/>
      <c r="I22" s="25"/>
      <c r="J22" s="25"/>
      <c r="K22" s="103"/>
      <c r="L22" s="25"/>
      <c r="M22" s="109"/>
      <c r="N22" s="25"/>
      <c r="O22" s="25"/>
      <c r="P22" s="562"/>
      <c r="Q22" s="568"/>
      <c r="R22" s="567">
        <v>250</v>
      </c>
      <c r="S22" s="558">
        <v>10</v>
      </c>
      <c r="U22" s="20">
        <f t="shared" si="1"/>
        <v>0</v>
      </c>
    </row>
    <row r="23" customHeight="1" spans="1:21">
      <c r="A23" s="21"/>
      <c r="B23" s="555"/>
      <c r="C23" s="556"/>
      <c r="D23" s="557"/>
      <c r="E23" s="558"/>
      <c r="F23" s="103"/>
      <c r="G23" s="25"/>
      <c r="H23" s="25"/>
      <c r="I23" s="25"/>
      <c r="J23" s="25"/>
      <c r="K23" s="103"/>
      <c r="L23" s="25"/>
      <c r="M23" s="109"/>
      <c r="N23" s="25"/>
      <c r="O23" s="25"/>
      <c r="P23" s="562"/>
      <c r="Q23" s="568"/>
      <c r="R23" s="567">
        <v>250</v>
      </c>
      <c r="S23" s="558">
        <v>10</v>
      </c>
      <c r="U23" s="20">
        <f t="shared" si="1"/>
        <v>0</v>
      </c>
    </row>
    <row r="24" customHeight="1" spans="1:21">
      <c r="A24" s="21"/>
      <c r="B24" s="555"/>
      <c r="C24" s="556"/>
      <c r="D24" s="557"/>
      <c r="E24" s="558"/>
      <c r="F24" s="103"/>
      <c r="G24" s="25"/>
      <c r="H24" s="25"/>
      <c r="I24" s="25"/>
      <c r="J24" s="25"/>
      <c r="K24" s="103"/>
      <c r="L24" s="25"/>
      <c r="M24" s="109"/>
      <c r="N24" s="25"/>
      <c r="O24" s="25"/>
      <c r="P24" s="562"/>
      <c r="Q24" s="568"/>
      <c r="R24" s="567">
        <v>250</v>
      </c>
      <c r="S24" s="558">
        <v>8</v>
      </c>
      <c r="U24" s="20">
        <f t="shared" si="1"/>
        <v>0</v>
      </c>
    </row>
    <row r="25" customHeight="1" spans="1:21">
      <c r="A25" s="21"/>
      <c r="B25" s="555"/>
      <c r="C25" s="556"/>
      <c r="D25" s="557"/>
      <c r="E25" s="558"/>
      <c r="F25" s="103"/>
      <c r="G25" s="25"/>
      <c r="H25" s="25"/>
      <c r="I25" s="25"/>
      <c r="J25" s="25"/>
      <c r="K25" s="103"/>
      <c r="L25" s="25"/>
      <c r="M25" s="109"/>
      <c r="N25" s="25"/>
      <c r="O25" s="25"/>
      <c r="P25" s="562"/>
      <c r="Q25" s="568"/>
      <c r="R25" s="567">
        <f t="shared" si="0"/>
        <v>370</v>
      </c>
      <c r="S25" s="558">
        <v>2</v>
      </c>
      <c r="T25" s="20">
        <v>360</v>
      </c>
      <c r="U25" s="20">
        <f t="shared" si="1"/>
        <v>0</v>
      </c>
    </row>
    <row r="26" customHeight="1" spans="1:21">
      <c r="A26" s="21"/>
      <c r="B26" s="555"/>
      <c r="C26" s="556"/>
      <c r="D26" s="557"/>
      <c r="E26" s="558"/>
      <c r="F26" s="103"/>
      <c r="G26" s="25"/>
      <c r="H26" s="25"/>
      <c r="I26" s="25"/>
      <c r="J26" s="25"/>
      <c r="K26" s="103"/>
      <c r="L26" s="25"/>
      <c r="M26" s="109"/>
      <c r="N26" s="25"/>
      <c r="O26" s="25"/>
      <c r="P26" s="562"/>
      <c r="Q26" s="568"/>
      <c r="R26" s="567">
        <v>300</v>
      </c>
      <c r="S26" s="558">
        <v>1</v>
      </c>
      <c r="U26" s="20">
        <f t="shared" si="1"/>
        <v>0</v>
      </c>
    </row>
    <row r="27" customHeight="1" spans="1:21">
      <c r="A27" s="21"/>
      <c r="B27" s="555"/>
      <c r="C27" s="556"/>
      <c r="D27" s="557"/>
      <c r="E27" s="558"/>
      <c r="F27" s="103"/>
      <c r="G27" s="25"/>
      <c r="H27" s="25"/>
      <c r="I27" s="25"/>
      <c r="J27" s="25"/>
      <c r="K27" s="103"/>
      <c r="L27" s="25"/>
      <c r="M27" s="109"/>
      <c r="N27" s="25"/>
      <c r="O27" s="25"/>
      <c r="P27" s="562"/>
      <c r="Q27" s="568"/>
      <c r="R27" s="567">
        <v>600</v>
      </c>
      <c r="S27" s="558">
        <v>1</v>
      </c>
      <c r="U27" s="20">
        <f t="shared" si="1"/>
        <v>0</v>
      </c>
    </row>
    <row r="28" customHeight="1" spans="1:21">
      <c r="A28" s="21"/>
      <c r="B28" s="555"/>
      <c r="C28" s="556"/>
      <c r="D28" s="557"/>
      <c r="E28" s="558"/>
      <c r="F28" s="103"/>
      <c r="G28" s="25"/>
      <c r="H28" s="25"/>
      <c r="I28" s="25"/>
      <c r="J28" s="25"/>
      <c r="K28" s="103"/>
      <c r="L28" s="25"/>
      <c r="M28" s="109"/>
      <c r="N28" s="25"/>
      <c r="O28" s="25"/>
      <c r="P28" s="562"/>
      <c r="Q28" s="568"/>
      <c r="R28" s="567">
        <v>380</v>
      </c>
      <c r="S28" s="558">
        <v>1</v>
      </c>
      <c r="U28" s="20">
        <f t="shared" si="1"/>
        <v>0</v>
      </c>
    </row>
    <row r="29" customHeight="1" spans="1:21">
      <c r="A29" s="21"/>
      <c r="B29" s="555"/>
      <c r="C29" s="556"/>
      <c r="D29" s="557"/>
      <c r="E29" s="558"/>
      <c r="F29" s="103"/>
      <c r="G29" s="25"/>
      <c r="H29" s="25"/>
      <c r="I29" s="25"/>
      <c r="J29" s="25"/>
      <c r="K29" s="103"/>
      <c r="L29" s="25"/>
      <c r="M29" s="109"/>
      <c r="N29" s="25"/>
      <c r="O29" s="25"/>
      <c r="P29" s="562"/>
      <c r="Q29" s="568"/>
      <c r="R29" s="567">
        <v>400</v>
      </c>
      <c r="S29" s="558">
        <v>1</v>
      </c>
      <c r="U29" s="20">
        <f t="shared" si="1"/>
        <v>0</v>
      </c>
    </row>
    <row r="30" customHeight="1" spans="1:21">
      <c r="A30" s="21"/>
      <c r="B30" s="555"/>
      <c r="C30" s="556"/>
      <c r="D30" s="557"/>
      <c r="E30" s="558"/>
      <c r="F30" s="103"/>
      <c r="G30" s="25"/>
      <c r="H30" s="25"/>
      <c r="I30" s="25"/>
      <c r="J30" s="25"/>
      <c r="K30" s="103"/>
      <c r="L30" s="25"/>
      <c r="M30" s="109"/>
      <c r="N30" s="25"/>
      <c r="O30" s="25"/>
      <c r="P30" s="562"/>
      <c r="Q30" s="568"/>
      <c r="R30" s="567">
        <v>7299</v>
      </c>
      <c r="S30" s="558">
        <v>3</v>
      </c>
      <c r="T30" s="20">
        <v>7299</v>
      </c>
      <c r="U30" s="20">
        <f t="shared" si="1"/>
        <v>0</v>
      </c>
    </row>
    <row r="31" customHeight="1" spans="1:21">
      <c r="A31" s="21"/>
      <c r="B31" s="555"/>
      <c r="C31" s="556"/>
      <c r="D31" s="557"/>
      <c r="E31" s="558"/>
      <c r="F31" s="103"/>
      <c r="G31" s="25"/>
      <c r="H31" s="25"/>
      <c r="I31" s="25"/>
      <c r="J31" s="25"/>
      <c r="K31" s="103"/>
      <c r="L31" s="25"/>
      <c r="M31" s="109"/>
      <c r="N31" s="25"/>
      <c r="O31" s="25"/>
      <c r="P31" s="562"/>
      <c r="Q31" s="568"/>
      <c r="R31" s="567">
        <v>3499</v>
      </c>
      <c r="S31" s="558">
        <v>1</v>
      </c>
      <c r="T31" s="20">
        <v>3499</v>
      </c>
      <c r="U31" s="20">
        <f t="shared" si="1"/>
        <v>0</v>
      </c>
    </row>
    <row r="32" customHeight="1" spans="1:21">
      <c r="A32" s="21"/>
      <c r="B32" s="555"/>
      <c r="C32" s="556"/>
      <c r="D32" s="557"/>
      <c r="E32" s="558"/>
      <c r="F32" s="103"/>
      <c r="G32" s="25"/>
      <c r="H32" s="25"/>
      <c r="I32" s="25"/>
      <c r="J32" s="25"/>
      <c r="K32" s="103"/>
      <c r="L32" s="25"/>
      <c r="M32" s="109"/>
      <c r="N32" s="25"/>
      <c r="O32" s="25"/>
      <c r="P32" s="562"/>
      <c r="Q32" s="568"/>
      <c r="R32" s="567">
        <v>400</v>
      </c>
      <c r="S32" s="558">
        <v>2</v>
      </c>
      <c r="U32" s="20">
        <f t="shared" si="1"/>
        <v>0</v>
      </c>
    </row>
    <row r="33" customHeight="1" spans="1:21">
      <c r="A33" s="21"/>
      <c r="B33" s="555"/>
      <c r="C33" s="556"/>
      <c r="D33" s="557"/>
      <c r="E33" s="558"/>
      <c r="F33" s="103"/>
      <c r="G33" s="25"/>
      <c r="H33" s="25"/>
      <c r="I33" s="25"/>
      <c r="J33" s="25"/>
      <c r="K33" s="103"/>
      <c r="L33" s="25"/>
      <c r="M33" s="109"/>
      <c r="N33" s="25"/>
      <c r="O33" s="25"/>
      <c r="P33" s="562"/>
      <c r="Q33" s="568"/>
      <c r="R33" s="567">
        <v>1000</v>
      </c>
      <c r="S33" s="558">
        <v>1</v>
      </c>
      <c r="U33" s="20">
        <f t="shared" si="1"/>
        <v>0</v>
      </c>
    </row>
    <row r="34" customHeight="1" spans="1:21">
      <c r="A34" s="21"/>
      <c r="B34" s="555"/>
      <c r="C34" s="556"/>
      <c r="D34" s="557"/>
      <c r="E34" s="558"/>
      <c r="F34" s="103"/>
      <c r="G34" s="25"/>
      <c r="H34" s="25"/>
      <c r="I34" s="25"/>
      <c r="J34" s="25"/>
      <c r="K34" s="103"/>
      <c r="L34" s="25"/>
      <c r="M34" s="109"/>
      <c r="N34" s="25"/>
      <c r="O34" s="25"/>
      <c r="P34" s="562"/>
      <c r="Q34" s="568"/>
      <c r="R34" s="567">
        <v>800</v>
      </c>
      <c r="S34" s="558">
        <v>1</v>
      </c>
      <c r="U34" s="20">
        <f t="shared" si="1"/>
        <v>0</v>
      </c>
    </row>
    <row r="35" customHeight="1" spans="1:21">
      <c r="A35" s="21"/>
      <c r="B35" s="555"/>
      <c r="C35" s="556"/>
      <c r="D35" s="557"/>
      <c r="E35" s="558"/>
      <c r="F35" s="103"/>
      <c r="G35" s="25"/>
      <c r="H35" s="25"/>
      <c r="I35" s="25"/>
      <c r="J35" s="25"/>
      <c r="K35" s="103"/>
      <c r="L35" s="25"/>
      <c r="M35" s="109"/>
      <c r="N35" s="25"/>
      <c r="O35" s="25"/>
      <c r="P35" s="562"/>
      <c r="Q35" s="568"/>
      <c r="R35" s="567">
        <v>79</v>
      </c>
      <c r="S35" s="558">
        <v>3</v>
      </c>
      <c r="T35" s="20">
        <v>79</v>
      </c>
      <c r="U35" s="20">
        <f t="shared" si="1"/>
        <v>0</v>
      </c>
    </row>
    <row r="36" customHeight="1" spans="1:21">
      <c r="A36" s="21"/>
      <c r="B36" s="555"/>
      <c r="C36" s="556"/>
      <c r="D36" s="557"/>
      <c r="E36" s="558"/>
      <c r="F36" s="103"/>
      <c r="G36" s="25"/>
      <c r="H36" s="25"/>
      <c r="I36" s="25"/>
      <c r="J36" s="25"/>
      <c r="K36" s="103"/>
      <c r="L36" s="25"/>
      <c r="M36" s="109"/>
      <c r="N36" s="25"/>
      <c r="O36" s="25"/>
      <c r="P36" s="562"/>
      <c r="Q36" s="568"/>
      <c r="R36" s="567">
        <v>250</v>
      </c>
      <c r="S36" s="558">
        <v>1</v>
      </c>
      <c r="U36" s="20">
        <f t="shared" si="1"/>
        <v>0</v>
      </c>
    </row>
    <row r="37" customHeight="1" spans="1:21">
      <c r="A37" s="21"/>
      <c r="B37" s="555"/>
      <c r="C37" s="556"/>
      <c r="D37" s="557"/>
      <c r="E37" s="558"/>
      <c r="F37" s="103"/>
      <c r="G37" s="25"/>
      <c r="H37" s="25"/>
      <c r="I37" s="25"/>
      <c r="J37" s="25"/>
      <c r="K37" s="103"/>
      <c r="L37" s="25"/>
      <c r="M37" s="109"/>
      <c r="N37" s="25"/>
      <c r="O37" s="25"/>
      <c r="P37" s="562"/>
      <c r="Q37" s="568"/>
      <c r="R37" s="567">
        <f t="shared" ref="R37:R38" si="2">ROUND((T37*1.04),-1)</f>
        <v>580</v>
      </c>
      <c r="S37" s="558">
        <v>1</v>
      </c>
      <c r="T37" s="20">
        <v>558</v>
      </c>
      <c r="U37" s="20">
        <f t="shared" si="1"/>
        <v>0</v>
      </c>
    </row>
    <row r="38" customHeight="1" spans="1:21">
      <c r="A38" s="21"/>
      <c r="B38" s="555"/>
      <c r="C38" s="556"/>
      <c r="D38" s="557"/>
      <c r="E38" s="558"/>
      <c r="F38" s="103"/>
      <c r="G38" s="25"/>
      <c r="H38" s="25"/>
      <c r="I38" s="25"/>
      <c r="J38" s="25"/>
      <c r="K38" s="103"/>
      <c r="L38" s="25"/>
      <c r="M38" s="109"/>
      <c r="N38" s="25"/>
      <c r="O38" s="25"/>
      <c r="P38" s="562"/>
      <c r="Q38" s="568"/>
      <c r="R38" s="567">
        <f t="shared" si="2"/>
        <v>520</v>
      </c>
      <c r="S38" s="558">
        <v>1</v>
      </c>
      <c r="T38" s="20">
        <v>498</v>
      </c>
      <c r="U38" s="20">
        <f t="shared" si="1"/>
        <v>0</v>
      </c>
    </row>
    <row r="39" customHeight="1" spans="1:21">
      <c r="A39" s="21"/>
      <c r="B39" s="555"/>
      <c r="C39" s="556"/>
      <c r="D39" s="557"/>
      <c r="E39" s="558"/>
      <c r="F39" s="103"/>
      <c r="G39" s="25"/>
      <c r="H39" s="25"/>
      <c r="I39" s="25"/>
      <c r="J39" s="25"/>
      <c r="K39" s="103"/>
      <c r="L39" s="25"/>
      <c r="M39" s="109"/>
      <c r="N39" s="25"/>
      <c r="O39" s="25"/>
      <c r="P39" s="562"/>
      <c r="Q39" s="568"/>
      <c r="R39" s="567">
        <v>1500</v>
      </c>
      <c r="S39" s="558">
        <v>1</v>
      </c>
      <c r="U39" s="20">
        <f t="shared" si="1"/>
        <v>0</v>
      </c>
    </row>
    <row r="40" customHeight="1" spans="1:21">
      <c r="A40" s="21"/>
      <c r="B40" s="555"/>
      <c r="C40" s="556"/>
      <c r="D40" s="557"/>
      <c r="E40" s="558"/>
      <c r="F40" s="103"/>
      <c r="G40" s="25"/>
      <c r="H40" s="25"/>
      <c r="I40" s="25"/>
      <c r="J40" s="25"/>
      <c r="K40" s="103"/>
      <c r="L40" s="25"/>
      <c r="M40" s="109"/>
      <c r="N40" s="25"/>
      <c r="O40" s="25"/>
      <c r="P40" s="562"/>
      <c r="Q40" s="568"/>
      <c r="R40" s="567">
        <v>25</v>
      </c>
      <c r="S40" s="558">
        <v>25</v>
      </c>
      <c r="U40" s="20">
        <f t="shared" si="1"/>
        <v>0</v>
      </c>
    </row>
    <row r="41" customHeight="1" spans="1:21">
      <c r="A41" s="21"/>
      <c r="B41" s="555"/>
      <c r="C41" s="556"/>
      <c r="D41" s="557"/>
      <c r="E41" s="558"/>
      <c r="F41" s="103"/>
      <c r="G41" s="25"/>
      <c r="H41" s="25"/>
      <c r="I41" s="25"/>
      <c r="J41" s="25"/>
      <c r="K41" s="103"/>
      <c r="L41" s="25"/>
      <c r="M41" s="109"/>
      <c r="N41" s="25"/>
      <c r="O41" s="25"/>
      <c r="P41" s="562"/>
      <c r="Q41" s="568"/>
      <c r="R41" s="567">
        <v>100</v>
      </c>
      <c r="S41" s="558">
        <v>11</v>
      </c>
      <c r="U41" s="20">
        <f t="shared" si="1"/>
        <v>0</v>
      </c>
    </row>
    <row r="42" customHeight="1" spans="1:21">
      <c r="A42" s="21"/>
      <c r="B42" s="555"/>
      <c r="C42" s="556"/>
      <c r="D42" s="557"/>
      <c r="E42" s="558"/>
      <c r="F42" s="103"/>
      <c r="G42" s="25"/>
      <c r="H42" s="25"/>
      <c r="I42" s="25"/>
      <c r="J42" s="25"/>
      <c r="K42" s="103"/>
      <c r="L42" s="25"/>
      <c r="M42" s="109"/>
      <c r="N42" s="25"/>
      <c r="O42" s="25"/>
      <c r="P42" s="562"/>
      <c r="Q42" s="568"/>
      <c r="R42" s="567">
        <v>290</v>
      </c>
      <c r="S42" s="558">
        <v>1</v>
      </c>
      <c r="U42" s="20">
        <f t="shared" si="1"/>
        <v>0</v>
      </c>
    </row>
    <row r="43" customHeight="1" spans="1:21">
      <c r="A43" s="21"/>
      <c r="B43" s="555"/>
      <c r="C43" s="556"/>
      <c r="D43" s="557"/>
      <c r="E43" s="558"/>
      <c r="F43" s="103"/>
      <c r="G43" s="25"/>
      <c r="H43" s="25"/>
      <c r="I43" s="25"/>
      <c r="J43" s="25"/>
      <c r="K43" s="103"/>
      <c r="L43" s="25"/>
      <c r="M43" s="109"/>
      <c r="N43" s="25"/>
      <c r="O43" s="25"/>
      <c r="P43" s="562"/>
      <c r="Q43" s="568"/>
      <c r="R43" s="567">
        <v>530</v>
      </c>
      <c r="S43" s="558">
        <v>42</v>
      </c>
      <c r="U43" s="20">
        <f t="shared" si="1"/>
        <v>0</v>
      </c>
    </row>
    <row r="44" customHeight="1" spans="1:21">
      <c r="A44" s="21"/>
      <c r="B44" s="555"/>
      <c r="C44" s="556"/>
      <c r="D44" s="557"/>
      <c r="E44" s="558"/>
      <c r="F44" s="103"/>
      <c r="G44" s="25"/>
      <c r="H44" s="25"/>
      <c r="I44" s="25"/>
      <c r="J44" s="25"/>
      <c r="K44" s="103"/>
      <c r="L44" s="25"/>
      <c r="M44" s="109"/>
      <c r="N44" s="25"/>
      <c r="O44" s="25"/>
      <c r="P44" s="562"/>
      <c r="Q44" s="568"/>
      <c r="R44" s="567">
        <v>570</v>
      </c>
      <c r="S44" s="558">
        <v>47</v>
      </c>
      <c r="U44" s="20">
        <f t="shared" si="1"/>
        <v>0</v>
      </c>
    </row>
    <row r="45" customHeight="1" spans="1:22">
      <c r="A45" s="21"/>
      <c r="B45" s="555"/>
      <c r="C45" s="556"/>
      <c r="D45" s="557"/>
      <c r="E45" s="558"/>
      <c r="F45" s="103"/>
      <c r="G45" s="25"/>
      <c r="H45" s="25"/>
      <c r="I45" s="25"/>
      <c r="J45" s="25"/>
      <c r="K45" s="103"/>
      <c r="L45" s="25"/>
      <c r="M45" s="109"/>
      <c r="N45" s="25"/>
      <c r="O45" s="25"/>
      <c r="P45" s="562"/>
      <c r="Q45" s="568"/>
      <c r="R45" s="20">
        <v>270</v>
      </c>
      <c r="S45" s="103">
        <f>9+3+4+5+2+9+2+3+2+2+2+4+4+6+6</f>
        <v>63</v>
      </c>
      <c r="U45" s="20">
        <f t="shared" si="1"/>
        <v>0</v>
      </c>
      <c r="V45" s="20">
        <v>15</v>
      </c>
    </row>
    <row r="46" customHeight="1" spans="1:21">
      <c r="A46" s="21"/>
      <c r="B46" s="555"/>
      <c r="C46" s="556"/>
      <c r="D46" s="557"/>
      <c r="E46" s="558"/>
      <c r="F46" s="103"/>
      <c r="G46" s="25"/>
      <c r="H46" s="25"/>
      <c r="I46" s="25"/>
      <c r="J46" s="25"/>
      <c r="K46" s="103"/>
      <c r="L46" s="25"/>
      <c r="M46" s="109"/>
      <c r="N46" s="25"/>
      <c r="O46" s="25"/>
      <c r="P46" s="562"/>
      <c r="Q46" s="568"/>
      <c r="R46" s="20">
        <v>380</v>
      </c>
      <c r="S46" s="103">
        <f>4+2</f>
        <v>6</v>
      </c>
      <c r="U46" s="20">
        <f t="shared" si="1"/>
        <v>0</v>
      </c>
    </row>
    <row r="47" customHeight="1" spans="1:21">
      <c r="A47" s="21"/>
      <c r="B47" s="555"/>
      <c r="C47" s="556"/>
      <c r="D47" s="557"/>
      <c r="E47" s="558"/>
      <c r="F47" s="103"/>
      <c r="G47" s="25"/>
      <c r="H47" s="25"/>
      <c r="I47" s="25"/>
      <c r="J47" s="25"/>
      <c r="K47" s="103"/>
      <c r="L47" s="25"/>
      <c r="M47" s="109"/>
      <c r="N47" s="25"/>
      <c r="O47" s="25"/>
      <c r="P47" s="562"/>
      <c r="Q47" s="568"/>
      <c r="R47" s="20">
        <v>480</v>
      </c>
      <c r="S47" s="103">
        <v>2</v>
      </c>
      <c r="U47" s="20">
        <f t="shared" si="1"/>
        <v>0</v>
      </c>
    </row>
    <row r="48" customHeight="1" spans="1:21">
      <c r="A48" s="21"/>
      <c r="B48" s="555"/>
      <c r="C48" s="556"/>
      <c r="D48" s="557"/>
      <c r="E48" s="558"/>
      <c r="F48" s="103"/>
      <c r="G48" s="25"/>
      <c r="H48" s="25"/>
      <c r="I48" s="25"/>
      <c r="J48" s="25"/>
      <c r="K48" s="103"/>
      <c r="L48" s="25"/>
      <c r="M48" s="109"/>
      <c r="N48" s="25"/>
      <c r="O48" s="25"/>
      <c r="P48" s="562"/>
      <c r="Q48" s="568"/>
      <c r="R48" s="20">
        <v>480</v>
      </c>
      <c r="S48" s="103">
        <f>3+2+2+6+4</f>
        <v>17</v>
      </c>
      <c r="U48" s="20">
        <f t="shared" si="1"/>
        <v>0</v>
      </c>
    </row>
    <row r="49" customHeight="1" spans="1:21">
      <c r="A49" s="21"/>
      <c r="B49" s="555"/>
      <c r="C49" s="556"/>
      <c r="D49" s="557"/>
      <c r="E49" s="558"/>
      <c r="F49" s="103"/>
      <c r="G49" s="25"/>
      <c r="H49" s="25"/>
      <c r="I49" s="25"/>
      <c r="J49" s="25"/>
      <c r="K49" s="103"/>
      <c r="L49" s="25"/>
      <c r="M49" s="109"/>
      <c r="N49" s="25"/>
      <c r="O49" s="25"/>
      <c r="P49" s="562"/>
      <c r="Q49" s="568"/>
      <c r="R49" s="20">
        <v>380</v>
      </c>
      <c r="S49" s="103">
        <f>2+2+4+4+6</f>
        <v>18</v>
      </c>
      <c r="U49" s="20">
        <f t="shared" si="1"/>
        <v>0</v>
      </c>
    </row>
    <row r="50" customHeight="1" spans="1:21">
      <c r="A50" s="21"/>
      <c r="B50" s="555"/>
      <c r="C50" s="556"/>
      <c r="D50" s="557"/>
      <c r="E50" s="558"/>
      <c r="F50" s="103"/>
      <c r="G50" s="25"/>
      <c r="H50" s="25"/>
      <c r="I50" s="25"/>
      <c r="J50" s="25"/>
      <c r="K50" s="103"/>
      <c r="L50" s="25"/>
      <c r="M50" s="109"/>
      <c r="N50" s="25"/>
      <c r="O50" s="25"/>
      <c r="P50" s="562"/>
      <c r="Q50" s="568"/>
      <c r="R50" s="20">
        <v>450</v>
      </c>
      <c r="S50" s="103">
        <v>1</v>
      </c>
      <c r="U50" s="20">
        <f t="shared" si="1"/>
        <v>0</v>
      </c>
    </row>
    <row r="51" customHeight="1" spans="1:21">
      <c r="A51" s="21"/>
      <c r="B51" s="555"/>
      <c r="C51" s="556"/>
      <c r="D51" s="557"/>
      <c r="E51" s="558"/>
      <c r="F51" s="103"/>
      <c r="G51" s="25"/>
      <c r="H51" s="25"/>
      <c r="I51" s="25"/>
      <c r="J51" s="25"/>
      <c r="K51" s="103"/>
      <c r="L51" s="25"/>
      <c r="M51" s="109"/>
      <c r="N51" s="25"/>
      <c r="O51" s="25"/>
      <c r="P51" s="562"/>
      <c r="Q51" s="568"/>
      <c r="R51" s="20">
        <v>255</v>
      </c>
      <c r="S51" s="103">
        <v>2</v>
      </c>
      <c r="U51" s="20">
        <f t="shared" si="1"/>
        <v>0</v>
      </c>
    </row>
    <row r="52" customHeight="1" spans="1:21">
      <c r="A52" s="21"/>
      <c r="B52" s="555"/>
      <c r="C52" s="556"/>
      <c r="D52" s="557"/>
      <c r="E52" s="558"/>
      <c r="F52" s="103"/>
      <c r="G52" s="25"/>
      <c r="H52" s="25"/>
      <c r="I52" s="25"/>
      <c r="J52" s="25"/>
      <c r="K52" s="103"/>
      <c r="L52" s="25"/>
      <c r="M52" s="109"/>
      <c r="N52" s="25"/>
      <c r="O52" s="25"/>
      <c r="P52" s="562"/>
      <c r="Q52" s="568"/>
      <c r="R52" s="20">
        <v>100</v>
      </c>
      <c r="S52" s="103">
        <v>4</v>
      </c>
      <c r="U52" s="20">
        <f t="shared" si="1"/>
        <v>0</v>
      </c>
    </row>
    <row r="53" customHeight="1" spans="1:21">
      <c r="A53" s="21"/>
      <c r="B53" s="555"/>
      <c r="C53" s="556"/>
      <c r="D53" s="557"/>
      <c r="E53" s="558"/>
      <c r="F53" s="103"/>
      <c r="G53" s="25"/>
      <c r="H53" s="25"/>
      <c r="I53" s="25"/>
      <c r="J53" s="25"/>
      <c r="K53" s="103"/>
      <c r="L53" s="25"/>
      <c r="M53" s="109"/>
      <c r="N53" s="25"/>
      <c r="O53" s="25"/>
      <c r="P53" s="562"/>
      <c r="Q53" s="568"/>
      <c r="R53" s="20">
        <v>1170</v>
      </c>
      <c r="S53" s="103">
        <v>3</v>
      </c>
      <c r="U53" s="20">
        <f t="shared" si="1"/>
        <v>0</v>
      </c>
    </row>
    <row r="54" customHeight="1" spans="1:21">
      <c r="A54" s="21"/>
      <c r="B54" s="555"/>
      <c r="C54" s="556"/>
      <c r="D54" s="557"/>
      <c r="E54" s="558"/>
      <c r="F54" s="103"/>
      <c r="G54" s="25"/>
      <c r="H54" s="25"/>
      <c r="I54" s="25"/>
      <c r="J54" s="25"/>
      <c r="K54" s="103"/>
      <c r="L54" s="25"/>
      <c r="M54" s="109"/>
      <c r="N54" s="25"/>
      <c r="O54" s="25"/>
      <c r="P54" s="562"/>
      <c r="Q54" s="568"/>
      <c r="R54" s="20">
        <v>540</v>
      </c>
      <c r="S54" s="103">
        <v>25</v>
      </c>
      <c r="U54" s="20">
        <f t="shared" si="1"/>
        <v>0</v>
      </c>
    </row>
    <row r="55" customHeight="1" spans="1:21">
      <c r="A55" s="21"/>
      <c r="B55" s="555"/>
      <c r="C55" s="556"/>
      <c r="D55" s="557"/>
      <c r="E55" s="558"/>
      <c r="F55" s="103"/>
      <c r="G55" s="25"/>
      <c r="H55" s="25"/>
      <c r="I55" s="25"/>
      <c r="J55" s="25"/>
      <c r="K55" s="103"/>
      <c r="L55" s="25"/>
      <c r="M55" s="109"/>
      <c r="N55" s="25"/>
      <c r="O55" s="25"/>
      <c r="P55" s="562"/>
      <c r="Q55" s="568"/>
      <c r="R55" s="20">
        <v>560</v>
      </c>
      <c r="S55" s="103">
        <v>7</v>
      </c>
      <c r="U55" s="20">
        <f t="shared" si="1"/>
        <v>0</v>
      </c>
    </row>
    <row r="56" customHeight="1" spans="1:21">
      <c r="A56" s="21"/>
      <c r="B56" s="555"/>
      <c r="C56" s="556"/>
      <c r="D56" s="557"/>
      <c r="E56" s="558"/>
      <c r="F56" s="103"/>
      <c r="G56" s="25"/>
      <c r="H56" s="25"/>
      <c r="I56" s="25"/>
      <c r="J56" s="25"/>
      <c r="K56" s="103"/>
      <c r="L56" s="25"/>
      <c r="M56" s="109"/>
      <c r="N56" s="25"/>
      <c r="O56" s="25"/>
      <c r="P56" s="562"/>
      <c r="Q56" s="568"/>
      <c r="R56" s="20">
        <v>4200</v>
      </c>
      <c r="S56" s="103">
        <v>1</v>
      </c>
      <c r="U56" s="20">
        <f t="shared" si="1"/>
        <v>0</v>
      </c>
    </row>
    <row r="57" customHeight="1" spans="1:21">
      <c r="A57" s="21"/>
      <c r="B57" s="555"/>
      <c r="C57" s="556"/>
      <c r="D57" s="557"/>
      <c r="E57" s="558"/>
      <c r="F57" s="103"/>
      <c r="G57" s="25"/>
      <c r="H57" s="25"/>
      <c r="I57" s="25"/>
      <c r="J57" s="25"/>
      <c r="K57" s="103"/>
      <c r="L57" s="25"/>
      <c r="M57" s="109"/>
      <c r="N57" s="25"/>
      <c r="O57" s="25"/>
      <c r="P57" s="562"/>
      <c r="Q57" s="568"/>
      <c r="R57" s="20">
        <v>2900</v>
      </c>
      <c r="S57" s="103">
        <v>1</v>
      </c>
      <c r="U57" s="20">
        <f t="shared" si="1"/>
        <v>0</v>
      </c>
    </row>
    <row r="58" customHeight="1" spans="1:21">
      <c r="A58" s="21"/>
      <c r="B58" s="555"/>
      <c r="C58" s="556"/>
      <c r="D58" s="557"/>
      <c r="E58" s="558"/>
      <c r="F58" s="103"/>
      <c r="G58" s="25"/>
      <c r="H58" s="25"/>
      <c r="I58" s="25"/>
      <c r="J58" s="25"/>
      <c r="K58" s="103"/>
      <c r="L58" s="25"/>
      <c r="M58" s="109"/>
      <c r="N58" s="25"/>
      <c r="O58" s="25"/>
      <c r="P58" s="562"/>
      <c r="Q58" s="568"/>
      <c r="R58" s="20">
        <v>4800</v>
      </c>
      <c r="S58" s="103">
        <v>1</v>
      </c>
      <c r="U58" s="20">
        <f t="shared" si="1"/>
        <v>0</v>
      </c>
    </row>
    <row r="59" customHeight="1" spans="1:21">
      <c r="A59" s="21"/>
      <c r="B59" s="555"/>
      <c r="C59" s="556"/>
      <c r="D59" s="557"/>
      <c r="E59" s="558"/>
      <c r="F59" s="103"/>
      <c r="G59" s="25"/>
      <c r="H59" s="25"/>
      <c r="I59" s="25"/>
      <c r="J59" s="25"/>
      <c r="K59" s="103"/>
      <c r="L59" s="25"/>
      <c r="M59" s="109"/>
      <c r="N59" s="25"/>
      <c r="O59" s="25"/>
      <c r="P59" s="562"/>
      <c r="Q59" s="568"/>
      <c r="R59" s="20">
        <v>3900</v>
      </c>
      <c r="S59" s="103">
        <v>1</v>
      </c>
      <c r="U59" s="20">
        <f t="shared" si="1"/>
        <v>0</v>
      </c>
    </row>
    <row r="60" customHeight="1" spans="1:21">
      <c r="A60" s="21"/>
      <c r="B60" s="555"/>
      <c r="C60" s="556"/>
      <c r="D60" s="557"/>
      <c r="E60" s="558"/>
      <c r="F60" s="103"/>
      <c r="G60" s="25"/>
      <c r="H60" s="25"/>
      <c r="I60" s="25"/>
      <c r="J60" s="25"/>
      <c r="K60" s="103"/>
      <c r="L60" s="25"/>
      <c r="M60" s="109"/>
      <c r="N60" s="25"/>
      <c r="O60" s="25"/>
      <c r="P60" s="562"/>
      <c r="Q60" s="568"/>
      <c r="R60" s="20">
        <v>3600</v>
      </c>
      <c r="S60" s="103">
        <v>3</v>
      </c>
      <c r="U60" s="20">
        <f t="shared" si="1"/>
        <v>0</v>
      </c>
    </row>
    <row r="61" customHeight="1" spans="1:21">
      <c r="A61" s="21"/>
      <c r="B61" s="555"/>
      <c r="C61" s="556"/>
      <c r="D61" s="557"/>
      <c r="E61" s="558"/>
      <c r="F61" s="103"/>
      <c r="G61" s="25"/>
      <c r="H61" s="25"/>
      <c r="I61" s="25"/>
      <c r="J61" s="25"/>
      <c r="K61" s="103"/>
      <c r="L61" s="25"/>
      <c r="M61" s="109"/>
      <c r="N61" s="25"/>
      <c r="O61" s="25"/>
      <c r="P61" s="562"/>
      <c r="Q61" s="568"/>
      <c r="R61" s="20">
        <v>3300</v>
      </c>
      <c r="S61" s="103">
        <v>1</v>
      </c>
      <c r="U61" s="20">
        <f t="shared" si="1"/>
        <v>0</v>
      </c>
    </row>
    <row r="62" customHeight="1" spans="1:21">
      <c r="A62" s="21"/>
      <c r="B62" s="555"/>
      <c r="C62" s="556"/>
      <c r="D62" s="557"/>
      <c r="E62" s="558"/>
      <c r="F62" s="103"/>
      <c r="G62" s="25"/>
      <c r="H62" s="25"/>
      <c r="I62" s="25"/>
      <c r="J62" s="25"/>
      <c r="K62" s="103"/>
      <c r="L62" s="25"/>
      <c r="M62" s="109"/>
      <c r="N62" s="25"/>
      <c r="O62" s="25"/>
      <c r="P62" s="562"/>
      <c r="Q62" s="568"/>
      <c r="R62" s="20">
        <v>1600</v>
      </c>
      <c r="S62" s="103">
        <v>5</v>
      </c>
      <c r="U62" s="20">
        <f t="shared" si="1"/>
        <v>0</v>
      </c>
    </row>
    <row r="63" customHeight="1" spans="1:21">
      <c r="A63" s="21"/>
      <c r="B63" s="555"/>
      <c r="C63" s="556"/>
      <c r="D63" s="557"/>
      <c r="E63" s="558"/>
      <c r="F63" s="103"/>
      <c r="G63" s="25"/>
      <c r="H63" s="25"/>
      <c r="I63" s="25"/>
      <c r="J63" s="25"/>
      <c r="K63" s="103"/>
      <c r="L63" s="25"/>
      <c r="M63" s="109"/>
      <c r="N63" s="25"/>
      <c r="O63" s="25"/>
      <c r="P63" s="562"/>
      <c r="Q63" s="568"/>
      <c r="R63" s="20">
        <v>5060</v>
      </c>
      <c r="S63" s="103">
        <v>1</v>
      </c>
      <c r="U63" s="20">
        <f t="shared" si="1"/>
        <v>0</v>
      </c>
    </row>
    <row r="64" customHeight="1" spans="1:21">
      <c r="A64" s="21"/>
      <c r="B64" s="555"/>
      <c r="C64" s="556"/>
      <c r="D64" s="559"/>
      <c r="E64" s="558"/>
      <c r="F64" s="103"/>
      <c r="G64" s="25"/>
      <c r="H64" s="25"/>
      <c r="I64" s="25"/>
      <c r="J64" s="25"/>
      <c r="K64" s="103"/>
      <c r="L64" s="25"/>
      <c r="M64" s="109"/>
      <c r="N64" s="25"/>
      <c r="O64" s="25"/>
      <c r="P64" s="562"/>
      <c r="Q64" s="568"/>
      <c r="R64" s="567">
        <v>800</v>
      </c>
      <c r="S64" s="569">
        <v>21.8</v>
      </c>
      <c r="U64" s="20">
        <f t="shared" si="1"/>
        <v>0</v>
      </c>
    </row>
    <row r="65" customHeight="1" spans="1:21">
      <c r="A65" s="21"/>
      <c r="B65" s="555"/>
      <c r="C65" s="556"/>
      <c r="D65" s="559"/>
      <c r="E65" s="558"/>
      <c r="F65" s="103"/>
      <c r="G65" s="25"/>
      <c r="H65" s="25"/>
      <c r="I65" s="25"/>
      <c r="J65" s="25"/>
      <c r="K65" s="103"/>
      <c r="L65" s="25"/>
      <c r="M65" s="109"/>
      <c r="N65" s="25"/>
      <c r="O65" s="25"/>
      <c r="P65" s="562"/>
      <c r="Q65" s="568"/>
      <c r="R65" s="567">
        <v>800</v>
      </c>
      <c r="S65" s="569">
        <v>5.1</v>
      </c>
      <c r="U65" s="20">
        <f t="shared" si="1"/>
        <v>0</v>
      </c>
    </row>
    <row r="66" customHeight="1" spans="1:21">
      <c r="A66" s="21"/>
      <c r="B66" s="555"/>
      <c r="C66" s="556"/>
      <c r="D66" s="559"/>
      <c r="E66" s="558"/>
      <c r="F66" s="103"/>
      <c r="G66" s="25"/>
      <c r="H66" s="25"/>
      <c r="I66" s="25"/>
      <c r="J66" s="25"/>
      <c r="K66" s="103"/>
      <c r="L66" s="25"/>
      <c r="M66" s="109"/>
      <c r="N66" s="25"/>
      <c r="O66" s="25"/>
      <c r="P66" s="562"/>
      <c r="Q66" s="568"/>
      <c r="R66" s="567">
        <v>800</v>
      </c>
      <c r="S66" s="569">
        <v>8.7</v>
      </c>
      <c r="U66" s="20">
        <f t="shared" si="1"/>
        <v>0</v>
      </c>
    </row>
    <row r="67" customHeight="1" spans="1:21">
      <c r="A67" s="21"/>
      <c r="B67" s="555"/>
      <c r="C67" s="556"/>
      <c r="D67" s="559"/>
      <c r="E67" s="558"/>
      <c r="F67" s="103"/>
      <c r="G67" s="25"/>
      <c r="H67" s="25"/>
      <c r="I67" s="25"/>
      <c r="J67" s="25"/>
      <c r="K67" s="103"/>
      <c r="L67" s="25"/>
      <c r="M67" s="109"/>
      <c r="N67" s="25"/>
      <c r="O67" s="25"/>
      <c r="P67" s="562"/>
      <c r="Q67" s="568"/>
      <c r="R67" s="567">
        <v>800</v>
      </c>
      <c r="S67" s="569">
        <v>9.35</v>
      </c>
      <c r="U67" s="20">
        <f t="shared" si="1"/>
        <v>0</v>
      </c>
    </row>
    <row r="68" customHeight="1" spans="1:21">
      <c r="A68" s="21"/>
      <c r="B68" s="555"/>
      <c r="C68" s="556"/>
      <c r="D68" s="559"/>
      <c r="E68" s="558"/>
      <c r="F68" s="103"/>
      <c r="G68" s="25"/>
      <c r="H68" s="25"/>
      <c r="I68" s="25"/>
      <c r="J68" s="25"/>
      <c r="K68" s="103"/>
      <c r="L68" s="25"/>
      <c r="M68" s="109"/>
      <c r="N68" s="25"/>
      <c r="O68" s="25"/>
      <c r="P68" s="562"/>
      <c r="Q68" s="568"/>
      <c r="R68" s="567">
        <v>800</v>
      </c>
      <c r="S68" s="569">
        <v>4.2</v>
      </c>
      <c r="U68" s="20">
        <f t="shared" si="1"/>
        <v>0</v>
      </c>
    </row>
    <row r="69" customHeight="1" spans="1:21">
      <c r="A69" s="21"/>
      <c r="B69" s="555"/>
      <c r="C69" s="556"/>
      <c r="D69" s="559"/>
      <c r="E69" s="558"/>
      <c r="F69" s="103"/>
      <c r="G69" s="25"/>
      <c r="H69" s="25"/>
      <c r="I69" s="25"/>
      <c r="J69" s="25"/>
      <c r="K69" s="103"/>
      <c r="L69" s="25"/>
      <c r="M69" s="109"/>
      <c r="N69" s="25"/>
      <c r="O69" s="25"/>
      <c r="P69" s="562"/>
      <c r="Q69" s="568"/>
      <c r="R69" s="567">
        <v>800</v>
      </c>
      <c r="S69" s="569">
        <v>1.8</v>
      </c>
      <c r="U69" s="20">
        <f t="shared" si="1"/>
        <v>0</v>
      </c>
    </row>
    <row r="70" customHeight="1" spans="1:21">
      <c r="A70" s="21"/>
      <c r="B70" s="555"/>
      <c r="C70" s="556"/>
      <c r="D70" s="559"/>
      <c r="E70" s="558"/>
      <c r="F70" s="103"/>
      <c r="G70" s="25"/>
      <c r="H70" s="25"/>
      <c r="I70" s="25"/>
      <c r="J70" s="25"/>
      <c r="K70" s="103"/>
      <c r="L70" s="25"/>
      <c r="M70" s="109"/>
      <c r="N70" s="25"/>
      <c r="O70" s="25"/>
      <c r="P70" s="562"/>
      <c r="Q70" s="568"/>
      <c r="R70" s="567">
        <v>800</v>
      </c>
      <c r="S70" s="569">
        <v>8.4</v>
      </c>
      <c r="U70" s="20">
        <f t="shared" si="1"/>
        <v>0</v>
      </c>
    </row>
    <row r="71" customHeight="1" spans="1:21">
      <c r="A71" s="21"/>
      <c r="B71" s="555"/>
      <c r="C71" s="556"/>
      <c r="D71" s="559"/>
      <c r="E71" s="558"/>
      <c r="F71" s="103"/>
      <c r="G71" s="25"/>
      <c r="H71" s="25"/>
      <c r="I71" s="25"/>
      <c r="J71" s="25"/>
      <c r="K71" s="103"/>
      <c r="L71" s="25"/>
      <c r="M71" s="109"/>
      <c r="N71" s="25"/>
      <c r="O71" s="25"/>
      <c r="P71" s="562"/>
      <c r="Q71" s="568"/>
      <c r="R71" s="567">
        <v>800</v>
      </c>
      <c r="S71" s="569">
        <v>3.6</v>
      </c>
      <c r="U71" s="20">
        <f t="shared" si="1"/>
        <v>0</v>
      </c>
    </row>
    <row r="72" customHeight="1" spans="1:21">
      <c r="A72" s="21"/>
      <c r="B72" s="555"/>
      <c r="C72" s="556"/>
      <c r="D72" s="559"/>
      <c r="E72" s="558"/>
      <c r="F72" s="103"/>
      <c r="G72" s="25"/>
      <c r="H72" s="25"/>
      <c r="I72" s="25"/>
      <c r="J72" s="25"/>
      <c r="K72" s="103"/>
      <c r="L72" s="25"/>
      <c r="M72" s="109"/>
      <c r="N72" s="25"/>
      <c r="O72" s="25"/>
      <c r="P72" s="562"/>
      <c r="Q72" s="568"/>
      <c r="R72" s="567">
        <v>800</v>
      </c>
      <c r="S72" s="569">
        <v>19.6</v>
      </c>
      <c r="U72" s="20">
        <f t="shared" si="1"/>
        <v>0</v>
      </c>
    </row>
    <row r="73" customHeight="1" spans="1:21">
      <c r="A73" s="21"/>
      <c r="B73" s="555"/>
      <c r="C73" s="556"/>
      <c r="D73" s="559"/>
      <c r="E73" s="558"/>
      <c r="F73" s="103"/>
      <c r="G73" s="25"/>
      <c r="H73" s="25"/>
      <c r="I73" s="25"/>
      <c r="J73" s="25"/>
      <c r="K73" s="103"/>
      <c r="L73" s="25"/>
      <c r="M73" s="109"/>
      <c r="N73" s="25"/>
      <c r="O73" s="25"/>
      <c r="P73" s="562"/>
      <c r="Q73" s="568"/>
      <c r="R73" s="567">
        <v>800</v>
      </c>
      <c r="S73" s="569">
        <v>18</v>
      </c>
      <c r="U73" s="20">
        <f t="shared" si="1"/>
        <v>0</v>
      </c>
    </row>
    <row r="74" customHeight="1" spans="1:21">
      <c r="A74" s="21"/>
      <c r="B74" s="555"/>
      <c r="C74" s="556"/>
      <c r="D74" s="559"/>
      <c r="E74" s="558"/>
      <c r="F74" s="103"/>
      <c r="G74" s="25"/>
      <c r="H74" s="25"/>
      <c r="I74" s="25"/>
      <c r="J74" s="25"/>
      <c r="K74" s="103"/>
      <c r="L74" s="25"/>
      <c r="M74" s="109"/>
      <c r="N74" s="25"/>
      <c r="O74" s="25"/>
      <c r="P74" s="562"/>
      <c r="Q74" s="568"/>
      <c r="R74" s="567">
        <v>800</v>
      </c>
      <c r="S74" s="569">
        <v>21</v>
      </c>
      <c r="U74" s="20">
        <f t="shared" si="1"/>
        <v>0</v>
      </c>
    </row>
    <row r="75" customHeight="1" spans="1:21">
      <c r="A75" s="21"/>
      <c r="B75" s="555"/>
      <c r="C75" s="556"/>
      <c r="D75" s="559"/>
      <c r="E75" s="558"/>
      <c r="F75" s="103"/>
      <c r="G75" s="25"/>
      <c r="H75" s="25"/>
      <c r="I75" s="25"/>
      <c r="J75" s="25"/>
      <c r="K75" s="103"/>
      <c r="L75" s="25"/>
      <c r="M75" s="109"/>
      <c r="N75" s="25"/>
      <c r="O75" s="25"/>
      <c r="P75" s="562"/>
      <c r="Q75" s="568"/>
      <c r="R75" s="567">
        <v>800</v>
      </c>
      <c r="S75" s="569">
        <v>9.1</v>
      </c>
      <c r="U75" s="20">
        <f t="shared" si="1"/>
        <v>0</v>
      </c>
    </row>
    <row r="76" customHeight="1" spans="1:21">
      <c r="A76" s="21"/>
      <c r="B76" s="555"/>
      <c r="C76" s="556"/>
      <c r="D76" s="557"/>
      <c r="E76" s="558"/>
      <c r="F76" s="103"/>
      <c r="G76" s="25"/>
      <c r="H76" s="25"/>
      <c r="I76" s="25"/>
      <c r="J76" s="25"/>
      <c r="K76" s="103"/>
      <c r="L76" s="25"/>
      <c r="M76" s="109"/>
      <c r="N76" s="25"/>
      <c r="O76" s="25"/>
      <c r="P76" s="562"/>
      <c r="Q76" s="568"/>
      <c r="R76" s="567">
        <v>620</v>
      </c>
      <c r="S76" s="558">
        <v>1</v>
      </c>
      <c r="U76" s="20">
        <f t="shared" si="1"/>
        <v>0</v>
      </c>
    </row>
    <row r="77" customHeight="1" spans="1:21">
      <c r="A77" s="21"/>
      <c r="B77" s="555"/>
      <c r="C77" s="556"/>
      <c r="D77" s="557"/>
      <c r="E77" s="558"/>
      <c r="F77" s="103"/>
      <c r="G77" s="25"/>
      <c r="H77" s="25"/>
      <c r="I77" s="25"/>
      <c r="J77" s="25"/>
      <c r="K77" s="103"/>
      <c r="L77" s="25"/>
      <c r="M77" s="109"/>
      <c r="N77" s="25"/>
      <c r="O77" s="25"/>
      <c r="P77" s="562"/>
      <c r="Q77" s="568"/>
      <c r="R77" s="567">
        <v>950</v>
      </c>
      <c r="S77" s="558">
        <v>5.62</v>
      </c>
      <c r="U77" s="20">
        <f t="shared" si="1"/>
        <v>0</v>
      </c>
    </row>
    <row r="78" customHeight="1" spans="1:21">
      <c r="A78" s="21"/>
      <c r="B78" s="555"/>
      <c r="C78" s="556"/>
      <c r="D78" s="557"/>
      <c r="E78" s="558"/>
      <c r="F78" s="103"/>
      <c r="G78" s="25"/>
      <c r="H78" s="25"/>
      <c r="I78" s="25"/>
      <c r="J78" s="25"/>
      <c r="K78" s="103"/>
      <c r="L78" s="25"/>
      <c r="M78" s="109"/>
      <c r="N78" s="25"/>
      <c r="O78" s="25"/>
      <c r="P78" s="562"/>
      <c r="Q78" s="568"/>
      <c r="R78" s="567">
        <v>950</v>
      </c>
      <c r="S78" s="558">
        <v>20.06</v>
      </c>
      <c r="U78" s="20">
        <f t="shared" si="1"/>
        <v>0</v>
      </c>
    </row>
    <row r="79" customHeight="1" spans="1:21">
      <c r="A79" s="21"/>
      <c r="B79" s="555"/>
      <c r="C79" s="556"/>
      <c r="D79" s="557"/>
      <c r="E79" s="558"/>
      <c r="F79" s="103"/>
      <c r="G79" s="25"/>
      <c r="H79" s="25"/>
      <c r="I79" s="25"/>
      <c r="J79" s="25"/>
      <c r="K79" s="103"/>
      <c r="L79" s="25"/>
      <c r="M79" s="109"/>
      <c r="N79" s="25"/>
      <c r="O79" s="25"/>
      <c r="P79" s="562"/>
      <c r="Q79" s="568"/>
      <c r="R79" s="567">
        <v>850</v>
      </c>
      <c r="S79" s="558">
        <v>1.7</v>
      </c>
      <c r="U79" s="20">
        <f t="shared" si="1"/>
        <v>0</v>
      </c>
    </row>
    <row r="80" customHeight="1" spans="1:21">
      <c r="A80" s="21"/>
      <c r="B80" s="555"/>
      <c r="C80" s="556"/>
      <c r="D80" s="557"/>
      <c r="E80" s="558"/>
      <c r="F80" s="103"/>
      <c r="G80" s="25"/>
      <c r="H80" s="25"/>
      <c r="I80" s="25"/>
      <c r="J80" s="25"/>
      <c r="K80" s="103"/>
      <c r="L80" s="25"/>
      <c r="M80" s="109"/>
      <c r="N80" s="25"/>
      <c r="O80" s="25"/>
      <c r="P80" s="562"/>
      <c r="Q80" s="568"/>
      <c r="R80" s="567">
        <v>950</v>
      </c>
      <c r="S80" s="558">
        <v>8.3</v>
      </c>
      <c r="U80" s="20">
        <f t="shared" si="1"/>
        <v>0</v>
      </c>
    </row>
    <row r="81" customHeight="1" spans="1:21">
      <c r="A81" s="21"/>
      <c r="B81" s="555"/>
      <c r="C81" s="556"/>
      <c r="D81" s="557"/>
      <c r="E81" s="558"/>
      <c r="F81" s="103"/>
      <c r="G81" s="25"/>
      <c r="H81" s="25"/>
      <c r="I81" s="25"/>
      <c r="J81" s="25"/>
      <c r="K81" s="103"/>
      <c r="L81" s="25"/>
      <c r="M81" s="109"/>
      <c r="N81" s="25"/>
      <c r="O81" s="25"/>
      <c r="P81" s="562"/>
      <c r="Q81" s="568"/>
      <c r="R81" s="567">
        <v>650</v>
      </c>
      <c r="S81" s="558">
        <v>8.7</v>
      </c>
      <c r="U81" s="20">
        <f t="shared" si="1"/>
        <v>0</v>
      </c>
    </row>
    <row r="82" customHeight="1" spans="1:21">
      <c r="A82" s="21"/>
      <c r="B82" s="555"/>
      <c r="C82" s="556"/>
      <c r="D82" s="557"/>
      <c r="E82" s="558"/>
      <c r="F82" s="103"/>
      <c r="G82" s="25"/>
      <c r="H82" s="25"/>
      <c r="I82" s="25"/>
      <c r="J82" s="25"/>
      <c r="K82" s="103"/>
      <c r="L82" s="25"/>
      <c r="M82" s="109"/>
      <c r="N82" s="25"/>
      <c r="O82" s="25"/>
      <c r="P82" s="562"/>
      <c r="Q82" s="568"/>
      <c r="R82" s="567">
        <v>150</v>
      </c>
      <c r="S82" s="558">
        <v>13.92</v>
      </c>
      <c r="U82" s="20">
        <f t="shared" si="1"/>
        <v>0</v>
      </c>
    </row>
    <row r="83" customHeight="1" spans="1:21">
      <c r="A83" s="21"/>
      <c r="B83" s="555"/>
      <c r="C83" s="556"/>
      <c r="D83" s="557"/>
      <c r="E83" s="558"/>
      <c r="F83" s="103"/>
      <c r="G83" s="25"/>
      <c r="H83" s="25"/>
      <c r="I83" s="25"/>
      <c r="J83" s="25"/>
      <c r="K83" s="103"/>
      <c r="L83" s="25"/>
      <c r="M83" s="109"/>
      <c r="N83" s="25"/>
      <c r="O83" s="25"/>
      <c r="P83" s="562"/>
      <c r="Q83" s="568"/>
      <c r="R83" s="567">
        <v>650</v>
      </c>
      <c r="S83" s="558">
        <v>8.7</v>
      </c>
      <c r="U83" s="20">
        <f t="shared" si="1"/>
        <v>0</v>
      </c>
    </row>
    <row r="84" customHeight="1" spans="1:21">
      <c r="A84" s="21"/>
      <c r="B84" s="555"/>
      <c r="C84" s="556"/>
      <c r="D84" s="557"/>
      <c r="E84" s="558"/>
      <c r="F84" s="103"/>
      <c r="G84" s="25"/>
      <c r="H84" s="25"/>
      <c r="I84" s="25"/>
      <c r="J84" s="25"/>
      <c r="K84" s="103"/>
      <c r="L84" s="25"/>
      <c r="M84" s="109"/>
      <c r="N84" s="25"/>
      <c r="O84" s="25"/>
      <c r="P84" s="562"/>
      <c r="Q84" s="568"/>
      <c r="R84" s="567">
        <v>150</v>
      </c>
      <c r="S84" s="558">
        <v>13.92</v>
      </c>
      <c r="U84" s="20">
        <f t="shared" si="1"/>
        <v>0</v>
      </c>
    </row>
    <row r="85" customHeight="1" spans="1:22">
      <c r="A85" s="21"/>
      <c r="B85" s="555"/>
      <c r="C85" s="556"/>
      <c r="D85" s="557"/>
      <c r="E85" s="558"/>
      <c r="F85" s="103"/>
      <c r="G85" s="25"/>
      <c r="H85" s="25"/>
      <c r="I85" s="25"/>
      <c r="J85" s="25"/>
      <c r="K85" s="103"/>
      <c r="L85" s="25"/>
      <c r="M85" s="109"/>
      <c r="N85" s="25"/>
      <c r="O85" s="25"/>
      <c r="P85" s="562"/>
      <c r="Q85" s="191" t="s">
        <v>396</v>
      </c>
      <c r="R85" s="567">
        <v>206</v>
      </c>
      <c r="S85" s="558">
        <v>2</v>
      </c>
      <c r="U85" s="20">
        <f t="shared" si="1"/>
        <v>0</v>
      </c>
      <c r="V85" s="191" t="s">
        <v>396</v>
      </c>
    </row>
    <row r="86" customHeight="1" spans="1:22">
      <c r="A86" s="21"/>
      <c r="B86" s="555"/>
      <c r="C86" s="556"/>
      <c r="D86" s="557"/>
      <c r="E86" s="558"/>
      <c r="F86" s="103"/>
      <c r="G86" s="25"/>
      <c r="H86" s="25"/>
      <c r="I86" s="25"/>
      <c r="J86" s="25"/>
      <c r="K86" s="103"/>
      <c r="L86" s="25"/>
      <c r="M86" s="109"/>
      <c r="N86" s="25"/>
      <c r="O86" s="25"/>
      <c r="P86" s="562"/>
      <c r="Q86" s="191" t="s">
        <v>396</v>
      </c>
      <c r="R86" s="567">
        <v>688</v>
      </c>
      <c r="S86" s="558">
        <v>1</v>
      </c>
      <c r="U86" s="20">
        <f t="shared" si="1"/>
        <v>0</v>
      </c>
      <c r="V86" s="191" t="s">
        <v>396</v>
      </c>
    </row>
    <row r="87" customHeight="1" spans="1:22">
      <c r="A87" s="21"/>
      <c r="B87" s="555"/>
      <c r="C87" s="556"/>
      <c r="D87" s="557"/>
      <c r="E87" s="558"/>
      <c r="F87" s="103"/>
      <c r="G87" s="25"/>
      <c r="H87" s="25"/>
      <c r="I87" s="25"/>
      <c r="J87" s="25"/>
      <c r="K87" s="103"/>
      <c r="L87" s="25"/>
      <c r="M87" s="109"/>
      <c r="N87" s="25"/>
      <c r="O87" s="25"/>
      <c r="P87" s="562"/>
      <c r="Q87" s="191" t="s">
        <v>396</v>
      </c>
      <c r="R87" s="567">
        <v>350</v>
      </c>
      <c r="S87" s="558">
        <v>30</v>
      </c>
      <c r="U87" s="20">
        <f t="shared" si="1"/>
        <v>0</v>
      </c>
      <c r="V87" s="191" t="s">
        <v>396</v>
      </c>
    </row>
    <row r="88" customHeight="1" spans="1:22">
      <c r="A88" s="21"/>
      <c r="B88" s="555"/>
      <c r="C88" s="556"/>
      <c r="D88" s="557"/>
      <c r="E88" s="558"/>
      <c r="F88" s="103"/>
      <c r="G88" s="25"/>
      <c r="H88" s="25"/>
      <c r="I88" s="25"/>
      <c r="J88" s="25"/>
      <c r="K88" s="103"/>
      <c r="L88" s="25"/>
      <c r="M88" s="109"/>
      <c r="N88" s="25"/>
      <c r="O88" s="25"/>
      <c r="P88" s="562"/>
      <c r="Q88" s="191" t="s">
        <v>396</v>
      </c>
      <c r="R88" s="567">
        <v>650</v>
      </c>
      <c r="S88" s="558">
        <v>1</v>
      </c>
      <c r="U88" s="20">
        <f t="shared" si="1"/>
        <v>0</v>
      </c>
      <c r="V88" s="191" t="s">
        <v>396</v>
      </c>
    </row>
    <row r="89" customHeight="1" spans="1:21">
      <c r="A89" s="21"/>
      <c r="B89" s="555"/>
      <c r="C89" s="556"/>
      <c r="D89" s="557"/>
      <c r="E89" s="558"/>
      <c r="F89" s="103"/>
      <c r="G89" s="25"/>
      <c r="H89" s="25"/>
      <c r="I89" s="25"/>
      <c r="J89" s="25"/>
      <c r="K89" s="103"/>
      <c r="L89" s="25"/>
      <c r="M89" s="109"/>
      <c r="N89" s="25"/>
      <c r="O89" s="25"/>
      <c r="P89" s="562"/>
      <c r="R89" s="567">
        <v>85</v>
      </c>
      <c r="S89" s="558">
        <v>2</v>
      </c>
      <c r="U89" s="20">
        <f t="shared" ref="U89:U117" si="3">D89/S89</f>
        <v>0</v>
      </c>
    </row>
    <row r="90" customHeight="1" spans="1:21">
      <c r="A90" s="21"/>
      <c r="B90" s="555"/>
      <c r="C90" s="556"/>
      <c r="D90" s="557"/>
      <c r="E90" s="558"/>
      <c r="F90" s="103"/>
      <c r="G90" s="25"/>
      <c r="H90" s="25"/>
      <c r="I90" s="25"/>
      <c r="J90" s="25"/>
      <c r="K90" s="103"/>
      <c r="L90" s="25"/>
      <c r="M90" s="109"/>
      <c r="N90" s="25"/>
      <c r="O90" s="25"/>
      <c r="P90" s="562"/>
      <c r="R90" s="567">
        <v>20</v>
      </c>
      <c r="S90" s="558">
        <v>30</v>
      </c>
      <c r="U90" s="20">
        <f t="shared" si="3"/>
        <v>0</v>
      </c>
    </row>
    <row r="91" customHeight="1" spans="1:21">
      <c r="A91" s="21"/>
      <c r="B91" s="555"/>
      <c r="C91" s="556"/>
      <c r="D91" s="557"/>
      <c r="E91" s="558"/>
      <c r="F91" s="103"/>
      <c r="G91" s="25"/>
      <c r="H91" s="25"/>
      <c r="I91" s="25"/>
      <c r="J91" s="25"/>
      <c r="K91" s="103"/>
      <c r="L91" s="25"/>
      <c r="M91" s="109"/>
      <c r="N91" s="25"/>
      <c r="O91" s="25"/>
      <c r="P91" s="562"/>
      <c r="R91" s="567">
        <v>160</v>
      </c>
      <c r="S91" s="558">
        <v>1</v>
      </c>
      <c r="U91" s="20">
        <f t="shared" si="3"/>
        <v>0</v>
      </c>
    </row>
    <row r="92" customHeight="1" spans="1:22">
      <c r="A92" s="21"/>
      <c r="B92" s="555"/>
      <c r="C92" s="556"/>
      <c r="D92" s="557"/>
      <c r="E92" s="558"/>
      <c r="F92" s="103"/>
      <c r="G92" s="25"/>
      <c r="H92" s="25"/>
      <c r="I92" s="25"/>
      <c r="J92" s="25"/>
      <c r="K92" s="103"/>
      <c r="L92" s="25"/>
      <c r="M92" s="109"/>
      <c r="N92" s="25"/>
      <c r="O92" s="25"/>
      <c r="P92" s="562"/>
      <c r="Q92" s="191" t="s">
        <v>396</v>
      </c>
      <c r="R92" s="567">
        <v>280</v>
      </c>
      <c r="S92" s="558">
        <v>1</v>
      </c>
      <c r="U92" s="20">
        <f t="shared" si="3"/>
        <v>0</v>
      </c>
      <c r="V92" s="191" t="s">
        <v>396</v>
      </c>
    </row>
    <row r="93" customHeight="1" spans="1:22">
      <c r="A93" s="21"/>
      <c r="B93" s="555"/>
      <c r="C93" s="556"/>
      <c r="D93" s="557"/>
      <c r="E93" s="558"/>
      <c r="F93" s="103"/>
      <c r="G93" s="25"/>
      <c r="H93" s="25"/>
      <c r="I93" s="25"/>
      <c r="J93" s="25"/>
      <c r="K93" s="103"/>
      <c r="L93" s="25"/>
      <c r="M93" s="109"/>
      <c r="N93" s="25"/>
      <c r="O93" s="25"/>
      <c r="P93" s="562"/>
      <c r="Q93" s="191" t="s">
        <v>396</v>
      </c>
      <c r="R93" s="567">
        <v>700</v>
      </c>
      <c r="S93" s="558">
        <v>1</v>
      </c>
      <c r="U93" s="20">
        <f t="shared" si="3"/>
        <v>0</v>
      </c>
      <c r="V93" s="191" t="s">
        <v>396</v>
      </c>
    </row>
    <row r="94" customHeight="1" spans="1:21">
      <c r="A94" s="21"/>
      <c r="B94" s="555"/>
      <c r="C94" s="556"/>
      <c r="D94" s="557"/>
      <c r="E94" s="558"/>
      <c r="F94" s="103"/>
      <c r="G94" s="25"/>
      <c r="H94" s="25"/>
      <c r="I94" s="25"/>
      <c r="J94" s="25"/>
      <c r="K94" s="103"/>
      <c r="L94" s="25"/>
      <c r="M94" s="109"/>
      <c r="N94" s="25"/>
      <c r="O94" s="25"/>
      <c r="P94" s="562"/>
      <c r="Q94" s="568"/>
      <c r="R94" s="567">
        <v>1130</v>
      </c>
      <c r="S94" s="558">
        <v>1</v>
      </c>
      <c r="U94" s="20">
        <f t="shared" si="3"/>
        <v>0</v>
      </c>
    </row>
    <row r="95" customHeight="1" spans="1:21">
      <c r="A95" s="21"/>
      <c r="B95" s="555"/>
      <c r="C95" s="556"/>
      <c r="D95" s="557"/>
      <c r="E95" s="558"/>
      <c r="F95" s="103"/>
      <c r="G95" s="25"/>
      <c r="H95" s="25"/>
      <c r="I95" s="25"/>
      <c r="J95" s="25"/>
      <c r="K95" s="103"/>
      <c r="L95" s="25"/>
      <c r="M95" s="109"/>
      <c r="N95" s="25"/>
      <c r="O95" s="25"/>
      <c r="P95" s="562"/>
      <c r="Q95" s="568"/>
      <c r="R95" s="567">
        <v>100</v>
      </c>
      <c r="S95" s="558">
        <v>2</v>
      </c>
      <c r="U95" s="20">
        <f t="shared" si="3"/>
        <v>0</v>
      </c>
    </row>
    <row r="96" customHeight="1" spans="1:21">
      <c r="A96" s="21"/>
      <c r="B96" s="555"/>
      <c r="C96" s="556"/>
      <c r="D96" s="557"/>
      <c r="E96" s="558"/>
      <c r="F96" s="103"/>
      <c r="G96" s="25"/>
      <c r="H96" s="25"/>
      <c r="I96" s="25"/>
      <c r="J96" s="25"/>
      <c r="K96" s="103"/>
      <c r="L96" s="25"/>
      <c r="M96" s="109"/>
      <c r="N96" s="25"/>
      <c r="O96" s="25"/>
      <c r="P96" s="562"/>
      <c r="Q96" s="568"/>
      <c r="R96" s="567">
        <v>260</v>
      </c>
      <c r="S96" s="558">
        <v>5</v>
      </c>
      <c r="U96" s="20">
        <f t="shared" si="3"/>
        <v>0</v>
      </c>
    </row>
    <row r="97" customHeight="1" spans="1:21">
      <c r="A97" s="21"/>
      <c r="B97" s="555"/>
      <c r="C97" s="556"/>
      <c r="D97" s="557"/>
      <c r="E97" s="558"/>
      <c r="F97" s="103"/>
      <c r="G97" s="25"/>
      <c r="H97" s="25"/>
      <c r="I97" s="25"/>
      <c r="J97" s="25"/>
      <c r="K97" s="103"/>
      <c r="L97" s="25"/>
      <c r="M97" s="109"/>
      <c r="N97" s="25"/>
      <c r="O97" s="25"/>
      <c r="P97" s="562"/>
      <c r="Q97" s="568"/>
      <c r="R97" s="567">
        <v>380</v>
      </c>
      <c r="S97" s="558">
        <v>200</v>
      </c>
      <c r="U97" s="20">
        <f t="shared" si="3"/>
        <v>0</v>
      </c>
    </row>
    <row r="98" customHeight="1" spans="1:21">
      <c r="A98" s="21"/>
      <c r="B98" s="555"/>
      <c r="C98" s="556"/>
      <c r="D98" s="557"/>
      <c r="E98" s="558"/>
      <c r="F98" s="103"/>
      <c r="G98" s="25"/>
      <c r="H98" s="25"/>
      <c r="I98" s="25"/>
      <c r="J98" s="25"/>
      <c r="K98" s="103"/>
      <c r="L98" s="25"/>
      <c r="M98" s="109"/>
      <c r="N98" s="25"/>
      <c r="O98" s="25"/>
      <c r="P98" s="562"/>
      <c r="Q98" s="568"/>
      <c r="R98" s="567">
        <v>24</v>
      </c>
      <c r="S98" s="558">
        <v>24</v>
      </c>
      <c r="U98" s="20">
        <f t="shared" si="3"/>
        <v>0</v>
      </c>
    </row>
    <row r="99" customHeight="1" spans="1:21">
      <c r="A99" s="21"/>
      <c r="B99" s="555"/>
      <c r="C99" s="556"/>
      <c r="D99" s="557"/>
      <c r="E99" s="558"/>
      <c r="F99" s="103"/>
      <c r="G99" s="25"/>
      <c r="H99" s="25"/>
      <c r="I99" s="25"/>
      <c r="J99" s="25"/>
      <c r="K99" s="103"/>
      <c r="L99" s="25"/>
      <c r="M99" s="109"/>
      <c r="N99" s="25"/>
      <c r="O99" s="25"/>
      <c r="P99" s="562"/>
      <c r="Q99" s="568"/>
      <c r="R99" s="567">
        <v>4</v>
      </c>
      <c r="S99" s="558">
        <v>97</v>
      </c>
      <c r="U99" s="20">
        <f t="shared" si="3"/>
        <v>0</v>
      </c>
    </row>
    <row r="100" customHeight="1" spans="1:21">
      <c r="A100" s="21"/>
      <c r="B100" s="555"/>
      <c r="C100" s="556"/>
      <c r="D100" s="557"/>
      <c r="E100" s="558"/>
      <c r="F100" s="103"/>
      <c r="G100" s="25"/>
      <c r="H100" s="25"/>
      <c r="I100" s="25"/>
      <c r="J100" s="25"/>
      <c r="K100" s="103"/>
      <c r="L100" s="25"/>
      <c r="M100" s="109"/>
      <c r="N100" s="25"/>
      <c r="O100" s="25"/>
      <c r="P100" s="562"/>
      <c r="Q100" s="568"/>
      <c r="R100" s="567">
        <v>4</v>
      </c>
      <c r="S100" s="558">
        <v>100</v>
      </c>
      <c r="U100" s="20">
        <f t="shared" si="3"/>
        <v>0</v>
      </c>
    </row>
    <row r="101" customHeight="1" spans="1:21">
      <c r="A101" s="21"/>
      <c r="B101" s="555"/>
      <c r="C101" s="556"/>
      <c r="D101" s="557"/>
      <c r="E101" s="558"/>
      <c r="F101" s="103"/>
      <c r="G101" s="25"/>
      <c r="H101" s="25"/>
      <c r="I101" s="25"/>
      <c r="J101" s="25"/>
      <c r="K101" s="103"/>
      <c r="L101" s="25"/>
      <c r="M101" s="109"/>
      <c r="N101" s="25"/>
      <c r="O101" s="25"/>
      <c r="P101" s="562"/>
      <c r="Q101" s="568"/>
      <c r="R101" s="567">
        <v>9</v>
      </c>
      <c r="S101" s="558">
        <v>80</v>
      </c>
      <c r="U101" s="20">
        <f t="shared" si="3"/>
        <v>0</v>
      </c>
    </row>
    <row r="102" customHeight="1" spans="1:21">
      <c r="A102" s="21"/>
      <c r="B102" s="555"/>
      <c r="C102" s="556"/>
      <c r="D102" s="557"/>
      <c r="E102" s="558"/>
      <c r="F102" s="103"/>
      <c r="G102" s="25"/>
      <c r="H102" s="25"/>
      <c r="I102" s="25"/>
      <c r="J102" s="25"/>
      <c r="K102" s="103"/>
      <c r="L102" s="25"/>
      <c r="M102" s="109"/>
      <c r="N102" s="25"/>
      <c r="O102" s="25"/>
      <c r="P102" s="562"/>
      <c r="Q102" s="568"/>
      <c r="R102" s="567">
        <v>11</v>
      </c>
      <c r="S102" s="558">
        <v>20</v>
      </c>
      <c r="U102" s="20">
        <f t="shared" si="3"/>
        <v>0</v>
      </c>
    </row>
    <row r="103" customHeight="1" spans="1:21">
      <c r="A103" s="21"/>
      <c r="B103" s="555"/>
      <c r="C103" s="556"/>
      <c r="D103" s="557"/>
      <c r="E103" s="558"/>
      <c r="F103" s="103"/>
      <c r="G103" s="25"/>
      <c r="H103" s="25"/>
      <c r="I103" s="25"/>
      <c r="J103" s="25"/>
      <c r="K103" s="103"/>
      <c r="L103" s="25"/>
      <c r="M103" s="109"/>
      <c r="N103" s="25"/>
      <c r="O103" s="25"/>
      <c r="P103" s="562"/>
      <c r="Q103" s="568"/>
      <c r="R103" s="567">
        <v>10</v>
      </c>
      <c r="S103" s="558">
        <v>20</v>
      </c>
      <c r="U103" s="20">
        <f t="shared" si="3"/>
        <v>0</v>
      </c>
    </row>
    <row r="104" customHeight="1" spans="1:21">
      <c r="A104" s="21"/>
      <c r="B104" s="555"/>
      <c r="C104" s="556"/>
      <c r="D104" s="557"/>
      <c r="E104" s="558"/>
      <c r="F104" s="103"/>
      <c r="G104" s="25"/>
      <c r="H104" s="25"/>
      <c r="I104" s="25"/>
      <c r="J104" s="25"/>
      <c r="K104" s="103"/>
      <c r="L104" s="25"/>
      <c r="M104" s="109"/>
      <c r="N104" s="25"/>
      <c r="O104" s="25"/>
      <c r="P104" s="562"/>
      <c r="Q104" s="568"/>
      <c r="R104" s="567">
        <v>500</v>
      </c>
      <c r="S104" s="558">
        <v>2</v>
      </c>
      <c r="U104" s="20">
        <f t="shared" si="3"/>
        <v>0</v>
      </c>
    </row>
    <row r="105" customHeight="1" spans="1:21">
      <c r="A105" s="21"/>
      <c r="B105" s="555"/>
      <c r="C105" s="556"/>
      <c r="D105" s="557"/>
      <c r="E105" s="558"/>
      <c r="F105" s="103"/>
      <c r="G105" s="25"/>
      <c r="H105" s="25"/>
      <c r="I105" s="25"/>
      <c r="J105" s="25"/>
      <c r="K105" s="103"/>
      <c r="L105" s="25"/>
      <c r="M105" s="109"/>
      <c r="N105" s="25"/>
      <c r="O105" s="25"/>
      <c r="P105" s="562"/>
      <c r="Q105" s="568"/>
      <c r="R105" s="567">
        <v>7</v>
      </c>
      <c r="S105" s="558">
        <v>131</v>
      </c>
      <c r="U105" s="20">
        <f t="shared" si="3"/>
        <v>0</v>
      </c>
    </row>
    <row r="106" customHeight="1" spans="1:22">
      <c r="A106" s="21"/>
      <c r="B106" s="555"/>
      <c r="C106" s="556"/>
      <c r="D106" s="557"/>
      <c r="E106" s="558"/>
      <c r="F106" s="103"/>
      <c r="G106" s="25"/>
      <c r="H106" s="25"/>
      <c r="I106" s="25"/>
      <c r="J106" s="25"/>
      <c r="K106" s="103"/>
      <c r="L106" s="25"/>
      <c r="M106" s="109"/>
      <c r="N106" s="25"/>
      <c r="O106" s="25"/>
      <c r="P106" s="562"/>
      <c r="Q106" s="191" t="s">
        <v>396</v>
      </c>
      <c r="R106" s="567">
        <v>4260</v>
      </c>
      <c r="S106" s="558">
        <v>1</v>
      </c>
      <c r="U106" s="20">
        <f t="shared" si="3"/>
        <v>0</v>
      </c>
      <c r="V106" s="191" t="s">
        <v>396</v>
      </c>
    </row>
    <row r="107" customHeight="1" spans="1:21">
      <c r="A107" s="21"/>
      <c r="B107" s="555"/>
      <c r="C107" s="556"/>
      <c r="D107" s="557"/>
      <c r="E107" s="558"/>
      <c r="F107" s="103"/>
      <c r="G107" s="25"/>
      <c r="H107" s="25"/>
      <c r="I107" s="25"/>
      <c r="J107" s="25"/>
      <c r="K107" s="103"/>
      <c r="L107" s="25"/>
      <c r="M107" s="109"/>
      <c r="N107" s="25"/>
      <c r="O107" s="25"/>
      <c r="P107" s="562"/>
      <c r="Q107" s="568"/>
      <c r="R107" s="567">
        <v>1200</v>
      </c>
      <c r="S107" s="558">
        <v>1</v>
      </c>
      <c r="U107" s="20">
        <f t="shared" si="3"/>
        <v>0</v>
      </c>
    </row>
    <row r="108" customHeight="1" spans="1:21">
      <c r="A108" s="21"/>
      <c r="B108" s="555"/>
      <c r="C108" s="556"/>
      <c r="D108" s="557"/>
      <c r="E108" s="558"/>
      <c r="F108" s="103"/>
      <c r="G108" s="25"/>
      <c r="H108" s="25"/>
      <c r="I108" s="25"/>
      <c r="J108" s="25"/>
      <c r="K108" s="103"/>
      <c r="L108" s="25"/>
      <c r="M108" s="109"/>
      <c r="N108" s="25"/>
      <c r="O108" s="25"/>
      <c r="P108" s="562"/>
      <c r="Q108" s="568"/>
      <c r="R108" s="567">
        <f>5500-110</f>
        <v>5390</v>
      </c>
      <c r="S108" s="558">
        <v>1</v>
      </c>
      <c r="U108" s="20">
        <f t="shared" si="3"/>
        <v>0</v>
      </c>
    </row>
    <row r="109" customHeight="1" spans="1:21">
      <c r="A109" s="21"/>
      <c r="B109" s="555"/>
      <c r="C109" s="556"/>
      <c r="D109" s="557"/>
      <c r="E109" s="558"/>
      <c r="F109" s="103"/>
      <c r="G109" s="25"/>
      <c r="H109" s="25"/>
      <c r="I109" s="25"/>
      <c r="J109" s="25"/>
      <c r="K109" s="103"/>
      <c r="L109" s="25"/>
      <c r="M109" s="109"/>
      <c r="N109" s="25"/>
      <c r="O109" s="25"/>
      <c r="P109" s="562"/>
      <c r="Q109" s="568"/>
      <c r="R109" s="567">
        <f>3600</f>
        <v>3600</v>
      </c>
      <c r="S109" s="558">
        <v>1</v>
      </c>
      <c r="U109" s="20">
        <f t="shared" si="3"/>
        <v>0</v>
      </c>
    </row>
    <row r="110" customHeight="1" spans="1:21">
      <c r="A110" s="21"/>
      <c r="B110" s="555"/>
      <c r="C110" s="556"/>
      <c r="D110" s="557"/>
      <c r="E110" s="558"/>
      <c r="F110" s="103"/>
      <c r="G110" s="25"/>
      <c r="H110" s="25"/>
      <c r="I110" s="25"/>
      <c r="J110" s="25"/>
      <c r="K110" s="103"/>
      <c r="L110" s="25"/>
      <c r="M110" s="109"/>
      <c r="N110" s="25"/>
      <c r="O110" s="25"/>
      <c r="P110" s="562"/>
      <c r="Q110" s="568"/>
      <c r="R110" s="567">
        <v>190</v>
      </c>
      <c r="S110" s="558">
        <v>50</v>
      </c>
      <c r="U110" s="20">
        <f t="shared" si="3"/>
        <v>0</v>
      </c>
    </row>
    <row r="111" customHeight="1" spans="1:21">
      <c r="A111" s="21"/>
      <c r="B111" s="555"/>
      <c r="C111" s="556"/>
      <c r="D111" s="557"/>
      <c r="E111" s="558"/>
      <c r="F111" s="103"/>
      <c r="G111" s="25"/>
      <c r="H111" s="25"/>
      <c r="I111" s="25"/>
      <c r="J111" s="25"/>
      <c r="K111" s="103"/>
      <c r="L111" s="25"/>
      <c r="M111" s="109"/>
      <c r="N111" s="25"/>
      <c r="O111" s="25"/>
      <c r="P111" s="562"/>
      <c r="Q111" s="568"/>
      <c r="R111" s="567">
        <v>90</v>
      </c>
      <c r="S111" s="558">
        <v>5</v>
      </c>
      <c r="U111" s="20">
        <f t="shared" si="3"/>
        <v>0</v>
      </c>
    </row>
    <row r="112" customHeight="1" spans="1:21">
      <c r="A112" s="21"/>
      <c r="B112" s="555"/>
      <c r="C112" s="556"/>
      <c r="D112" s="557"/>
      <c r="E112" s="558"/>
      <c r="F112" s="103"/>
      <c r="G112" s="25"/>
      <c r="H112" s="25"/>
      <c r="I112" s="25"/>
      <c r="J112" s="25"/>
      <c r="K112" s="103"/>
      <c r="L112" s="25"/>
      <c r="M112" s="109"/>
      <c r="N112" s="25"/>
      <c r="O112" s="25"/>
      <c r="P112" s="562"/>
      <c r="Q112" s="568"/>
      <c r="R112" s="567">
        <v>250</v>
      </c>
      <c r="S112" s="558">
        <v>2</v>
      </c>
      <c r="U112" s="20">
        <f t="shared" si="3"/>
        <v>0</v>
      </c>
    </row>
    <row r="113" customHeight="1" spans="1:22">
      <c r="A113" s="21"/>
      <c r="B113" s="555"/>
      <c r="C113" s="556"/>
      <c r="D113" s="557"/>
      <c r="E113" s="558"/>
      <c r="F113" s="103"/>
      <c r="G113" s="25"/>
      <c r="H113" s="25"/>
      <c r="I113" s="25"/>
      <c r="J113" s="25"/>
      <c r="K113" s="103"/>
      <c r="L113" s="25"/>
      <c r="M113" s="109"/>
      <c r="N113" s="25"/>
      <c r="O113" s="25"/>
      <c r="P113" s="562"/>
      <c r="Q113" s="568"/>
      <c r="R113" s="567">
        <v>320</v>
      </c>
      <c r="S113" s="558">
        <v>50</v>
      </c>
      <c r="U113" s="20">
        <f t="shared" si="3"/>
        <v>0</v>
      </c>
      <c r="V113" s="20">
        <v>5</v>
      </c>
    </row>
    <row r="114" customHeight="1" spans="1:21">
      <c r="A114" s="21"/>
      <c r="B114" s="555"/>
      <c r="C114" s="556"/>
      <c r="D114" s="557"/>
      <c r="E114" s="558"/>
      <c r="F114" s="103"/>
      <c r="G114" s="25"/>
      <c r="H114" s="25"/>
      <c r="I114" s="25"/>
      <c r="J114" s="25"/>
      <c r="K114" s="103"/>
      <c r="L114" s="25"/>
      <c r="M114" s="109"/>
      <c r="N114" s="25"/>
      <c r="O114" s="25"/>
      <c r="P114" s="562"/>
      <c r="Q114" s="191" t="s">
        <v>396</v>
      </c>
      <c r="R114" s="567">
        <v>1900</v>
      </c>
      <c r="S114" s="558">
        <v>4</v>
      </c>
      <c r="U114" s="20">
        <f t="shared" si="3"/>
        <v>0</v>
      </c>
    </row>
    <row r="115" customHeight="1" spans="1:21">
      <c r="A115" s="21"/>
      <c r="B115" s="555"/>
      <c r="C115" s="556"/>
      <c r="D115" s="557"/>
      <c r="E115" s="558"/>
      <c r="F115" s="103"/>
      <c r="G115" s="25"/>
      <c r="H115" s="25"/>
      <c r="I115" s="25"/>
      <c r="J115" s="25"/>
      <c r="K115" s="103"/>
      <c r="L115" s="25"/>
      <c r="M115" s="109"/>
      <c r="N115" s="25"/>
      <c r="O115" s="25"/>
      <c r="P115" s="562"/>
      <c r="Q115" s="568"/>
      <c r="R115" s="567">
        <v>1200</v>
      </c>
      <c r="S115" s="558">
        <v>2</v>
      </c>
      <c r="U115" s="20">
        <f t="shared" si="3"/>
        <v>0</v>
      </c>
    </row>
    <row r="116" customHeight="1" spans="1:21">
      <c r="A116" s="21"/>
      <c r="B116" s="555"/>
      <c r="C116" s="556"/>
      <c r="D116" s="557"/>
      <c r="E116" s="558"/>
      <c r="F116" s="103"/>
      <c r="G116" s="25"/>
      <c r="H116" s="25"/>
      <c r="I116" s="25"/>
      <c r="J116" s="25"/>
      <c r="K116" s="103"/>
      <c r="L116" s="25"/>
      <c r="M116" s="109"/>
      <c r="N116" s="25"/>
      <c r="O116" s="25"/>
      <c r="P116" s="562"/>
      <c r="Q116" s="568"/>
      <c r="R116" s="567">
        <v>1000</v>
      </c>
      <c r="S116" s="558">
        <v>2</v>
      </c>
      <c r="U116" s="20">
        <f t="shared" si="3"/>
        <v>0</v>
      </c>
    </row>
    <row r="117" customHeight="1" spans="1:21">
      <c r="A117" s="21"/>
      <c r="B117" s="555"/>
      <c r="C117" s="556"/>
      <c r="D117" s="557"/>
      <c r="E117" s="558"/>
      <c r="F117" s="103"/>
      <c r="G117" s="25"/>
      <c r="H117" s="25"/>
      <c r="I117" s="25"/>
      <c r="J117" s="25"/>
      <c r="K117" s="103"/>
      <c r="L117" s="25"/>
      <c r="M117" s="109"/>
      <c r="N117" s="25"/>
      <c r="O117" s="25"/>
      <c r="P117" s="562"/>
      <c r="Q117" s="568"/>
      <c r="R117" s="567">
        <v>600</v>
      </c>
      <c r="S117" s="558">
        <v>3</v>
      </c>
      <c r="U117" s="20">
        <f t="shared" si="3"/>
        <v>0</v>
      </c>
    </row>
    <row r="118" customHeight="1" spans="1:19">
      <c r="A118" s="21"/>
      <c r="B118" s="33"/>
      <c r="C118" s="23"/>
      <c r="D118" s="23"/>
      <c r="E118" s="21"/>
      <c r="F118" s="103"/>
      <c r="G118" s="25"/>
      <c r="H118" s="25"/>
      <c r="I118" s="25"/>
      <c r="J118" s="25"/>
      <c r="K118" s="103"/>
      <c r="L118" s="25"/>
      <c r="M118" s="109"/>
      <c r="N118" s="25"/>
      <c r="O118" s="25"/>
      <c r="P118" s="33"/>
      <c r="Q118" s="33"/>
      <c r="R118" s="33"/>
      <c r="S118" s="33"/>
    </row>
    <row r="119" customHeight="1" spans="1:19">
      <c r="A119" s="167" t="s">
        <v>306</v>
      </c>
      <c r="B119" s="168"/>
      <c r="C119" s="168"/>
      <c r="D119" s="570">
        <f>SUM(D7:D118)</f>
        <v>0</v>
      </c>
      <c r="E119" s="33"/>
      <c r="F119" s="103"/>
      <c r="G119" s="25">
        <f>SUM(G7:G118)</f>
        <v>0</v>
      </c>
      <c r="H119" s="25"/>
      <c r="I119" s="25"/>
      <c r="J119" s="25">
        <f>SUM(J7:J118)</f>
        <v>0</v>
      </c>
      <c r="K119" s="103"/>
      <c r="L119" s="25"/>
      <c r="M119" s="109"/>
      <c r="N119" s="25">
        <f>SUM(N7:N118)</f>
        <v>0</v>
      </c>
      <c r="O119" s="25" t="str">
        <f>IF(J119=0,"",(N119-J119)/J119*100)</f>
        <v/>
      </c>
      <c r="P119" s="33"/>
      <c r="Q119" s="33"/>
      <c r="R119" s="33"/>
      <c r="S119" s="33"/>
    </row>
    <row r="120" customHeight="1" spans="1:10">
      <c r="A120" s="28" t="e">
        <f>#REF!&amp;#REF!</f>
        <v>#REF!</v>
      </c>
      <c r="F120" s="19"/>
      <c r="J120" s="19" t="e">
        <f>"评估人员："&amp;#REF!</f>
        <v>#REF!</v>
      </c>
    </row>
    <row r="121" customHeight="1" spans="1:1">
      <c r="A121" s="28" t="e">
        <f>CONCATENATE(#REF!,#REF!,#REF!,#REF!,#REF!,#REF!,#REF!)</f>
        <v>#REF!</v>
      </c>
    </row>
  </sheetData>
  <mergeCells count="18">
    <mergeCell ref="A2:P2"/>
    <mergeCell ref="A3:P3"/>
    <mergeCell ref="F5:G5"/>
    <mergeCell ref="I5:J5"/>
    <mergeCell ref="L5:N5"/>
    <mergeCell ref="A119:B119"/>
    <mergeCell ref="A5:A6"/>
    <mergeCell ref="B5:B6"/>
    <mergeCell ref="C5:C6"/>
    <mergeCell ref="D5:D6"/>
    <mergeCell ref="E5:E6"/>
    <mergeCell ref="H5:H6"/>
    <mergeCell ref="K5:K6"/>
    <mergeCell ref="O5:O6"/>
    <mergeCell ref="P5:P6"/>
    <mergeCell ref="Q5:Q6"/>
    <mergeCell ref="R5:R6"/>
    <mergeCell ref="S5:S6"/>
  </mergeCells>
  <hyperlinks>
    <hyperlink ref="A1" location="索引目录!E25" display="返回索引页"/>
    <hyperlink ref="B1" location="存货汇总!B13" display="返回"/>
  </hyperlinks>
  <printOptions horizontalCentered="1"/>
  <pageMargins left="0.354166666666667" right="0.354166666666667" top="0.786805555555556" bottom="0.786805555555556" header="1.0625" footer="0.511805555555556"/>
  <pageSetup paperSize="9" fitToHeight="0" orientation="landscape"/>
  <headerFooter alignWithMargins="0">
    <oddHeader>&amp;R&amp;"宋体,常规"&amp;10表&amp;"Times New Roman,常规"3-9-8
&amp;"宋体,常规"共&amp;"Times New Roman,常规"&amp;N&amp;"宋体,常规"页第&amp;"Times New Roman,常规"&amp;P&amp;"宋体,常规"页</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D13" sqref="D13"/>
    </sheetView>
  </sheetViews>
  <sheetFormatPr defaultColWidth="7.875" defaultRowHeight="15.75" customHeight="1"/>
  <cols>
    <col min="1" max="1" width="5" style="13" customWidth="1"/>
    <col min="2" max="2" width="21.75" style="13" customWidth="1"/>
    <col min="3" max="3" width="6.75" style="13" customWidth="1"/>
    <col min="4" max="4" width="18" style="13" customWidth="1"/>
    <col min="5" max="6" width="14.375" style="13" customWidth="1" outlineLevel="1"/>
    <col min="7" max="8" width="15.875" style="13" customWidth="1"/>
    <col min="9" max="9" width="9.625" style="13" customWidth="1"/>
    <col min="10" max="10" width="12.75"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397</v>
      </c>
      <c r="B2" s="53"/>
      <c r="C2" s="53"/>
      <c r="D2" s="53"/>
      <c r="E2" s="53"/>
      <c r="F2" s="53"/>
      <c r="G2" s="53"/>
      <c r="H2" s="53"/>
      <c r="I2" s="53"/>
      <c r="J2" s="53"/>
    </row>
    <row r="3" ht="14.1" customHeight="1" spans="1:10">
      <c r="A3" s="38" t="e">
        <f>CONCATENATE(#REF!,#REF!,#REF!,#REF!,#REF!,#REF!,#REF!)</f>
        <v>#REF!</v>
      </c>
      <c r="B3" s="38"/>
      <c r="C3" s="38"/>
      <c r="D3" s="38"/>
      <c r="E3" s="38"/>
      <c r="F3" s="38"/>
      <c r="G3" s="38"/>
      <c r="H3" s="55"/>
      <c r="I3" s="55"/>
      <c r="J3" s="55"/>
    </row>
    <row r="4" customHeight="1" spans="1:10">
      <c r="A4" s="39" t="e">
        <f>#REF!&amp;#REF!</f>
        <v>#REF!</v>
      </c>
      <c r="J4" s="40" t="s">
        <v>115</v>
      </c>
    </row>
    <row r="5" s="12" customFormat="1" customHeight="1" spans="1:10">
      <c r="A5" s="41" t="s">
        <v>190</v>
      </c>
      <c r="B5" s="41" t="s">
        <v>398</v>
      </c>
      <c r="C5" s="41" t="s">
        <v>333</v>
      </c>
      <c r="D5" s="41" t="s">
        <v>399</v>
      </c>
      <c r="E5" s="42" t="s">
        <v>227</v>
      </c>
      <c r="F5" s="42" t="s">
        <v>274</v>
      </c>
      <c r="G5" s="41" t="s">
        <v>228</v>
      </c>
      <c r="H5" s="41" t="s">
        <v>229</v>
      </c>
      <c r="I5" s="41" t="s">
        <v>258</v>
      </c>
      <c r="J5" s="41" t="s">
        <v>193</v>
      </c>
    </row>
    <row r="6" customHeight="1" spans="1:10">
      <c r="A6" s="43"/>
      <c r="B6" s="44"/>
      <c r="C6" s="43"/>
      <c r="D6" s="43"/>
      <c r="E6" s="54"/>
      <c r="F6" s="54"/>
      <c r="G6" s="54"/>
      <c r="H6" s="54"/>
      <c r="I6" s="54" t="str">
        <f t="shared" ref="I6:I25" si="0">IF(G6=0,"",(H6-G6)/G6*100)</f>
        <v/>
      </c>
      <c r="J6" s="47"/>
    </row>
    <row r="7" customHeight="1" spans="1:10">
      <c r="A7" s="47"/>
      <c r="B7" s="44"/>
      <c r="C7" s="45"/>
      <c r="D7" s="45"/>
      <c r="E7" s="54"/>
      <c r="F7" s="54"/>
      <c r="G7" s="54"/>
      <c r="H7" s="54"/>
      <c r="I7" s="54" t="str">
        <f t="shared" si="0"/>
        <v/>
      </c>
      <c r="J7" s="47"/>
    </row>
    <row r="8" customHeight="1" spans="1:10">
      <c r="A8" s="47"/>
      <c r="B8" s="44"/>
      <c r="C8" s="45"/>
      <c r="D8" s="45"/>
      <c r="E8" s="54"/>
      <c r="F8" s="54"/>
      <c r="G8" s="54"/>
      <c r="H8" s="54"/>
      <c r="I8" s="54" t="str">
        <f t="shared" si="0"/>
        <v/>
      </c>
      <c r="J8" s="47"/>
    </row>
    <row r="9" customHeight="1" spans="1:10">
      <c r="A9" s="47"/>
      <c r="B9" s="44"/>
      <c r="C9" s="45"/>
      <c r="D9" s="45"/>
      <c r="E9" s="54"/>
      <c r="F9" s="54"/>
      <c r="G9" s="54"/>
      <c r="H9" s="54"/>
      <c r="I9" s="54" t="str">
        <f t="shared" si="0"/>
        <v/>
      </c>
      <c r="J9" s="47"/>
    </row>
    <row r="10" customHeight="1" spans="1:10">
      <c r="A10" s="47"/>
      <c r="B10" s="44"/>
      <c r="C10" s="45"/>
      <c r="D10" s="45"/>
      <c r="E10" s="54"/>
      <c r="F10" s="54"/>
      <c r="G10" s="54"/>
      <c r="H10" s="54"/>
      <c r="I10" s="54" t="str">
        <f t="shared" si="0"/>
        <v/>
      </c>
      <c r="J10" s="47"/>
    </row>
    <row r="11" customHeight="1" spans="1:10">
      <c r="A11" s="47"/>
      <c r="B11" s="44"/>
      <c r="C11" s="45"/>
      <c r="D11" s="45"/>
      <c r="E11" s="54"/>
      <c r="F11" s="54"/>
      <c r="G11" s="54"/>
      <c r="H11" s="54"/>
      <c r="I11" s="54" t="str">
        <f t="shared" si="0"/>
        <v/>
      </c>
      <c r="J11" s="47"/>
    </row>
    <row r="12" customHeight="1" spans="1:10">
      <c r="A12" s="47"/>
      <c r="B12" s="44"/>
      <c r="C12" s="45"/>
      <c r="D12" s="45"/>
      <c r="E12" s="54"/>
      <c r="F12" s="54"/>
      <c r="G12" s="54"/>
      <c r="H12" s="54"/>
      <c r="I12" s="54" t="str">
        <f t="shared" si="0"/>
        <v/>
      </c>
      <c r="J12" s="47"/>
    </row>
    <row r="13" customHeight="1" spans="1:10">
      <c r="A13" s="47"/>
      <c r="B13" s="44"/>
      <c r="C13" s="45"/>
      <c r="D13" s="45"/>
      <c r="E13" s="54"/>
      <c r="F13" s="54"/>
      <c r="G13" s="54"/>
      <c r="H13" s="54"/>
      <c r="I13" s="54" t="str">
        <f t="shared" si="0"/>
        <v/>
      </c>
      <c r="J13" s="47"/>
    </row>
    <row r="14" customHeight="1" spans="1:10">
      <c r="A14" s="47"/>
      <c r="B14" s="44"/>
      <c r="C14" s="45"/>
      <c r="D14" s="45"/>
      <c r="E14" s="54"/>
      <c r="F14" s="54"/>
      <c r="G14" s="54"/>
      <c r="H14" s="54"/>
      <c r="I14" s="54" t="str">
        <f t="shared" si="0"/>
        <v/>
      </c>
      <c r="J14" s="47"/>
    </row>
    <row r="15" customHeight="1" spans="1:10">
      <c r="A15" s="47"/>
      <c r="B15" s="44"/>
      <c r="C15" s="45"/>
      <c r="D15" s="45"/>
      <c r="E15" s="54"/>
      <c r="F15" s="54"/>
      <c r="G15" s="54"/>
      <c r="H15" s="54"/>
      <c r="I15" s="54" t="str">
        <f t="shared" si="0"/>
        <v/>
      </c>
      <c r="J15" s="47"/>
    </row>
    <row r="16" customHeight="1" spans="1:10">
      <c r="A16" s="47"/>
      <c r="B16" s="44"/>
      <c r="C16" s="45"/>
      <c r="D16" s="45"/>
      <c r="E16" s="54"/>
      <c r="F16" s="54"/>
      <c r="G16" s="54"/>
      <c r="H16" s="54"/>
      <c r="I16" s="54" t="str">
        <f t="shared" si="0"/>
        <v/>
      </c>
      <c r="J16" s="47"/>
    </row>
    <row r="17" customHeight="1" spans="1:10">
      <c r="A17" s="47"/>
      <c r="B17" s="44"/>
      <c r="C17" s="45"/>
      <c r="D17" s="45"/>
      <c r="E17" s="54"/>
      <c r="F17" s="54"/>
      <c r="G17" s="54"/>
      <c r="H17" s="54"/>
      <c r="I17" s="54" t="str">
        <f t="shared" si="0"/>
        <v/>
      </c>
      <c r="J17" s="47"/>
    </row>
    <row r="18" customHeight="1" spans="1:10">
      <c r="A18" s="47"/>
      <c r="B18" s="44"/>
      <c r="C18" s="45"/>
      <c r="D18" s="45"/>
      <c r="E18" s="54"/>
      <c r="F18" s="54"/>
      <c r="G18" s="54"/>
      <c r="H18" s="54"/>
      <c r="I18" s="54" t="str">
        <f t="shared" si="0"/>
        <v/>
      </c>
      <c r="J18" s="47"/>
    </row>
    <row r="19" customHeight="1" spans="1:10">
      <c r="A19" s="47"/>
      <c r="B19" s="44"/>
      <c r="C19" s="45"/>
      <c r="D19" s="45"/>
      <c r="E19" s="54"/>
      <c r="F19" s="54"/>
      <c r="G19" s="54"/>
      <c r="H19" s="54"/>
      <c r="I19" s="54" t="str">
        <f t="shared" si="0"/>
        <v/>
      </c>
      <c r="J19" s="47"/>
    </row>
    <row r="20" customHeight="1" spans="1:10">
      <c r="A20" s="47"/>
      <c r="B20" s="44"/>
      <c r="C20" s="45"/>
      <c r="D20" s="45"/>
      <c r="E20" s="54"/>
      <c r="F20" s="54"/>
      <c r="G20" s="54"/>
      <c r="H20" s="54"/>
      <c r="I20" s="54" t="str">
        <f t="shared" si="0"/>
        <v/>
      </c>
      <c r="J20" s="47"/>
    </row>
    <row r="21" customHeight="1" spans="1:10">
      <c r="A21" s="47"/>
      <c r="B21" s="44"/>
      <c r="C21" s="45"/>
      <c r="D21" s="45"/>
      <c r="E21" s="54"/>
      <c r="F21" s="54"/>
      <c r="G21" s="54"/>
      <c r="H21" s="54"/>
      <c r="I21" s="54" t="str">
        <f t="shared" si="0"/>
        <v/>
      </c>
      <c r="J21" s="47"/>
    </row>
    <row r="22" customHeight="1" spans="1:10">
      <c r="A22" s="47"/>
      <c r="B22" s="44"/>
      <c r="C22" s="45"/>
      <c r="D22" s="45"/>
      <c r="E22" s="54"/>
      <c r="F22" s="54"/>
      <c r="G22" s="54"/>
      <c r="H22" s="54"/>
      <c r="I22" s="54" t="str">
        <f t="shared" si="0"/>
        <v/>
      </c>
      <c r="J22" s="47"/>
    </row>
    <row r="23" customHeight="1" spans="1:10">
      <c r="A23" s="47"/>
      <c r="B23" s="44"/>
      <c r="C23" s="45"/>
      <c r="D23" s="45"/>
      <c r="E23" s="54"/>
      <c r="F23" s="54"/>
      <c r="G23" s="54"/>
      <c r="H23" s="54"/>
      <c r="I23" s="54" t="str">
        <f t="shared" si="0"/>
        <v/>
      </c>
      <c r="J23" s="47"/>
    </row>
    <row r="24" customHeight="1" spans="1:10">
      <c r="A24" s="47"/>
      <c r="B24" s="44"/>
      <c r="C24" s="45"/>
      <c r="D24" s="45"/>
      <c r="E24" s="54"/>
      <c r="F24" s="54"/>
      <c r="G24" s="54"/>
      <c r="H24" s="54"/>
      <c r="I24" s="54" t="str">
        <f t="shared" si="0"/>
        <v/>
      </c>
      <c r="J24" s="47"/>
    </row>
    <row r="25" customHeight="1" spans="1:10">
      <c r="A25" s="47"/>
      <c r="B25" s="44"/>
      <c r="C25" s="45"/>
      <c r="D25" s="45"/>
      <c r="E25" s="54"/>
      <c r="F25" s="54"/>
      <c r="G25" s="54"/>
      <c r="H25" s="54"/>
      <c r="I25" s="54" t="str">
        <f t="shared" si="0"/>
        <v/>
      </c>
      <c r="J25" s="47"/>
    </row>
    <row r="26" customHeight="1" spans="1:10">
      <c r="A26" s="47"/>
      <c r="B26" s="44"/>
      <c r="C26" s="45"/>
      <c r="D26" s="45"/>
      <c r="E26" s="54"/>
      <c r="F26" s="54"/>
      <c r="G26" s="54"/>
      <c r="H26" s="54"/>
      <c r="I26" s="54"/>
      <c r="J26" s="47"/>
    </row>
    <row r="27" customHeight="1" spans="1:10">
      <c r="A27" s="48" t="s">
        <v>306</v>
      </c>
      <c r="B27" s="66"/>
      <c r="C27" s="45"/>
      <c r="D27" s="45"/>
      <c r="E27" s="54">
        <f>SUM(E6:E26)</f>
        <v>0</v>
      </c>
      <c r="F27" s="54"/>
      <c r="G27" s="54">
        <f>SUM(G6:G26)</f>
        <v>0</v>
      </c>
      <c r="H27" s="54">
        <f>SUM(H6:H26)</f>
        <v>0</v>
      </c>
      <c r="I27" s="54" t="str">
        <f>IF(G27=0,"",(H27-G27)/G27*100)</f>
        <v/>
      </c>
      <c r="J27" s="47"/>
    </row>
    <row r="28" customHeight="1" spans="1:7">
      <c r="A28" s="50" t="e">
        <f>#REF!&amp;#REF!</f>
        <v>#REF!</v>
      </c>
      <c r="G28" s="39" t="e">
        <f>"评估人员："&amp;#REF!</f>
        <v>#REF!</v>
      </c>
    </row>
    <row r="29" customHeight="1" spans="1:1">
      <c r="A29" s="50" t="e">
        <f>CONCATENATE(#REF!,#REF!,#REF!,#REF!,#REF!,#REF!,#REF!)</f>
        <v>#REF!</v>
      </c>
    </row>
  </sheetData>
  <mergeCells count="3">
    <mergeCell ref="A2:J2"/>
    <mergeCell ref="A3:J3"/>
    <mergeCell ref="A27:B27"/>
  </mergeCells>
  <hyperlinks>
    <hyperlink ref="A1" location="索引目录!D26" display="返回索引页"/>
    <hyperlink ref="B1" location="流动汇总!B15" display="返回"/>
  </hyperlinks>
  <printOptions horizontalCentered="1"/>
  <pageMargins left="0.349305555555556" right="0.349305555555556" top="0.788888888888889" bottom="0.788888888888889" header="1.05902777777778" footer="0.509027777777778"/>
  <pageSetup paperSize="9" scale="98" fitToHeight="0" orientation="landscape"/>
  <headerFooter alignWithMargins="0">
    <oddHeader>&amp;R&amp;"宋体,常规"&amp;10表&amp;"Times New Roman,常规"3-10
&amp;"宋体,常规"共&amp;"Times New Roman,常规"&amp;N&amp;"宋体,常规"页第&amp;"Times New Roman,常规"&amp;P&amp;"宋体,常规"页</oddHead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A3" sqref="A3:L3"/>
    </sheetView>
  </sheetViews>
  <sheetFormatPr defaultColWidth="7.875" defaultRowHeight="15.75" customHeight="1"/>
  <cols>
    <col min="1" max="1" width="4.875" style="13" customWidth="1"/>
    <col min="2" max="2" width="22.125" style="13" customWidth="1"/>
    <col min="3" max="3" width="7.25" style="13" customWidth="1"/>
    <col min="4" max="4" width="17.5" style="13" customWidth="1"/>
    <col min="5" max="6" width="12.75" style="13" customWidth="1" outlineLevel="1"/>
    <col min="7" max="8" width="16.375" style="13" customWidth="1"/>
    <col min="9" max="9" width="8.5" style="13" customWidth="1"/>
    <col min="10" max="10" width="13.625" style="13" customWidth="1"/>
    <col min="11" max="16384" width="7.875" style="13"/>
  </cols>
  <sheetData>
    <row r="1" ht="11.25" customHeight="1" spans="1:10">
      <c r="A1" s="34" t="s">
        <v>86</v>
      </c>
      <c r="B1" s="51" t="s">
        <v>267</v>
      </c>
      <c r="C1" s="51"/>
      <c r="D1" s="51"/>
      <c r="E1" s="52"/>
      <c r="F1" s="52"/>
      <c r="G1" s="52"/>
      <c r="H1" s="52"/>
      <c r="I1" s="52"/>
      <c r="J1" s="52"/>
    </row>
    <row r="2" s="11" customFormat="1" ht="30" customHeight="1" spans="1:10">
      <c r="A2" s="36" t="s">
        <v>400</v>
      </c>
      <c r="B2" s="53"/>
      <c r="C2" s="53"/>
      <c r="D2" s="53"/>
      <c r="E2" s="53"/>
      <c r="F2" s="53"/>
      <c r="G2" s="53"/>
      <c r="H2" s="53"/>
      <c r="I2" s="53"/>
      <c r="J2" s="53"/>
    </row>
    <row r="3" ht="14.1" customHeight="1" spans="1:10">
      <c r="A3" s="38" t="e">
        <f>CONCATENATE(#REF!,#REF!,#REF!,#REF!,#REF!,#REF!,#REF!)</f>
        <v>#REF!</v>
      </c>
      <c r="B3" s="38"/>
      <c r="C3" s="38"/>
      <c r="D3" s="38"/>
      <c r="E3" s="38"/>
      <c r="F3" s="38"/>
      <c r="G3" s="38"/>
      <c r="H3" s="38"/>
      <c r="I3" s="38"/>
      <c r="J3" s="38"/>
    </row>
    <row r="4" customHeight="1" spans="1:10">
      <c r="A4" s="39" t="e">
        <f>#REF!&amp;#REF!</f>
        <v>#REF!</v>
      </c>
      <c r="J4" s="40" t="s">
        <v>115</v>
      </c>
    </row>
    <row r="5" s="12" customFormat="1" customHeight="1" spans="1:10">
      <c r="A5" s="41" t="s">
        <v>190</v>
      </c>
      <c r="B5" s="41" t="s">
        <v>398</v>
      </c>
      <c r="C5" s="41" t="s">
        <v>333</v>
      </c>
      <c r="D5" s="41" t="s">
        <v>399</v>
      </c>
      <c r="E5" s="42" t="s">
        <v>227</v>
      </c>
      <c r="F5" s="42" t="s">
        <v>274</v>
      </c>
      <c r="G5" s="41" t="s">
        <v>228</v>
      </c>
      <c r="H5" s="41" t="s">
        <v>229</v>
      </c>
      <c r="I5" s="41" t="s">
        <v>258</v>
      </c>
      <c r="J5" s="41" t="s">
        <v>193</v>
      </c>
    </row>
    <row r="6" customHeight="1" spans="1:10">
      <c r="A6" s="43"/>
      <c r="B6" s="44"/>
      <c r="C6" s="44"/>
      <c r="D6" s="44"/>
      <c r="E6" s="54"/>
      <c r="F6" s="54"/>
      <c r="G6" s="54"/>
      <c r="H6" s="54"/>
      <c r="I6" s="54" t="str">
        <f t="shared" ref="I6:I25" si="0">IF(G6=0,"",(H6-G6)/G6*100)</f>
        <v/>
      </c>
      <c r="J6" s="47"/>
    </row>
    <row r="7" customHeight="1" spans="1:10">
      <c r="A7" s="43"/>
      <c r="B7" s="44"/>
      <c r="C7" s="41"/>
      <c r="D7" s="41"/>
      <c r="E7" s="54"/>
      <c r="F7" s="54"/>
      <c r="G7" s="54"/>
      <c r="H7" s="54"/>
      <c r="I7" s="54" t="str">
        <f t="shared" si="0"/>
        <v/>
      </c>
      <c r="J7" s="47"/>
    </row>
    <row r="8" customHeight="1" spans="1:10">
      <c r="A8" s="43"/>
      <c r="B8" s="44"/>
      <c r="C8" s="44"/>
      <c r="D8" s="44"/>
      <c r="E8" s="54"/>
      <c r="F8" s="54"/>
      <c r="G8" s="54"/>
      <c r="H8" s="54"/>
      <c r="I8" s="54" t="str">
        <f t="shared" si="0"/>
        <v/>
      </c>
      <c r="J8" s="47"/>
    </row>
    <row r="9" customHeight="1" spans="1:10">
      <c r="A9" s="43"/>
      <c r="B9" s="44"/>
      <c r="C9" s="44"/>
      <c r="D9" s="44"/>
      <c r="E9" s="54"/>
      <c r="F9" s="54"/>
      <c r="G9" s="54"/>
      <c r="H9" s="54"/>
      <c r="I9" s="54" t="str">
        <f t="shared" si="0"/>
        <v/>
      </c>
      <c r="J9" s="47"/>
    </row>
    <row r="10" customHeight="1" spans="1:10">
      <c r="A10" s="43"/>
      <c r="B10" s="44"/>
      <c r="C10" s="44"/>
      <c r="D10" s="44"/>
      <c r="E10" s="54"/>
      <c r="F10" s="54"/>
      <c r="G10" s="54"/>
      <c r="H10" s="54"/>
      <c r="I10" s="54" t="str">
        <f t="shared" si="0"/>
        <v/>
      </c>
      <c r="J10" s="47"/>
    </row>
    <row r="11" customHeight="1" spans="1:10">
      <c r="A11" s="43"/>
      <c r="B11" s="44"/>
      <c r="C11" s="44"/>
      <c r="D11" s="44"/>
      <c r="E11" s="54"/>
      <c r="F11" s="54"/>
      <c r="G11" s="54"/>
      <c r="H11" s="54"/>
      <c r="I11" s="54" t="str">
        <f t="shared" si="0"/>
        <v/>
      </c>
      <c r="J11" s="47"/>
    </row>
    <row r="12" customHeight="1" spans="1:10">
      <c r="A12" s="43"/>
      <c r="B12" s="44"/>
      <c r="C12" s="44"/>
      <c r="D12" s="44"/>
      <c r="E12" s="54"/>
      <c r="F12" s="54"/>
      <c r="G12" s="54"/>
      <c r="H12" s="54"/>
      <c r="I12" s="54" t="str">
        <f t="shared" si="0"/>
        <v/>
      </c>
      <c r="J12" s="47"/>
    </row>
    <row r="13" customHeight="1" spans="1:10">
      <c r="A13" s="43"/>
      <c r="B13" s="44"/>
      <c r="C13" s="44"/>
      <c r="D13" s="44"/>
      <c r="E13" s="54"/>
      <c r="F13" s="54"/>
      <c r="G13" s="54"/>
      <c r="H13" s="54"/>
      <c r="I13" s="54" t="str">
        <f t="shared" si="0"/>
        <v/>
      </c>
      <c r="J13" s="47"/>
    </row>
    <row r="14" customHeight="1" spans="1:10">
      <c r="A14" s="43"/>
      <c r="B14" s="44"/>
      <c r="C14" s="44"/>
      <c r="D14" s="44"/>
      <c r="E14" s="54"/>
      <c r="F14" s="54"/>
      <c r="G14" s="54"/>
      <c r="H14" s="54"/>
      <c r="I14" s="54" t="str">
        <f t="shared" si="0"/>
        <v/>
      </c>
      <c r="J14" s="47"/>
    </row>
    <row r="15" customHeight="1" spans="1:10">
      <c r="A15" s="43"/>
      <c r="B15" s="44"/>
      <c r="C15" s="44"/>
      <c r="D15" s="44"/>
      <c r="E15" s="54"/>
      <c r="F15" s="54"/>
      <c r="G15" s="54"/>
      <c r="H15" s="54"/>
      <c r="I15" s="54" t="str">
        <f t="shared" si="0"/>
        <v/>
      </c>
      <c r="J15" s="47"/>
    </row>
    <row r="16" customHeight="1" spans="1:10">
      <c r="A16" s="43"/>
      <c r="B16" s="44"/>
      <c r="C16" s="44"/>
      <c r="D16" s="44"/>
      <c r="E16" s="54"/>
      <c r="F16" s="54"/>
      <c r="G16" s="54"/>
      <c r="H16" s="54"/>
      <c r="I16" s="54" t="str">
        <f t="shared" si="0"/>
        <v/>
      </c>
      <c r="J16" s="47"/>
    </row>
    <row r="17" customHeight="1" spans="1:10">
      <c r="A17" s="43"/>
      <c r="B17" s="44"/>
      <c r="C17" s="44"/>
      <c r="D17" s="44"/>
      <c r="E17" s="54"/>
      <c r="F17" s="54"/>
      <c r="G17" s="54"/>
      <c r="H17" s="54"/>
      <c r="I17" s="54" t="str">
        <f t="shared" si="0"/>
        <v/>
      </c>
      <c r="J17" s="47"/>
    </row>
    <row r="18" customHeight="1" spans="1:10">
      <c r="A18" s="43"/>
      <c r="B18" s="44"/>
      <c r="C18" s="44"/>
      <c r="D18" s="44"/>
      <c r="E18" s="54"/>
      <c r="F18" s="54"/>
      <c r="G18" s="54"/>
      <c r="H18" s="54"/>
      <c r="I18" s="54" t="str">
        <f t="shared" si="0"/>
        <v/>
      </c>
      <c r="J18" s="47"/>
    </row>
    <row r="19" customHeight="1" spans="1:10">
      <c r="A19" s="43"/>
      <c r="B19" s="44"/>
      <c r="C19" s="44"/>
      <c r="D19" s="44"/>
      <c r="E19" s="54"/>
      <c r="F19" s="54"/>
      <c r="G19" s="54"/>
      <c r="H19" s="54"/>
      <c r="I19" s="54" t="str">
        <f t="shared" si="0"/>
        <v/>
      </c>
      <c r="J19" s="47"/>
    </row>
    <row r="20" customHeight="1" spans="1:10">
      <c r="A20" s="43"/>
      <c r="B20" s="44"/>
      <c r="C20" s="44"/>
      <c r="D20" s="44"/>
      <c r="E20" s="54"/>
      <c r="F20" s="54"/>
      <c r="G20" s="54"/>
      <c r="H20" s="54"/>
      <c r="I20" s="54" t="str">
        <f t="shared" si="0"/>
        <v/>
      </c>
      <c r="J20" s="47"/>
    </row>
    <row r="21" customHeight="1" spans="1:10">
      <c r="A21" s="43"/>
      <c r="B21" s="44"/>
      <c r="C21" s="44"/>
      <c r="D21" s="44"/>
      <c r="E21" s="54"/>
      <c r="F21" s="54"/>
      <c r="G21" s="54"/>
      <c r="H21" s="54"/>
      <c r="I21" s="54" t="str">
        <f t="shared" si="0"/>
        <v/>
      </c>
      <c r="J21" s="47"/>
    </row>
    <row r="22" customHeight="1" spans="1:10">
      <c r="A22" s="43"/>
      <c r="B22" s="44"/>
      <c r="C22" s="44"/>
      <c r="D22" s="44"/>
      <c r="E22" s="54"/>
      <c r="F22" s="54"/>
      <c r="G22" s="54"/>
      <c r="H22" s="54"/>
      <c r="I22" s="54" t="str">
        <f t="shared" si="0"/>
        <v/>
      </c>
      <c r="J22" s="47"/>
    </row>
    <row r="23" customHeight="1" spans="1:10">
      <c r="A23" s="43"/>
      <c r="B23" s="44"/>
      <c r="C23" s="44"/>
      <c r="D23" s="44"/>
      <c r="E23" s="54"/>
      <c r="F23" s="54"/>
      <c r="G23" s="54"/>
      <c r="H23" s="54"/>
      <c r="I23" s="54" t="str">
        <f t="shared" si="0"/>
        <v/>
      </c>
      <c r="J23" s="47"/>
    </row>
    <row r="24" customHeight="1" spans="1:10">
      <c r="A24" s="43"/>
      <c r="B24" s="44"/>
      <c r="C24" s="44"/>
      <c r="D24" s="44"/>
      <c r="E24" s="54"/>
      <c r="F24" s="54"/>
      <c r="G24" s="54"/>
      <c r="H24" s="54"/>
      <c r="I24" s="54" t="str">
        <f t="shared" si="0"/>
        <v/>
      </c>
      <c r="J24" s="47"/>
    </row>
    <row r="25" customHeight="1" spans="1:10">
      <c r="A25" s="43"/>
      <c r="B25" s="44"/>
      <c r="C25" s="44"/>
      <c r="D25" s="44"/>
      <c r="E25" s="54"/>
      <c r="F25" s="54"/>
      <c r="G25" s="54"/>
      <c r="H25" s="54"/>
      <c r="I25" s="54" t="str">
        <f t="shared" si="0"/>
        <v/>
      </c>
      <c r="J25" s="47"/>
    </row>
    <row r="26" customHeight="1" spans="1:10">
      <c r="A26" s="43"/>
      <c r="B26" s="44"/>
      <c r="C26" s="44"/>
      <c r="D26" s="44"/>
      <c r="E26" s="54"/>
      <c r="F26" s="54"/>
      <c r="G26" s="54"/>
      <c r="H26" s="54"/>
      <c r="I26" s="54"/>
      <c r="J26" s="47"/>
    </row>
    <row r="27" customHeight="1" spans="1:10">
      <c r="A27" s="48" t="s">
        <v>306</v>
      </c>
      <c r="B27" s="66"/>
      <c r="C27" s="41"/>
      <c r="D27" s="41"/>
      <c r="E27" s="54">
        <f>SUM(E6:E26)</f>
        <v>0</v>
      </c>
      <c r="F27" s="54"/>
      <c r="G27" s="54">
        <f>SUM(G6:G26)</f>
        <v>0</v>
      </c>
      <c r="H27" s="54">
        <f>SUM(H6:H26)</f>
        <v>0</v>
      </c>
      <c r="I27" s="54" t="str">
        <f>IF(G27=0,"",(H27-G27)/G27*100)</f>
        <v/>
      </c>
      <c r="J27" s="47"/>
    </row>
    <row r="28" customHeight="1" spans="1:7">
      <c r="A28" s="50" t="e">
        <f>#REF!&amp;#REF!</f>
        <v>#REF!</v>
      </c>
      <c r="G28" s="39" t="e">
        <f>"评估人员："&amp;#REF!</f>
        <v>#REF!</v>
      </c>
    </row>
    <row r="29" customHeight="1" spans="1:1">
      <c r="A29" s="50" t="e">
        <f>CONCATENATE(#REF!,#REF!,#REF!,#REF!,#REF!,#REF!,#REF!)</f>
        <v>#REF!</v>
      </c>
    </row>
  </sheetData>
  <mergeCells count="3">
    <mergeCell ref="A2:J2"/>
    <mergeCell ref="A3:J3"/>
    <mergeCell ref="A27:B27"/>
  </mergeCells>
  <hyperlinks>
    <hyperlink ref="A1" location="索引目录!D27" display="返回索引页"/>
    <hyperlink ref="B1" location="流动汇总!B16" display="返回"/>
  </hyperlinks>
  <printOptions horizontalCentered="1"/>
  <pageMargins left="0.349305555555556" right="0.349305555555556" top="0.788888888888889" bottom="0.788888888888889" header="1.05" footer="0.509027777777778"/>
  <pageSetup paperSize="9" scale="99" fitToHeight="0" orientation="landscape"/>
  <headerFooter alignWithMargins="0">
    <oddHeader>&amp;R&amp;"宋体,常规"&amp;10表&amp;"Times New Roman,常规"3-11
&amp;"宋体,常规"共&amp;"Times New Roman,常规"&amp;N&amp;"宋体,常规"页第&amp;"Times New Roman,常规"&amp;P&amp;"宋体,常规"页</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zoomScale="85" zoomScaleNormal="85" workbookViewId="0">
      <selection activeCell="D13" sqref="D13"/>
    </sheetView>
  </sheetViews>
  <sheetFormatPr defaultColWidth="7.875" defaultRowHeight="15.75" customHeight="1" outlineLevelCol="7"/>
  <cols>
    <col min="1" max="1" width="5.5" style="13" customWidth="1"/>
    <col min="2" max="2" width="24.5" style="13" customWidth="1"/>
    <col min="3" max="4" width="16.75" style="13" customWidth="1" outlineLevel="1"/>
    <col min="5" max="7" width="21.875" style="13" customWidth="1"/>
    <col min="8" max="8" width="10.875" style="13" customWidth="1"/>
    <col min="9" max="16384" width="7.875" style="13"/>
  </cols>
  <sheetData>
    <row r="1" spans="1:8">
      <c r="A1" s="34" t="s">
        <v>86</v>
      </c>
      <c r="B1" s="114" t="s">
        <v>267</v>
      </c>
      <c r="C1" s="52"/>
      <c r="D1" s="52"/>
      <c r="E1" s="52"/>
      <c r="F1" s="52"/>
      <c r="G1" s="52"/>
      <c r="H1" s="52"/>
    </row>
    <row r="2" s="11" customFormat="1" ht="30" customHeight="1" spans="1:8">
      <c r="A2" s="36" t="s">
        <v>401</v>
      </c>
      <c r="B2" s="53"/>
      <c r="C2" s="53"/>
      <c r="D2" s="53"/>
      <c r="E2" s="53"/>
      <c r="F2" s="53"/>
      <c r="G2" s="53"/>
      <c r="H2" s="53"/>
    </row>
    <row r="3" ht="14.1" customHeight="1" spans="1:8">
      <c r="A3" s="38" t="e">
        <f>CONCATENATE(#REF!,#REF!,#REF!,#REF!,#REF!,#REF!,#REF!)</f>
        <v>#REF!</v>
      </c>
      <c r="B3" s="38"/>
      <c r="C3" s="38"/>
      <c r="D3" s="38"/>
      <c r="E3" s="38"/>
      <c r="F3" s="38"/>
      <c r="G3" s="38"/>
      <c r="H3" s="38"/>
    </row>
    <row r="4" customHeight="1" spans="1:8">
      <c r="A4" s="39" t="e">
        <f>#REF!&amp;#REF!</f>
        <v>#REF!</v>
      </c>
      <c r="H4" s="546" t="s">
        <v>115</v>
      </c>
    </row>
    <row r="5" s="545" customFormat="1" customHeight="1" spans="1:8">
      <c r="A5" s="547" t="s">
        <v>225</v>
      </c>
      <c r="B5" s="547" t="s">
        <v>226</v>
      </c>
      <c r="C5" s="547" t="s">
        <v>227</v>
      </c>
      <c r="D5" s="547" t="s">
        <v>274</v>
      </c>
      <c r="E5" s="547" t="s">
        <v>228</v>
      </c>
      <c r="F5" s="547" t="s">
        <v>229</v>
      </c>
      <c r="G5" s="548" t="s">
        <v>230</v>
      </c>
      <c r="H5" s="547" t="s">
        <v>402</v>
      </c>
    </row>
    <row r="6" customHeight="1" spans="1:8">
      <c r="A6" s="547" t="s">
        <v>403</v>
      </c>
      <c r="B6" s="47" t="s">
        <v>404</v>
      </c>
      <c r="C6" s="54">
        <f>'可出售-股票'!I27</f>
        <v>0</v>
      </c>
      <c r="D6" s="54"/>
      <c r="E6" s="54">
        <f>'可出售-股票'!K27</f>
        <v>0</v>
      </c>
      <c r="F6" s="54">
        <f>'可出售-股票'!L27</f>
        <v>0</v>
      </c>
      <c r="G6" s="54">
        <f>F6-E6</f>
        <v>0</v>
      </c>
      <c r="H6" s="549" t="str">
        <f>IF(E6=0,"",G6/E6*100)</f>
        <v/>
      </c>
    </row>
    <row r="7" customHeight="1" spans="1:8">
      <c r="A7" s="547" t="s">
        <v>405</v>
      </c>
      <c r="B7" s="47" t="s">
        <v>406</v>
      </c>
      <c r="C7" s="54">
        <f>'可出售-债券'!H27</f>
        <v>0</v>
      </c>
      <c r="D7" s="54"/>
      <c r="E7" s="54">
        <f>'可出售-债券'!J27</f>
        <v>0</v>
      </c>
      <c r="F7" s="54">
        <f>'可出售-债券'!K27</f>
        <v>0</v>
      </c>
      <c r="G7" s="54">
        <f>F7-E7</f>
        <v>0</v>
      </c>
      <c r="H7" s="549" t="str">
        <f>IF(E7=0,"",G7/E7*100)</f>
        <v/>
      </c>
    </row>
    <row r="8" customHeight="1" spans="1:8">
      <c r="A8" s="547" t="s">
        <v>407</v>
      </c>
      <c r="B8" s="47" t="s">
        <v>408</v>
      </c>
      <c r="C8" s="54">
        <f>'可出售-其他'!H27</f>
        <v>0</v>
      </c>
      <c r="D8" s="54"/>
      <c r="E8" s="54">
        <f>'可出售-其他'!J27</f>
        <v>0</v>
      </c>
      <c r="F8" s="54">
        <f>'可出售-其他'!K27</f>
        <v>0</v>
      </c>
      <c r="G8" s="54">
        <f>F8-E8</f>
        <v>0</v>
      </c>
      <c r="H8" s="549" t="str">
        <f>IF(E8=0,"",G8/E8*100)</f>
        <v/>
      </c>
    </row>
    <row r="9" customHeight="1" spans="1:8">
      <c r="A9" s="43"/>
      <c r="B9" s="47"/>
      <c r="C9" s="54"/>
      <c r="D9" s="54"/>
      <c r="E9" s="54"/>
      <c r="F9" s="54"/>
      <c r="G9" s="54"/>
      <c r="H9" s="549"/>
    </row>
    <row r="10" customHeight="1" spans="1:8">
      <c r="A10" s="43"/>
      <c r="B10" s="47"/>
      <c r="C10" s="54"/>
      <c r="D10" s="54"/>
      <c r="E10" s="54"/>
      <c r="F10" s="54"/>
      <c r="G10" s="54"/>
      <c r="H10" s="549"/>
    </row>
    <row r="11" customHeight="1" spans="1:8">
      <c r="A11" s="43"/>
      <c r="B11" s="47"/>
      <c r="C11" s="54"/>
      <c r="D11" s="54"/>
      <c r="E11" s="54"/>
      <c r="F11" s="54"/>
      <c r="G11" s="54"/>
      <c r="H11" s="549"/>
    </row>
    <row r="12" customHeight="1" spans="1:8">
      <c r="A12" s="43"/>
      <c r="B12" s="47"/>
      <c r="C12" s="54"/>
      <c r="D12" s="54"/>
      <c r="E12" s="54"/>
      <c r="F12" s="54"/>
      <c r="G12" s="54"/>
      <c r="H12" s="549"/>
    </row>
    <row r="13" customHeight="1" spans="1:8">
      <c r="A13" s="43"/>
      <c r="B13" s="47"/>
      <c r="C13" s="54"/>
      <c r="D13" s="54"/>
      <c r="E13" s="54"/>
      <c r="F13" s="54"/>
      <c r="G13" s="54"/>
      <c r="H13" s="549"/>
    </row>
    <row r="14" customHeight="1" spans="1:8">
      <c r="A14" s="43"/>
      <c r="B14" s="47"/>
      <c r="C14" s="54"/>
      <c r="D14" s="54"/>
      <c r="E14" s="54"/>
      <c r="F14" s="54"/>
      <c r="G14" s="54"/>
      <c r="H14" s="549"/>
    </row>
    <row r="15" customHeight="1" spans="1:8">
      <c r="A15" s="43"/>
      <c r="B15" s="47"/>
      <c r="C15" s="54"/>
      <c r="D15" s="54"/>
      <c r="E15" s="54"/>
      <c r="F15" s="54"/>
      <c r="G15" s="54"/>
      <c r="H15" s="549"/>
    </row>
    <row r="16" customHeight="1" spans="1:8">
      <c r="A16" s="43"/>
      <c r="B16" s="47"/>
      <c r="C16" s="54"/>
      <c r="D16" s="54"/>
      <c r="E16" s="54"/>
      <c r="F16" s="54"/>
      <c r="G16" s="54"/>
      <c r="H16" s="549"/>
    </row>
    <row r="17" customHeight="1" spans="1:8">
      <c r="A17" s="43"/>
      <c r="B17" s="47"/>
      <c r="C17" s="54"/>
      <c r="D17" s="54"/>
      <c r="E17" s="54"/>
      <c r="F17" s="54"/>
      <c r="G17" s="54"/>
      <c r="H17" s="549"/>
    </row>
    <row r="18" customHeight="1" spans="1:8">
      <c r="A18" s="43"/>
      <c r="B18" s="47"/>
      <c r="C18" s="54"/>
      <c r="D18" s="54"/>
      <c r="E18" s="54"/>
      <c r="F18" s="54"/>
      <c r="G18" s="54"/>
      <c r="H18" s="549"/>
    </row>
    <row r="19" customHeight="1" spans="1:8">
      <c r="A19" s="43"/>
      <c r="B19" s="47"/>
      <c r="C19" s="54"/>
      <c r="D19" s="54"/>
      <c r="E19" s="54"/>
      <c r="F19" s="54"/>
      <c r="G19" s="54"/>
      <c r="H19" s="549"/>
    </row>
    <row r="20" customHeight="1" spans="1:8">
      <c r="A20" s="43"/>
      <c r="B20" s="47"/>
      <c r="C20" s="54"/>
      <c r="D20" s="54"/>
      <c r="E20" s="54"/>
      <c r="F20" s="54"/>
      <c r="G20" s="54"/>
      <c r="H20" s="549"/>
    </row>
    <row r="21" customHeight="1" spans="1:8">
      <c r="A21" s="43"/>
      <c r="B21" s="47"/>
      <c r="C21" s="54"/>
      <c r="D21" s="54"/>
      <c r="E21" s="54"/>
      <c r="F21" s="54"/>
      <c r="G21" s="54"/>
      <c r="H21" s="549"/>
    </row>
    <row r="22" customHeight="1" spans="1:8">
      <c r="A22" s="43"/>
      <c r="B22" s="47"/>
      <c r="C22" s="54"/>
      <c r="D22" s="54"/>
      <c r="E22" s="54"/>
      <c r="F22" s="54"/>
      <c r="G22" s="54"/>
      <c r="H22" s="549"/>
    </row>
    <row r="23" customHeight="1" spans="1:8">
      <c r="A23" s="43"/>
      <c r="B23" s="47"/>
      <c r="C23" s="54"/>
      <c r="D23" s="54"/>
      <c r="E23" s="54"/>
      <c r="F23" s="54"/>
      <c r="G23" s="54"/>
      <c r="H23" s="549"/>
    </row>
    <row r="24" customHeight="1" spans="1:8">
      <c r="A24" s="43"/>
      <c r="B24" s="47"/>
      <c r="C24" s="54"/>
      <c r="D24" s="54"/>
      <c r="E24" s="54"/>
      <c r="F24" s="54"/>
      <c r="G24" s="54"/>
      <c r="H24" s="549"/>
    </row>
    <row r="25" customHeight="1" spans="1:8">
      <c r="A25" s="547" t="s">
        <v>409</v>
      </c>
      <c r="B25" s="547" t="s">
        <v>410</v>
      </c>
      <c r="C25" s="54">
        <f>SUM(C6:C24)</f>
        <v>0</v>
      </c>
      <c r="D25" s="54"/>
      <c r="E25" s="54">
        <f>SUM(E6:E24)</f>
        <v>0</v>
      </c>
      <c r="F25" s="54">
        <f>SUM(F6:F24)</f>
        <v>0</v>
      </c>
      <c r="G25" s="54">
        <f>SUM(G6:G24)</f>
        <v>0</v>
      </c>
      <c r="H25" s="549" t="str">
        <f>IF(E25=0,"",G25/E25*100)</f>
        <v/>
      </c>
    </row>
    <row r="26" customHeight="1" spans="1:8">
      <c r="A26" s="547" t="s">
        <v>409</v>
      </c>
      <c r="B26" s="547" t="s">
        <v>411</v>
      </c>
      <c r="C26" s="54"/>
      <c r="D26" s="54"/>
      <c r="E26" s="54">
        <f>C26</f>
        <v>0</v>
      </c>
      <c r="F26" s="54">
        <v>0</v>
      </c>
      <c r="G26" s="54">
        <f>F26-E26</f>
        <v>0</v>
      </c>
      <c r="H26" s="549" t="str">
        <f>IF(E26=0,"",G26/E26*100)</f>
        <v/>
      </c>
    </row>
    <row r="27" customHeight="1" spans="1:8">
      <c r="A27" s="547" t="s">
        <v>409</v>
      </c>
      <c r="B27" s="547" t="s">
        <v>412</v>
      </c>
      <c r="C27" s="54">
        <f>C25-C26</f>
        <v>0</v>
      </c>
      <c r="D27" s="54"/>
      <c r="E27" s="54">
        <f>E25-E26</f>
        <v>0</v>
      </c>
      <c r="F27" s="54">
        <f>F25-F26</f>
        <v>0</v>
      </c>
      <c r="G27" s="54">
        <f>G25-G26</f>
        <v>0</v>
      </c>
      <c r="H27" s="549" t="str">
        <f>IF(E27=0,"",G27/E27*100)</f>
        <v/>
      </c>
    </row>
    <row r="28" customHeight="1" spans="1:6">
      <c r="A28" s="50" t="e">
        <f>#REF!&amp;#REF!</f>
        <v>#REF!</v>
      </c>
      <c r="E28" s="39"/>
      <c r="F28" s="13" t="e">
        <f>"评估人员："&amp;#REF!</f>
        <v>#REF!</v>
      </c>
    </row>
    <row r="29" customHeight="1" spans="1:1">
      <c r="A29" s="50" t="e">
        <f>CONCATENATE(#REF!,#REF!,#REF!,#REF!,#REF!,#REF!,#REF!)</f>
        <v>#REF!</v>
      </c>
    </row>
  </sheetData>
  <mergeCells count="2">
    <mergeCell ref="A2:H2"/>
    <mergeCell ref="A3:H3"/>
  </mergeCells>
  <hyperlinks>
    <hyperlink ref="A1" location="索引目录!D28" display="返回索引页"/>
    <hyperlink ref="B6" location="'可出售-股票'!B1" display="可供出售金融资产-股票投资"/>
    <hyperlink ref="B7" location="'可出售-债券'!B1" display="可供出售金融资产-债券投资"/>
    <hyperlink ref="B8" location="'可出售-其他'!B1" display="可供出售金融资产-其他投资"/>
    <hyperlink ref="B1" location="长期投资汇总!B6" display="返回"/>
  </hyperlinks>
  <printOptions horizontalCentered="1"/>
  <pageMargins left="0.349305555555556" right="0.349305555555556" top="0.788888888888889" bottom="0.788888888888889" header="1.05902777777778" footer="0.509027777777778"/>
  <pageSetup paperSize="9" scale="94" fitToHeight="0" orientation="landscape"/>
  <headerFooter alignWithMargins="0">
    <oddHeader>&amp;R&amp;"宋体,常规"&amp;10表&amp;"Times New Roman,常规"4-1
&amp;"宋体,常规"共&amp;"Times New Roman,常规"&amp;N&amp;"宋体,常规"页第&amp;"Times New Roman,常规"&amp;P&amp;"宋体,常规"页</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9"/>
  <sheetViews>
    <sheetView workbookViewId="0">
      <selection activeCell="D13" sqref="D13"/>
    </sheetView>
  </sheetViews>
  <sheetFormatPr defaultColWidth="7.875" defaultRowHeight="15.75" customHeight="1"/>
  <cols>
    <col min="1" max="1" width="4.875" style="13" customWidth="1"/>
    <col min="2" max="2" width="15.5" style="13" customWidth="1"/>
    <col min="3" max="3" width="7.875" style="13"/>
    <col min="4" max="4" width="6.625" style="13" customWidth="1"/>
    <col min="5" max="5" width="6.75" style="13" customWidth="1"/>
    <col min="6" max="6" width="7.75" style="13" customWidth="1"/>
    <col min="7" max="7" width="8.375" style="13" customWidth="1"/>
    <col min="8" max="8" width="6.875" style="13" customWidth="1"/>
    <col min="9" max="10" width="11.5" style="13" customWidth="1" outlineLevel="1"/>
    <col min="11" max="11" width="13" style="13" customWidth="1"/>
    <col min="12" max="12" width="12.625" style="13" customWidth="1"/>
    <col min="13" max="16384" width="7.875" style="13"/>
  </cols>
  <sheetData>
    <row r="1" ht="12.75" customHeight="1" spans="1:14">
      <c r="A1" s="34" t="s">
        <v>86</v>
      </c>
      <c r="B1" s="51" t="s">
        <v>267</v>
      </c>
      <c r="C1" s="52"/>
      <c r="D1" s="52"/>
      <c r="E1" s="52"/>
      <c r="F1" s="52"/>
      <c r="G1" s="52"/>
      <c r="H1" s="52"/>
      <c r="I1" s="52"/>
      <c r="J1" s="52"/>
      <c r="K1" s="52"/>
      <c r="L1" s="52"/>
      <c r="M1" s="52"/>
      <c r="N1" s="52"/>
    </row>
    <row r="2" s="11" customFormat="1" ht="30" customHeight="1" spans="1:14">
      <c r="A2" s="36" t="s">
        <v>413</v>
      </c>
      <c r="B2" s="53"/>
      <c r="C2" s="53"/>
      <c r="D2" s="53"/>
      <c r="E2" s="53"/>
      <c r="F2" s="53"/>
      <c r="G2" s="53"/>
      <c r="H2" s="53"/>
      <c r="I2" s="53"/>
      <c r="J2" s="53"/>
      <c r="K2" s="53"/>
      <c r="L2" s="53"/>
      <c r="M2" s="53"/>
      <c r="N2" s="53"/>
    </row>
    <row r="3" ht="14.1" customHeight="1" spans="1:14">
      <c r="A3" s="38" t="e">
        <f>CONCATENATE(#REF!,#REF!,#REF!,#REF!,#REF!,#REF!,#REF!)</f>
        <v>#REF!</v>
      </c>
      <c r="B3" s="38"/>
      <c r="C3" s="38"/>
      <c r="D3" s="38"/>
      <c r="E3" s="38"/>
      <c r="F3" s="38"/>
      <c r="G3" s="38"/>
      <c r="H3" s="38"/>
      <c r="I3" s="55"/>
      <c r="J3" s="55"/>
      <c r="K3" s="55"/>
      <c r="L3" s="55"/>
      <c r="M3" s="55"/>
      <c r="N3" s="55"/>
    </row>
    <row r="4" customHeight="1" spans="1:14">
      <c r="A4" s="39" t="e">
        <f>#REF!&amp;#REF!</f>
        <v>#REF!</v>
      </c>
      <c r="N4" s="40" t="s">
        <v>115</v>
      </c>
    </row>
    <row r="5" s="12" customFormat="1" ht="27" customHeight="1" spans="1:14">
      <c r="A5" s="41" t="s">
        <v>190</v>
      </c>
      <c r="B5" s="41" t="s">
        <v>284</v>
      </c>
      <c r="C5" s="41" t="s">
        <v>414</v>
      </c>
      <c r="D5" s="41" t="s">
        <v>286</v>
      </c>
      <c r="E5" s="41" t="s">
        <v>287</v>
      </c>
      <c r="F5" s="41" t="s">
        <v>415</v>
      </c>
      <c r="G5" s="42" t="s">
        <v>416</v>
      </c>
      <c r="H5" s="42" t="s">
        <v>417</v>
      </c>
      <c r="I5" s="42" t="s">
        <v>227</v>
      </c>
      <c r="J5" s="42" t="s">
        <v>274</v>
      </c>
      <c r="K5" s="41" t="s">
        <v>228</v>
      </c>
      <c r="L5" s="41" t="s">
        <v>229</v>
      </c>
      <c r="M5" s="41" t="s">
        <v>258</v>
      </c>
      <c r="N5" s="41" t="s">
        <v>193</v>
      </c>
    </row>
    <row r="6" customHeight="1" spans="1:14">
      <c r="A6" s="43"/>
      <c r="B6" s="44"/>
      <c r="C6" s="43"/>
      <c r="D6" s="45"/>
      <c r="E6" s="43"/>
      <c r="F6" s="43"/>
      <c r="G6" s="54"/>
      <c r="H6" s="54"/>
      <c r="I6" s="54"/>
      <c r="J6" s="54"/>
      <c r="K6" s="54"/>
      <c r="L6" s="54"/>
      <c r="M6" s="54" t="str">
        <f t="shared" ref="M6:M25" si="0">IF(K6=0,"",(L6-K6)/K6*100)</f>
        <v/>
      </c>
      <c r="N6" s="47"/>
    </row>
    <row r="7" customHeight="1" spans="1:14">
      <c r="A7" s="43"/>
      <c r="B7" s="44"/>
      <c r="C7" s="43"/>
      <c r="D7" s="45"/>
      <c r="E7" s="43"/>
      <c r="F7" s="43"/>
      <c r="G7" s="54"/>
      <c r="H7" s="54"/>
      <c r="I7" s="54"/>
      <c r="J7" s="54"/>
      <c r="K7" s="54"/>
      <c r="L7" s="54"/>
      <c r="M7" s="54" t="str">
        <f t="shared" si="0"/>
        <v/>
      </c>
      <c r="N7" s="47"/>
    </row>
    <row r="8" customHeight="1" spans="1:14">
      <c r="A8" s="43"/>
      <c r="B8" s="44"/>
      <c r="C8" s="43"/>
      <c r="D8" s="45"/>
      <c r="E8" s="43"/>
      <c r="F8" s="43"/>
      <c r="G8" s="54"/>
      <c r="H8" s="54"/>
      <c r="I8" s="54"/>
      <c r="J8" s="54"/>
      <c r="K8" s="54"/>
      <c r="L8" s="54"/>
      <c r="M8" s="54" t="str">
        <f t="shared" si="0"/>
        <v/>
      </c>
      <c r="N8" s="47"/>
    </row>
    <row r="9" customHeight="1" spans="1:14">
      <c r="A9" s="43"/>
      <c r="B9" s="44"/>
      <c r="C9" s="43"/>
      <c r="D9" s="45"/>
      <c r="E9" s="43"/>
      <c r="F9" s="43"/>
      <c r="G9" s="54"/>
      <c r="H9" s="54"/>
      <c r="I9" s="54"/>
      <c r="J9" s="54"/>
      <c r="K9" s="54"/>
      <c r="L9" s="54"/>
      <c r="M9" s="54" t="str">
        <f t="shared" si="0"/>
        <v/>
      </c>
      <c r="N9" s="47"/>
    </row>
    <row r="10" customHeight="1" spans="1:14">
      <c r="A10" s="43"/>
      <c r="B10" s="44"/>
      <c r="C10" s="43"/>
      <c r="D10" s="45"/>
      <c r="E10" s="43"/>
      <c r="F10" s="43"/>
      <c r="G10" s="54"/>
      <c r="H10" s="54"/>
      <c r="I10" s="54"/>
      <c r="J10" s="54"/>
      <c r="K10" s="54"/>
      <c r="L10" s="54"/>
      <c r="M10" s="54" t="str">
        <f t="shared" si="0"/>
        <v/>
      </c>
      <c r="N10" s="47"/>
    </row>
    <row r="11" customHeight="1" spans="1:14">
      <c r="A11" s="43"/>
      <c r="B11" s="44"/>
      <c r="C11" s="43"/>
      <c r="D11" s="45"/>
      <c r="E11" s="43"/>
      <c r="F11" s="43"/>
      <c r="G11" s="54"/>
      <c r="H11" s="54"/>
      <c r="I11" s="54"/>
      <c r="J11" s="54"/>
      <c r="K11" s="54"/>
      <c r="L11" s="54"/>
      <c r="M11" s="54" t="str">
        <f t="shared" si="0"/>
        <v/>
      </c>
      <c r="N11" s="47"/>
    </row>
    <row r="12" customHeight="1" spans="1:14">
      <c r="A12" s="43"/>
      <c r="B12" s="44"/>
      <c r="C12" s="43"/>
      <c r="D12" s="45"/>
      <c r="E12" s="43"/>
      <c r="F12" s="43"/>
      <c r="G12" s="54"/>
      <c r="H12" s="54"/>
      <c r="I12" s="54"/>
      <c r="J12" s="54"/>
      <c r="K12" s="54"/>
      <c r="L12" s="54"/>
      <c r="M12" s="54" t="str">
        <f t="shared" si="0"/>
        <v/>
      </c>
      <c r="N12" s="47"/>
    </row>
    <row r="13" customHeight="1" spans="1:14">
      <c r="A13" s="43"/>
      <c r="B13" s="44"/>
      <c r="C13" s="43"/>
      <c r="D13" s="45"/>
      <c r="E13" s="43"/>
      <c r="F13" s="43"/>
      <c r="G13" s="54"/>
      <c r="H13" s="54"/>
      <c r="I13" s="54"/>
      <c r="J13" s="54"/>
      <c r="K13" s="54"/>
      <c r="L13" s="54"/>
      <c r="M13" s="54" t="str">
        <f t="shared" si="0"/>
        <v/>
      </c>
      <c r="N13" s="47"/>
    </row>
    <row r="14" customHeight="1" spans="1:14">
      <c r="A14" s="43"/>
      <c r="B14" s="44"/>
      <c r="C14" s="43"/>
      <c r="D14" s="45"/>
      <c r="E14" s="43"/>
      <c r="F14" s="43"/>
      <c r="G14" s="54"/>
      <c r="H14" s="54"/>
      <c r="I14" s="54"/>
      <c r="J14" s="54"/>
      <c r="K14" s="54"/>
      <c r="L14" s="54"/>
      <c r="M14" s="54" t="str">
        <f t="shared" si="0"/>
        <v/>
      </c>
      <c r="N14" s="47"/>
    </row>
    <row r="15" customHeight="1" spans="1:14">
      <c r="A15" s="43"/>
      <c r="B15" s="44"/>
      <c r="C15" s="43"/>
      <c r="D15" s="45"/>
      <c r="E15" s="43"/>
      <c r="F15" s="43"/>
      <c r="G15" s="54"/>
      <c r="H15" s="54"/>
      <c r="I15" s="54"/>
      <c r="J15" s="54"/>
      <c r="K15" s="54"/>
      <c r="L15" s="54"/>
      <c r="M15" s="54" t="str">
        <f t="shared" si="0"/>
        <v/>
      </c>
      <c r="N15" s="47"/>
    </row>
    <row r="16" customHeight="1" spans="1:14">
      <c r="A16" s="43"/>
      <c r="B16" s="44"/>
      <c r="C16" s="43"/>
      <c r="D16" s="45"/>
      <c r="E16" s="43"/>
      <c r="F16" s="43"/>
      <c r="G16" s="54"/>
      <c r="H16" s="54"/>
      <c r="I16" s="54"/>
      <c r="J16" s="54"/>
      <c r="K16" s="54"/>
      <c r="L16" s="54"/>
      <c r="M16" s="54" t="str">
        <f t="shared" si="0"/>
        <v/>
      </c>
      <c r="N16" s="47"/>
    </row>
    <row r="17" customHeight="1" spans="1:14">
      <c r="A17" s="43"/>
      <c r="B17" s="44"/>
      <c r="C17" s="43"/>
      <c r="D17" s="45"/>
      <c r="E17" s="43"/>
      <c r="F17" s="43"/>
      <c r="G17" s="54"/>
      <c r="H17" s="54"/>
      <c r="I17" s="54"/>
      <c r="J17" s="54"/>
      <c r="K17" s="54"/>
      <c r="L17" s="54"/>
      <c r="M17" s="54" t="str">
        <f t="shared" si="0"/>
        <v/>
      </c>
      <c r="N17" s="47"/>
    </row>
    <row r="18" customHeight="1" spans="1:14">
      <c r="A18" s="43"/>
      <c r="B18" s="44"/>
      <c r="C18" s="43"/>
      <c r="D18" s="45"/>
      <c r="E18" s="43"/>
      <c r="F18" s="43"/>
      <c r="G18" s="54"/>
      <c r="H18" s="54"/>
      <c r="I18" s="54"/>
      <c r="J18" s="54"/>
      <c r="K18" s="54"/>
      <c r="L18" s="54"/>
      <c r="M18" s="54" t="str">
        <f t="shared" si="0"/>
        <v/>
      </c>
      <c r="N18" s="47"/>
    </row>
    <row r="19" customHeight="1" spans="1:14">
      <c r="A19" s="43"/>
      <c r="B19" s="44"/>
      <c r="C19" s="43"/>
      <c r="D19" s="45"/>
      <c r="E19" s="43"/>
      <c r="F19" s="43"/>
      <c r="G19" s="54"/>
      <c r="H19" s="54"/>
      <c r="I19" s="54"/>
      <c r="J19" s="54"/>
      <c r="K19" s="54"/>
      <c r="L19" s="54"/>
      <c r="M19" s="54" t="str">
        <f t="shared" si="0"/>
        <v/>
      </c>
      <c r="N19" s="47"/>
    </row>
    <row r="20" customHeight="1" spans="1:14">
      <c r="A20" s="43"/>
      <c r="B20" s="44"/>
      <c r="C20" s="43"/>
      <c r="D20" s="45"/>
      <c r="E20" s="43"/>
      <c r="F20" s="43"/>
      <c r="G20" s="54"/>
      <c r="H20" s="54"/>
      <c r="I20" s="54"/>
      <c r="J20" s="54"/>
      <c r="K20" s="54"/>
      <c r="L20" s="54"/>
      <c r="M20" s="54" t="str">
        <f t="shared" si="0"/>
        <v/>
      </c>
      <c r="N20" s="47"/>
    </row>
    <row r="21" customHeight="1" spans="1:14">
      <c r="A21" s="43"/>
      <c r="B21" s="44"/>
      <c r="C21" s="43"/>
      <c r="D21" s="45"/>
      <c r="E21" s="43"/>
      <c r="F21" s="43"/>
      <c r="G21" s="54"/>
      <c r="H21" s="54"/>
      <c r="I21" s="54"/>
      <c r="J21" s="54"/>
      <c r="K21" s="54"/>
      <c r="L21" s="54"/>
      <c r="M21" s="54" t="str">
        <f t="shared" si="0"/>
        <v/>
      </c>
      <c r="N21" s="47"/>
    </row>
    <row r="22" customHeight="1" spans="1:14">
      <c r="A22" s="43"/>
      <c r="B22" s="44"/>
      <c r="C22" s="43"/>
      <c r="D22" s="45"/>
      <c r="E22" s="43"/>
      <c r="F22" s="43"/>
      <c r="G22" s="54"/>
      <c r="H22" s="54"/>
      <c r="I22" s="54"/>
      <c r="J22" s="54"/>
      <c r="K22" s="54"/>
      <c r="L22" s="54"/>
      <c r="M22" s="54" t="str">
        <f t="shared" si="0"/>
        <v/>
      </c>
      <c r="N22" s="47"/>
    </row>
    <row r="23" customHeight="1" spans="1:14">
      <c r="A23" s="43"/>
      <c r="B23" s="44"/>
      <c r="C23" s="43"/>
      <c r="D23" s="45"/>
      <c r="E23" s="43"/>
      <c r="F23" s="43"/>
      <c r="G23" s="54"/>
      <c r="H23" s="54"/>
      <c r="I23" s="54"/>
      <c r="J23" s="54"/>
      <c r="K23" s="54"/>
      <c r="L23" s="54"/>
      <c r="M23" s="54" t="str">
        <f t="shared" si="0"/>
        <v/>
      </c>
      <c r="N23" s="47"/>
    </row>
    <row r="24" customHeight="1" spans="1:14">
      <c r="A24" s="43"/>
      <c r="B24" s="44"/>
      <c r="C24" s="43"/>
      <c r="D24" s="45"/>
      <c r="E24" s="43"/>
      <c r="F24" s="43"/>
      <c r="G24" s="54"/>
      <c r="H24" s="54"/>
      <c r="I24" s="54"/>
      <c r="J24" s="54"/>
      <c r="K24" s="54"/>
      <c r="L24" s="54"/>
      <c r="M24" s="54" t="str">
        <f t="shared" si="0"/>
        <v/>
      </c>
      <c r="N24" s="47"/>
    </row>
    <row r="25" customHeight="1" spans="1:14">
      <c r="A25" s="43"/>
      <c r="B25" s="44"/>
      <c r="C25" s="43"/>
      <c r="D25" s="45"/>
      <c r="E25" s="43"/>
      <c r="F25" s="43"/>
      <c r="G25" s="54"/>
      <c r="H25" s="54"/>
      <c r="I25" s="54"/>
      <c r="J25" s="54"/>
      <c r="K25" s="54"/>
      <c r="L25" s="54"/>
      <c r="M25" s="54" t="str">
        <f t="shared" si="0"/>
        <v/>
      </c>
      <c r="N25" s="47"/>
    </row>
    <row r="26" customHeight="1" spans="1:14">
      <c r="A26" s="43"/>
      <c r="B26" s="44"/>
      <c r="C26" s="43"/>
      <c r="D26" s="45"/>
      <c r="E26" s="43"/>
      <c r="F26" s="43"/>
      <c r="G26" s="54"/>
      <c r="H26" s="54"/>
      <c r="I26" s="54"/>
      <c r="J26" s="54"/>
      <c r="K26" s="54"/>
      <c r="L26" s="54"/>
      <c r="M26" s="54"/>
      <c r="N26" s="47"/>
    </row>
    <row r="27" customHeight="1" spans="1:14">
      <c r="A27" s="48" t="s">
        <v>306</v>
      </c>
      <c r="B27" s="66"/>
      <c r="C27" s="43"/>
      <c r="D27" s="45"/>
      <c r="E27" s="43"/>
      <c r="F27" s="43"/>
      <c r="G27" s="54"/>
      <c r="H27" s="54"/>
      <c r="I27" s="54">
        <f>SUM(I6:I26)</f>
        <v>0</v>
      </c>
      <c r="J27" s="54"/>
      <c r="K27" s="54">
        <f>SUM(K6:K26)</f>
        <v>0</v>
      </c>
      <c r="L27" s="54">
        <f>SUM(L6:L26)</f>
        <v>0</v>
      </c>
      <c r="M27" s="54" t="str">
        <f>IF(K27=0,"",(L27-K27)/K27*100)</f>
        <v/>
      </c>
      <c r="N27" s="47"/>
    </row>
    <row r="28" customHeight="1" spans="1:11">
      <c r="A28" s="50" t="e">
        <f>#REF!&amp;#REF!</f>
        <v>#REF!</v>
      </c>
      <c r="K28" s="39" t="e">
        <f>"评估人员："&amp;#REF!</f>
        <v>#REF!</v>
      </c>
    </row>
    <row r="29" customHeight="1" spans="1:1">
      <c r="A29" s="50" t="e">
        <f>CONCATENATE(#REF!,#REF!,#REF!,#REF!,#REF!,#REF!,#REF!)</f>
        <v>#REF!</v>
      </c>
    </row>
  </sheetData>
  <mergeCells count="3">
    <mergeCell ref="A2:N2"/>
    <mergeCell ref="A3:N3"/>
    <mergeCell ref="A27:B27"/>
  </mergeCells>
  <hyperlinks>
    <hyperlink ref="A1" location="索引目录!E28" display="返回索引页"/>
    <hyperlink ref="B1" location="可供出售金融资产汇总!B6"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Roman,常规"4-1-1
&amp;"宋体,常规"共&amp;"Times New Roman,常规"&amp;N&amp;"宋体,常规"页第&amp;"Times New Roman,常规"&amp;P&amp;"宋体,常规"页</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9"/>
  <sheetViews>
    <sheetView workbookViewId="0">
      <selection activeCell="D13" sqref="D13"/>
    </sheetView>
  </sheetViews>
  <sheetFormatPr defaultColWidth="7.875" defaultRowHeight="15.75" customHeight="1"/>
  <cols>
    <col min="1" max="1" width="3.875" style="13" customWidth="1"/>
    <col min="2" max="2" width="16.125" style="13" customWidth="1"/>
    <col min="3" max="3" width="8.375" style="13" customWidth="1"/>
    <col min="4" max="4" width="6.875" style="13" customWidth="1"/>
    <col min="5" max="5" width="7.875" style="13"/>
    <col min="6" max="6" width="8.25" style="13" customWidth="1"/>
    <col min="7" max="7" width="9.75" style="13" customWidth="1"/>
    <col min="8" max="9" width="13.5" style="13" customWidth="1" outlineLevel="1"/>
    <col min="10" max="10" width="13.5" style="13" customWidth="1"/>
    <col min="11" max="11" width="13.125" style="13" customWidth="1"/>
    <col min="12" max="12" width="9.75" style="13" customWidth="1"/>
    <col min="13" max="13" width="9.25" style="13" customWidth="1"/>
    <col min="14" max="16384" width="7.875" style="13"/>
  </cols>
  <sheetData>
    <row r="1" spans="1:13">
      <c r="A1" s="34" t="s">
        <v>86</v>
      </c>
      <c r="B1" s="51" t="s">
        <v>267</v>
      </c>
      <c r="C1" s="52"/>
      <c r="D1" s="52"/>
      <c r="E1" s="52"/>
      <c r="F1" s="52"/>
      <c r="G1" s="52"/>
      <c r="H1" s="52"/>
      <c r="I1" s="52"/>
      <c r="J1" s="52"/>
      <c r="K1" s="52"/>
      <c r="L1" s="52"/>
      <c r="M1" s="52"/>
    </row>
    <row r="2" s="11" customFormat="1" ht="30" customHeight="1" spans="1:13">
      <c r="A2" s="36" t="s">
        <v>418</v>
      </c>
      <c r="B2" s="53"/>
      <c r="C2" s="53"/>
      <c r="D2" s="53"/>
      <c r="E2" s="53"/>
      <c r="F2" s="53"/>
      <c r="G2" s="53"/>
      <c r="H2" s="53"/>
      <c r="I2" s="53"/>
      <c r="J2" s="53"/>
      <c r="K2" s="53"/>
      <c r="L2" s="53"/>
      <c r="M2" s="53"/>
    </row>
    <row r="3" ht="14.1" customHeight="1" spans="1:14">
      <c r="A3" s="38" t="e">
        <f>CONCATENATE(#REF!,#REF!,#REF!,#REF!,#REF!,#REF!,#REF!)</f>
        <v>#REF!</v>
      </c>
      <c r="B3" s="38"/>
      <c r="C3" s="38"/>
      <c r="D3" s="38"/>
      <c r="E3" s="38"/>
      <c r="F3" s="38"/>
      <c r="G3" s="38"/>
      <c r="H3" s="38"/>
      <c r="I3" s="38"/>
      <c r="J3" s="55"/>
      <c r="K3" s="55"/>
      <c r="L3" s="55"/>
      <c r="M3" s="55"/>
      <c r="N3" s="55"/>
    </row>
    <row r="4" customHeight="1" spans="1:13">
      <c r="A4" s="39" t="e">
        <f>#REF!&amp;#REF!</f>
        <v>#REF!</v>
      </c>
      <c r="M4" s="40" t="s">
        <v>115</v>
      </c>
    </row>
    <row r="5" s="12" customFormat="1" customHeight="1" spans="1:13">
      <c r="A5" s="41" t="s">
        <v>190</v>
      </c>
      <c r="B5" s="41" t="s">
        <v>284</v>
      </c>
      <c r="C5" s="41" t="s">
        <v>419</v>
      </c>
      <c r="D5" s="41" t="s">
        <v>293</v>
      </c>
      <c r="E5" s="41" t="s">
        <v>420</v>
      </c>
      <c r="F5" s="41" t="s">
        <v>294</v>
      </c>
      <c r="G5" s="41" t="s">
        <v>421</v>
      </c>
      <c r="H5" s="42" t="s">
        <v>227</v>
      </c>
      <c r="I5" s="42" t="s">
        <v>274</v>
      </c>
      <c r="J5" s="41" t="s">
        <v>228</v>
      </c>
      <c r="K5" s="41" t="s">
        <v>229</v>
      </c>
      <c r="L5" s="41" t="s">
        <v>258</v>
      </c>
      <c r="M5" s="41" t="s">
        <v>193</v>
      </c>
    </row>
    <row r="6" customHeight="1" spans="1:13">
      <c r="A6" s="43"/>
      <c r="B6" s="44"/>
      <c r="C6" s="43"/>
      <c r="D6" s="45"/>
      <c r="E6" s="45"/>
      <c r="F6" s="43"/>
      <c r="G6" s="43"/>
      <c r="H6" s="54"/>
      <c r="I6" s="54"/>
      <c r="J6" s="54"/>
      <c r="K6" s="54"/>
      <c r="L6" s="54" t="str">
        <f t="shared" ref="L6:L25" si="0">IF(J6=0,"",(K6-J6)/J6*100)</f>
        <v/>
      </c>
      <c r="M6" s="47"/>
    </row>
    <row r="7" customHeight="1" spans="1:13">
      <c r="A7" s="43"/>
      <c r="B7" s="44"/>
      <c r="C7" s="43"/>
      <c r="D7" s="45"/>
      <c r="E7" s="45"/>
      <c r="F7" s="43"/>
      <c r="G7" s="43"/>
      <c r="H7" s="54"/>
      <c r="I7" s="54"/>
      <c r="J7" s="54"/>
      <c r="K7" s="54"/>
      <c r="L7" s="54" t="str">
        <f t="shared" si="0"/>
        <v/>
      </c>
      <c r="M7" s="47"/>
    </row>
    <row r="8" customHeight="1" spans="1:13">
      <c r="A8" s="43"/>
      <c r="B8" s="44"/>
      <c r="C8" s="43"/>
      <c r="D8" s="45"/>
      <c r="E8" s="45"/>
      <c r="F8" s="43"/>
      <c r="G8" s="43"/>
      <c r="H8" s="54"/>
      <c r="I8" s="54"/>
      <c r="J8" s="54"/>
      <c r="K8" s="54"/>
      <c r="L8" s="54" t="str">
        <f t="shared" si="0"/>
        <v/>
      </c>
      <c r="M8" s="47"/>
    </row>
    <row r="9" customHeight="1" spans="1:13">
      <c r="A9" s="43"/>
      <c r="B9" s="44"/>
      <c r="C9" s="43"/>
      <c r="D9" s="45"/>
      <c r="E9" s="45"/>
      <c r="F9" s="43"/>
      <c r="G9" s="43"/>
      <c r="H9" s="54"/>
      <c r="I9" s="54"/>
      <c r="J9" s="54"/>
      <c r="K9" s="54"/>
      <c r="L9" s="54" t="str">
        <f t="shared" si="0"/>
        <v/>
      </c>
      <c r="M9" s="47"/>
    </row>
    <row r="10" customHeight="1" spans="1:13">
      <c r="A10" s="43"/>
      <c r="B10" s="44"/>
      <c r="C10" s="43"/>
      <c r="D10" s="45"/>
      <c r="E10" s="45"/>
      <c r="F10" s="43"/>
      <c r="G10" s="43"/>
      <c r="H10" s="54"/>
      <c r="I10" s="54"/>
      <c r="J10" s="54"/>
      <c r="K10" s="54"/>
      <c r="L10" s="54" t="str">
        <f t="shared" si="0"/>
        <v/>
      </c>
      <c r="M10" s="47"/>
    </row>
    <row r="11" customHeight="1" spans="1:13">
      <c r="A11" s="43"/>
      <c r="B11" s="44"/>
      <c r="C11" s="43"/>
      <c r="D11" s="45"/>
      <c r="E11" s="45"/>
      <c r="F11" s="43"/>
      <c r="G11" s="43"/>
      <c r="H11" s="54"/>
      <c r="I11" s="54"/>
      <c r="J11" s="54"/>
      <c r="K11" s="54"/>
      <c r="L11" s="54" t="str">
        <f t="shared" si="0"/>
        <v/>
      </c>
      <c r="M11" s="47"/>
    </row>
    <row r="12" customHeight="1" spans="1:13">
      <c r="A12" s="43"/>
      <c r="B12" s="44"/>
      <c r="C12" s="43"/>
      <c r="D12" s="45"/>
      <c r="E12" s="45"/>
      <c r="F12" s="43"/>
      <c r="G12" s="43"/>
      <c r="H12" s="54"/>
      <c r="I12" s="54"/>
      <c r="J12" s="54"/>
      <c r="K12" s="54"/>
      <c r="L12" s="54" t="str">
        <f t="shared" si="0"/>
        <v/>
      </c>
      <c r="M12" s="47"/>
    </row>
    <row r="13" customHeight="1" spans="1:13">
      <c r="A13" s="43"/>
      <c r="B13" s="44"/>
      <c r="C13" s="43"/>
      <c r="D13" s="45"/>
      <c r="E13" s="45"/>
      <c r="F13" s="43"/>
      <c r="G13" s="43"/>
      <c r="H13" s="54"/>
      <c r="I13" s="54"/>
      <c r="J13" s="54"/>
      <c r="K13" s="54"/>
      <c r="L13" s="54" t="str">
        <f t="shared" si="0"/>
        <v/>
      </c>
      <c r="M13" s="47"/>
    </row>
    <row r="14" customHeight="1" spans="1:13">
      <c r="A14" s="43"/>
      <c r="B14" s="44"/>
      <c r="C14" s="43"/>
      <c r="D14" s="45"/>
      <c r="E14" s="45"/>
      <c r="F14" s="43"/>
      <c r="G14" s="43"/>
      <c r="H14" s="54"/>
      <c r="I14" s="54"/>
      <c r="J14" s="54"/>
      <c r="K14" s="54"/>
      <c r="L14" s="54" t="str">
        <f t="shared" si="0"/>
        <v/>
      </c>
      <c r="M14" s="47"/>
    </row>
    <row r="15" customHeight="1" spans="1:13">
      <c r="A15" s="43"/>
      <c r="B15" s="44"/>
      <c r="C15" s="43"/>
      <c r="D15" s="45"/>
      <c r="E15" s="45"/>
      <c r="F15" s="43"/>
      <c r="G15" s="43"/>
      <c r="H15" s="54"/>
      <c r="I15" s="54"/>
      <c r="J15" s="54"/>
      <c r="K15" s="54"/>
      <c r="L15" s="54" t="str">
        <f t="shared" si="0"/>
        <v/>
      </c>
      <c r="M15" s="47"/>
    </row>
    <row r="16" customHeight="1" spans="1:13">
      <c r="A16" s="43"/>
      <c r="B16" s="44"/>
      <c r="C16" s="43"/>
      <c r="D16" s="45"/>
      <c r="E16" s="45"/>
      <c r="F16" s="43"/>
      <c r="G16" s="43"/>
      <c r="H16" s="54"/>
      <c r="I16" s="54"/>
      <c r="J16" s="54"/>
      <c r="K16" s="54"/>
      <c r="L16" s="54" t="str">
        <f t="shared" si="0"/>
        <v/>
      </c>
      <c r="M16" s="47"/>
    </row>
    <row r="17" customHeight="1" spans="1:13">
      <c r="A17" s="43"/>
      <c r="B17" s="44"/>
      <c r="C17" s="43"/>
      <c r="D17" s="45"/>
      <c r="E17" s="45"/>
      <c r="F17" s="43"/>
      <c r="G17" s="43"/>
      <c r="H17" s="54"/>
      <c r="I17" s="54"/>
      <c r="J17" s="54"/>
      <c r="K17" s="54"/>
      <c r="L17" s="54" t="str">
        <f t="shared" si="0"/>
        <v/>
      </c>
      <c r="M17" s="47"/>
    </row>
    <row r="18" customHeight="1" spans="1:13">
      <c r="A18" s="43"/>
      <c r="B18" s="44"/>
      <c r="C18" s="43"/>
      <c r="D18" s="45"/>
      <c r="E18" s="45"/>
      <c r="F18" s="43"/>
      <c r="G18" s="43"/>
      <c r="H18" s="54"/>
      <c r="I18" s="54"/>
      <c r="J18" s="54"/>
      <c r="K18" s="54"/>
      <c r="L18" s="54" t="str">
        <f t="shared" si="0"/>
        <v/>
      </c>
      <c r="M18" s="47"/>
    </row>
    <row r="19" customHeight="1" spans="1:13">
      <c r="A19" s="43"/>
      <c r="B19" s="44"/>
      <c r="C19" s="43"/>
      <c r="D19" s="45"/>
      <c r="E19" s="45"/>
      <c r="F19" s="43"/>
      <c r="G19" s="43"/>
      <c r="H19" s="54"/>
      <c r="I19" s="54"/>
      <c r="J19" s="54"/>
      <c r="K19" s="54"/>
      <c r="L19" s="54" t="str">
        <f t="shared" si="0"/>
        <v/>
      </c>
      <c r="M19" s="47"/>
    </row>
    <row r="20" customHeight="1" spans="1:13">
      <c r="A20" s="43"/>
      <c r="B20" s="44"/>
      <c r="C20" s="43"/>
      <c r="D20" s="45"/>
      <c r="E20" s="45"/>
      <c r="F20" s="43"/>
      <c r="G20" s="43"/>
      <c r="H20" s="54"/>
      <c r="I20" s="54"/>
      <c r="J20" s="54"/>
      <c r="K20" s="54"/>
      <c r="L20" s="54" t="str">
        <f t="shared" si="0"/>
        <v/>
      </c>
      <c r="M20" s="47"/>
    </row>
    <row r="21" customHeight="1" spans="1:13">
      <c r="A21" s="43"/>
      <c r="B21" s="44"/>
      <c r="C21" s="43"/>
      <c r="D21" s="45"/>
      <c r="E21" s="45"/>
      <c r="F21" s="43"/>
      <c r="G21" s="43"/>
      <c r="H21" s="54"/>
      <c r="I21" s="54"/>
      <c r="J21" s="54"/>
      <c r="K21" s="54"/>
      <c r="L21" s="54" t="str">
        <f t="shared" si="0"/>
        <v/>
      </c>
      <c r="M21" s="47"/>
    </row>
    <row r="22" customHeight="1" spans="1:13">
      <c r="A22" s="43"/>
      <c r="B22" s="44"/>
      <c r="C22" s="43"/>
      <c r="D22" s="45"/>
      <c r="E22" s="45"/>
      <c r="F22" s="43"/>
      <c r="G22" s="43"/>
      <c r="H22" s="54"/>
      <c r="I22" s="54"/>
      <c r="J22" s="54"/>
      <c r="K22" s="54"/>
      <c r="L22" s="54" t="str">
        <f t="shared" si="0"/>
        <v/>
      </c>
      <c r="M22" s="47"/>
    </row>
    <row r="23" customHeight="1" spans="1:13">
      <c r="A23" s="43"/>
      <c r="B23" s="44"/>
      <c r="C23" s="43"/>
      <c r="D23" s="45"/>
      <c r="E23" s="45"/>
      <c r="F23" s="43"/>
      <c r="G23" s="43"/>
      <c r="H23" s="54"/>
      <c r="I23" s="54"/>
      <c r="J23" s="54"/>
      <c r="K23" s="54"/>
      <c r="L23" s="54" t="str">
        <f t="shared" si="0"/>
        <v/>
      </c>
      <c r="M23" s="47"/>
    </row>
    <row r="24" customHeight="1" spans="1:13">
      <c r="A24" s="43"/>
      <c r="B24" s="44"/>
      <c r="C24" s="43"/>
      <c r="D24" s="45"/>
      <c r="E24" s="45"/>
      <c r="F24" s="43"/>
      <c r="G24" s="43"/>
      <c r="H24" s="54"/>
      <c r="I24" s="54"/>
      <c r="J24" s="54"/>
      <c r="K24" s="54"/>
      <c r="L24" s="54" t="str">
        <f t="shared" si="0"/>
        <v/>
      </c>
      <c r="M24" s="47"/>
    </row>
    <row r="25" customHeight="1" spans="1:13">
      <c r="A25" s="43"/>
      <c r="B25" s="44"/>
      <c r="C25" s="43"/>
      <c r="D25" s="45"/>
      <c r="E25" s="45"/>
      <c r="F25" s="43"/>
      <c r="G25" s="43"/>
      <c r="H25" s="54"/>
      <c r="I25" s="54"/>
      <c r="J25" s="54"/>
      <c r="K25" s="54"/>
      <c r="L25" s="54" t="str">
        <f t="shared" si="0"/>
        <v/>
      </c>
      <c r="M25" s="47"/>
    </row>
    <row r="26" customHeight="1" spans="1:13">
      <c r="A26" s="43"/>
      <c r="B26" s="44"/>
      <c r="C26" s="43"/>
      <c r="D26" s="45"/>
      <c r="E26" s="45"/>
      <c r="F26" s="43"/>
      <c r="G26" s="43"/>
      <c r="H26" s="54"/>
      <c r="I26" s="54"/>
      <c r="J26" s="54"/>
      <c r="K26" s="54"/>
      <c r="L26" s="54"/>
      <c r="M26" s="47"/>
    </row>
    <row r="27" customHeight="1" spans="1:13">
      <c r="A27" s="48" t="s">
        <v>306</v>
      </c>
      <c r="B27" s="66"/>
      <c r="C27" s="43"/>
      <c r="D27" s="45"/>
      <c r="E27" s="45"/>
      <c r="F27" s="43"/>
      <c r="G27" s="43"/>
      <c r="H27" s="54">
        <f>SUM(H6:H26)</f>
        <v>0</v>
      </c>
      <c r="I27" s="54"/>
      <c r="J27" s="54">
        <f>SUM(J6:J26)</f>
        <v>0</v>
      </c>
      <c r="K27" s="54">
        <f>SUM(K6:K26)</f>
        <v>0</v>
      </c>
      <c r="L27" s="54" t="str">
        <f>IF(J27=0,"",(K27-J27)/J27*100)</f>
        <v/>
      </c>
      <c r="M27" s="47"/>
    </row>
    <row r="28" customHeight="1" spans="1:10">
      <c r="A28" s="50" t="e">
        <f>#REF!&amp;#REF!</f>
        <v>#REF!</v>
      </c>
      <c r="J28" s="39" t="e">
        <f>"评估人员："&amp;#REF!</f>
        <v>#REF!</v>
      </c>
    </row>
    <row r="29" customHeight="1" spans="1:1">
      <c r="A29" s="50" t="e">
        <f>CONCATENATE(#REF!,#REF!,#REF!,#REF!,#REF!,#REF!,#REF!)</f>
        <v>#REF!</v>
      </c>
    </row>
  </sheetData>
  <mergeCells count="3">
    <mergeCell ref="A2:M2"/>
    <mergeCell ref="A3:M3"/>
    <mergeCell ref="A27:B27"/>
  </mergeCells>
  <hyperlinks>
    <hyperlink ref="A1" location="索引目录!E29" display="返回索引页"/>
    <hyperlink ref="B1" location="可供出售金融资产汇总!B7" display="返回"/>
  </hyperlinks>
  <printOptions horizontalCentered="1"/>
  <pageMargins left="0.349305555555556" right="0.349305555555556" top="0.788888888888889" bottom="0.788888888888889" header="1.05" footer="0.509027777777778"/>
  <pageSetup paperSize="9" scale="98"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I21" sqref="I21"/>
    </sheetView>
  </sheetViews>
  <sheetFormatPr defaultColWidth="7.875" defaultRowHeight="15.75" customHeight="1"/>
  <cols>
    <col min="1" max="1" width="4.875" style="13" customWidth="1"/>
    <col min="2" max="2" width="17.375" style="13" customWidth="1"/>
    <col min="3" max="3" width="12.875" style="13" customWidth="1"/>
    <col min="4" max="4" width="7.375" style="13" customWidth="1"/>
    <col min="5" max="5" width="6.75" style="13" customWidth="1"/>
    <col min="6" max="6" width="5.75" style="13" customWidth="1"/>
    <col min="7" max="7" width="10" style="13" customWidth="1"/>
    <col min="8" max="9" width="11.5" style="13" customWidth="1" outlineLevel="1"/>
    <col min="10" max="10" width="13" style="13" customWidth="1"/>
    <col min="11" max="11" width="12.625" style="13" customWidth="1"/>
    <col min="12" max="16384" width="7.875" style="13"/>
  </cols>
  <sheetData>
    <row r="1" ht="12.75" customHeight="1" spans="1:13">
      <c r="A1" s="34" t="s">
        <v>86</v>
      </c>
      <c r="B1" s="51" t="s">
        <v>267</v>
      </c>
      <c r="C1" s="52"/>
      <c r="D1" s="52"/>
      <c r="E1" s="52"/>
      <c r="F1" s="52"/>
      <c r="G1" s="52"/>
      <c r="H1" s="52"/>
      <c r="I1" s="52"/>
      <c r="J1" s="52"/>
      <c r="K1" s="52"/>
      <c r="L1" s="52"/>
      <c r="M1" s="52"/>
    </row>
    <row r="2" s="11" customFormat="1" ht="30" customHeight="1" spans="1:13">
      <c r="A2" s="36" t="s">
        <v>422</v>
      </c>
      <c r="B2" s="53"/>
      <c r="C2" s="53"/>
      <c r="D2" s="53"/>
      <c r="E2" s="53"/>
      <c r="F2" s="53"/>
      <c r="G2" s="53"/>
      <c r="H2" s="53"/>
      <c r="I2" s="53"/>
      <c r="J2" s="53"/>
      <c r="K2" s="53"/>
      <c r="L2" s="53"/>
      <c r="M2" s="53"/>
    </row>
    <row r="3" ht="14.1" customHeight="1" spans="1:13">
      <c r="A3" s="38" t="e">
        <f>CONCATENATE(#REF!,#REF!,#REF!,#REF!,#REF!,#REF!,#REF!)</f>
        <v>#REF!</v>
      </c>
      <c r="B3" s="38"/>
      <c r="C3" s="38"/>
      <c r="D3" s="38"/>
      <c r="E3" s="38"/>
      <c r="F3" s="38"/>
      <c r="G3" s="38"/>
      <c r="H3" s="55"/>
      <c r="I3" s="55"/>
      <c r="J3" s="55"/>
      <c r="K3" s="55"/>
      <c r="L3" s="55"/>
      <c r="M3" s="55"/>
    </row>
    <row r="4" customHeight="1" spans="1:13">
      <c r="A4" s="39" t="e">
        <f>#REF!&amp;#REF!</f>
        <v>#REF!</v>
      </c>
      <c r="M4" s="40" t="s">
        <v>115</v>
      </c>
    </row>
    <row r="5" s="12" customFormat="1" ht="27" customHeight="1" spans="1:13">
      <c r="A5" s="41" t="s">
        <v>190</v>
      </c>
      <c r="B5" s="41" t="s">
        <v>284</v>
      </c>
      <c r="C5" s="41" t="s">
        <v>423</v>
      </c>
      <c r="D5" s="41" t="s">
        <v>286</v>
      </c>
      <c r="E5" s="41" t="s">
        <v>424</v>
      </c>
      <c r="F5" s="42" t="s">
        <v>416</v>
      </c>
      <c r="G5" s="42" t="s">
        <v>288</v>
      </c>
      <c r="H5" s="42" t="s">
        <v>227</v>
      </c>
      <c r="I5" s="42" t="s">
        <v>274</v>
      </c>
      <c r="J5" s="41" t="s">
        <v>228</v>
      </c>
      <c r="K5" s="41" t="s">
        <v>229</v>
      </c>
      <c r="L5" s="41" t="s">
        <v>258</v>
      </c>
      <c r="M5" s="41" t="s">
        <v>193</v>
      </c>
    </row>
    <row r="6" customHeight="1" spans="1:13">
      <c r="A6" s="43"/>
      <c r="B6" s="44"/>
      <c r="C6" s="43"/>
      <c r="D6" s="45"/>
      <c r="E6" s="43"/>
      <c r="F6" s="54"/>
      <c r="G6" s="54"/>
      <c r="H6" s="54"/>
      <c r="I6" s="54"/>
      <c r="J6" s="54"/>
      <c r="K6" s="54"/>
      <c r="L6" s="54" t="str">
        <f t="shared" ref="L6:L25" si="0">IF(J6=0,"",(K6-J6)/J6*100)</f>
        <v/>
      </c>
      <c r="M6" s="47"/>
    </row>
    <row r="7" customHeight="1" spans="1:13">
      <c r="A7" s="43"/>
      <c r="B7" s="44"/>
      <c r="C7" s="43"/>
      <c r="D7" s="45"/>
      <c r="E7" s="43"/>
      <c r="F7" s="54"/>
      <c r="G7" s="54"/>
      <c r="H7" s="54"/>
      <c r="I7" s="54"/>
      <c r="J7" s="54"/>
      <c r="K7" s="54"/>
      <c r="L7" s="54" t="str">
        <f t="shared" si="0"/>
        <v/>
      </c>
      <c r="M7" s="47"/>
    </row>
    <row r="8" customHeight="1" spans="1:13">
      <c r="A8" s="43"/>
      <c r="B8" s="44"/>
      <c r="C8" s="43"/>
      <c r="D8" s="45"/>
      <c r="E8" s="43"/>
      <c r="F8" s="54"/>
      <c r="G8" s="54"/>
      <c r="H8" s="54"/>
      <c r="I8" s="54"/>
      <c r="J8" s="54"/>
      <c r="K8" s="54"/>
      <c r="L8" s="54" t="str">
        <f t="shared" si="0"/>
        <v/>
      </c>
      <c r="M8" s="47"/>
    </row>
    <row r="9" customHeight="1" spans="1:13">
      <c r="A9" s="43"/>
      <c r="B9" s="44"/>
      <c r="C9" s="43"/>
      <c r="D9" s="45"/>
      <c r="E9" s="43"/>
      <c r="F9" s="54"/>
      <c r="G9" s="54"/>
      <c r="H9" s="54"/>
      <c r="I9" s="54"/>
      <c r="J9" s="54"/>
      <c r="K9" s="54"/>
      <c r="L9" s="54" t="str">
        <f t="shared" si="0"/>
        <v/>
      </c>
      <c r="M9" s="47"/>
    </row>
    <row r="10" customHeight="1" spans="1:13">
      <c r="A10" s="43"/>
      <c r="B10" s="44"/>
      <c r="C10" s="43"/>
      <c r="D10" s="45"/>
      <c r="E10" s="43"/>
      <c r="F10" s="54"/>
      <c r="G10" s="54"/>
      <c r="H10" s="54"/>
      <c r="I10" s="54"/>
      <c r="J10" s="54"/>
      <c r="K10" s="54"/>
      <c r="L10" s="54" t="str">
        <f t="shared" si="0"/>
        <v/>
      </c>
      <c r="M10" s="47"/>
    </row>
    <row r="11" customHeight="1" spans="1:13">
      <c r="A11" s="43"/>
      <c r="B11" s="44"/>
      <c r="C11" s="43"/>
      <c r="D11" s="45"/>
      <c r="E11" s="43"/>
      <c r="F11" s="54"/>
      <c r="G11" s="54"/>
      <c r="H11" s="54"/>
      <c r="I11" s="54"/>
      <c r="J11" s="54"/>
      <c r="K11" s="54"/>
      <c r="L11" s="54" t="str">
        <f t="shared" si="0"/>
        <v/>
      </c>
      <c r="M11" s="47"/>
    </row>
    <row r="12" customHeight="1" spans="1:13">
      <c r="A12" s="43"/>
      <c r="B12" s="44"/>
      <c r="C12" s="43"/>
      <c r="D12" s="45"/>
      <c r="E12" s="43"/>
      <c r="F12" s="54"/>
      <c r="G12" s="54"/>
      <c r="H12" s="54"/>
      <c r="I12" s="54"/>
      <c r="J12" s="54"/>
      <c r="K12" s="54"/>
      <c r="L12" s="54" t="str">
        <f t="shared" si="0"/>
        <v/>
      </c>
      <c r="M12" s="47"/>
    </row>
    <row r="13" customHeight="1" spans="1:13">
      <c r="A13" s="43"/>
      <c r="B13" s="44"/>
      <c r="C13" s="43"/>
      <c r="D13" s="45"/>
      <c r="E13" s="43"/>
      <c r="F13" s="54"/>
      <c r="G13" s="54"/>
      <c r="H13" s="54"/>
      <c r="I13" s="54"/>
      <c r="J13" s="54"/>
      <c r="K13" s="54"/>
      <c r="L13" s="54" t="str">
        <f t="shared" si="0"/>
        <v/>
      </c>
      <c r="M13" s="47"/>
    </row>
    <row r="14" customHeight="1" spans="1:13">
      <c r="A14" s="43"/>
      <c r="B14" s="44"/>
      <c r="C14" s="43"/>
      <c r="D14" s="45"/>
      <c r="E14" s="43"/>
      <c r="F14" s="54"/>
      <c r="G14" s="54"/>
      <c r="H14" s="54"/>
      <c r="I14" s="54"/>
      <c r="J14" s="54"/>
      <c r="K14" s="54"/>
      <c r="L14" s="54" t="str">
        <f t="shared" si="0"/>
        <v/>
      </c>
      <c r="M14" s="47"/>
    </row>
    <row r="15" customHeight="1" spans="1:13">
      <c r="A15" s="43"/>
      <c r="B15" s="44"/>
      <c r="C15" s="43"/>
      <c r="D15" s="45"/>
      <c r="E15" s="43"/>
      <c r="F15" s="54"/>
      <c r="G15" s="54"/>
      <c r="H15" s="54"/>
      <c r="I15" s="54"/>
      <c r="J15" s="54"/>
      <c r="K15" s="54"/>
      <c r="L15" s="54" t="str">
        <f t="shared" si="0"/>
        <v/>
      </c>
      <c r="M15" s="47"/>
    </row>
    <row r="16" customHeight="1" spans="1:13">
      <c r="A16" s="43"/>
      <c r="B16" s="44"/>
      <c r="C16" s="43"/>
      <c r="D16" s="45"/>
      <c r="E16" s="43"/>
      <c r="F16" s="54"/>
      <c r="G16" s="54"/>
      <c r="H16" s="54"/>
      <c r="I16" s="54"/>
      <c r="J16" s="54"/>
      <c r="K16" s="54"/>
      <c r="L16" s="54" t="str">
        <f t="shared" si="0"/>
        <v/>
      </c>
      <c r="M16" s="47"/>
    </row>
    <row r="17" customHeight="1" spans="1:13">
      <c r="A17" s="43"/>
      <c r="B17" s="44"/>
      <c r="C17" s="43"/>
      <c r="D17" s="45"/>
      <c r="E17" s="43"/>
      <c r="F17" s="54"/>
      <c r="G17" s="54"/>
      <c r="H17" s="54"/>
      <c r="I17" s="54"/>
      <c r="J17" s="54"/>
      <c r="K17" s="54"/>
      <c r="L17" s="54" t="str">
        <f t="shared" si="0"/>
        <v/>
      </c>
      <c r="M17" s="47"/>
    </row>
    <row r="18" customHeight="1" spans="1:13">
      <c r="A18" s="43"/>
      <c r="B18" s="44"/>
      <c r="C18" s="43"/>
      <c r="D18" s="45"/>
      <c r="E18" s="43"/>
      <c r="F18" s="54"/>
      <c r="G18" s="54"/>
      <c r="H18" s="54"/>
      <c r="I18" s="54"/>
      <c r="J18" s="54"/>
      <c r="K18" s="54"/>
      <c r="L18" s="54" t="str">
        <f t="shared" si="0"/>
        <v/>
      </c>
      <c r="M18" s="47"/>
    </row>
    <row r="19" customHeight="1" spans="1:13">
      <c r="A19" s="43"/>
      <c r="B19" s="44"/>
      <c r="C19" s="43"/>
      <c r="D19" s="45"/>
      <c r="E19" s="43"/>
      <c r="F19" s="54"/>
      <c r="G19" s="54"/>
      <c r="H19" s="54"/>
      <c r="I19" s="54"/>
      <c r="J19" s="54"/>
      <c r="K19" s="54"/>
      <c r="L19" s="54" t="str">
        <f t="shared" si="0"/>
        <v/>
      </c>
      <c r="M19" s="47"/>
    </row>
    <row r="20" customHeight="1" spans="1:13">
      <c r="A20" s="43"/>
      <c r="B20" s="44"/>
      <c r="C20" s="43"/>
      <c r="D20" s="45"/>
      <c r="E20" s="43"/>
      <c r="F20" s="54"/>
      <c r="G20" s="54"/>
      <c r="H20" s="54"/>
      <c r="I20" s="54"/>
      <c r="J20" s="54"/>
      <c r="K20" s="54"/>
      <c r="L20" s="54" t="str">
        <f t="shared" si="0"/>
        <v/>
      </c>
      <c r="M20" s="47"/>
    </row>
    <row r="21" customHeight="1" spans="1:13">
      <c r="A21" s="43"/>
      <c r="B21" s="44"/>
      <c r="C21" s="43"/>
      <c r="D21" s="45"/>
      <c r="E21" s="43"/>
      <c r="F21" s="54"/>
      <c r="G21" s="54"/>
      <c r="H21" s="54"/>
      <c r="I21" s="54"/>
      <c r="J21" s="54"/>
      <c r="K21" s="54"/>
      <c r="L21" s="54" t="str">
        <f t="shared" si="0"/>
        <v/>
      </c>
      <c r="M21" s="47"/>
    </row>
    <row r="22" customHeight="1" spans="1:13">
      <c r="A22" s="43"/>
      <c r="B22" s="44"/>
      <c r="C22" s="43"/>
      <c r="D22" s="45"/>
      <c r="E22" s="43"/>
      <c r="F22" s="54"/>
      <c r="G22" s="54"/>
      <c r="H22" s="54"/>
      <c r="I22" s="54"/>
      <c r="J22" s="54"/>
      <c r="K22" s="54"/>
      <c r="L22" s="54" t="str">
        <f t="shared" si="0"/>
        <v/>
      </c>
      <c r="M22" s="47"/>
    </row>
    <row r="23" customHeight="1" spans="1:13">
      <c r="A23" s="43"/>
      <c r="B23" s="44"/>
      <c r="C23" s="43"/>
      <c r="D23" s="45"/>
      <c r="E23" s="43"/>
      <c r="F23" s="54"/>
      <c r="G23" s="54"/>
      <c r="H23" s="54"/>
      <c r="I23" s="54"/>
      <c r="J23" s="54"/>
      <c r="K23" s="54"/>
      <c r="L23" s="54" t="str">
        <f t="shared" si="0"/>
        <v/>
      </c>
      <c r="M23" s="47"/>
    </row>
    <row r="24" customHeight="1" spans="1:13">
      <c r="A24" s="43"/>
      <c r="B24" s="44"/>
      <c r="C24" s="43"/>
      <c r="D24" s="45"/>
      <c r="E24" s="43"/>
      <c r="F24" s="54"/>
      <c r="G24" s="54"/>
      <c r="H24" s="54"/>
      <c r="I24" s="54"/>
      <c r="J24" s="54"/>
      <c r="K24" s="54"/>
      <c r="L24" s="54" t="str">
        <f t="shared" si="0"/>
        <v/>
      </c>
      <c r="M24" s="47"/>
    </row>
    <row r="25" customHeight="1" spans="1:13">
      <c r="A25" s="43"/>
      <c r="B25" s="44"/>
      <c r="C25" s="43"/>
      <c r="D25" s="45"/>
      <c r="E25" s="43"/>
      <c r="F25" s="54"/>
      <c r="G25" s="54"/>
      <c r="H25" s="54"/>
      <c r="I25" s="54"/>
      <c r="J25" s="54"/>
      <c r="K25" s="54"/>
      <c r="L25" s="54" t="str">
        <f t="shared" si="0"/>
        <v/>
      </c>
      <c r="M25" s="47"/>
    </row>
    <row r="26" customHeight="1" spans="1:13">
      <c r="A26" s="43"/>
      <c r="B26" s="44"/>
      <c r="C26" s="43"/>
      <c r="D26" s="45"/>
      <c r="E26" s="43"/>
      <c r="F26" s="54"/>
      <c r="G26" s="54"/>
      <c r="H26" s="54"/>
      <c r="I26" s="54"/>
      <c r="J26" s="54"/>
      <c r="K26" s="54"/>
      <c r="L26" s="54"/>
      <c r="M26" s="47"/>
    </row>
    <row r="27" customHeight="1" spans="1:13">
      <c r="A27" s="48" t="s">
        <v>306</v>
      </c>
      <c r="B27" s="66"/>
      <c r="C27" s="43"/>
      <c r="D27" s="45"/>
      <c r="E27" s="43"/>
      <c r="F27" s="54"/>
      <c r="G27" s="54"/>
      <c r="H27" s="54">
        <f>SUM(H6:H26)</f>
        <v>0</v>
      </c>
      <c r="I27" s="54"/>
      <c r="J27" s="54">
        <f>SUM(J6:J26)</f>
        <v>0</v>
      </c>
      <c r="K27" s="54">
        <f>SUM(K6:K26)</f>
        <v>0</v>
      </c>
      <c r="L27" s="54" t="str">
        <f>IF(J27=0,"",(K27-J27)/J27*100)</f>
        <v/>
      </c>
      <c r="M27" s="47"/>
    </row>
    <row r="28" customHeight="1" spans="1:10">
      <c r="A28" s="50" t="e">
        <f>#REF!&amp;#REF!</f>
        <v>#REF!</v>
      </c>
      <c r="J28" s="39" t="e">
        <f>"评估人员："&amp;#REF!</f>
        <v>#REF!</v>
      </c>
    </row>
    <row r="29" customHeight="1" spans="1:1">
      <c r="A29" s="50" t="e">
        <f>CONCATENATE(#REF!,#REF!,#REF!,#REF!,#REF!,#REF!,#REF!)</f>
        <v>#REF!</v>
      </c>
    </row>
  </sheetData>
  <mergeCells count="3">
    <mergeCell ref="A2:M2"/>
    <mergeCell ref="A3:M3"/>
    <mergeCell ref="A27:B27"/>
  </mergeCells>
  <hyperlinks>
    <hyperlink ref="A1" location="索引目录!E30" display="返回索引页"/>
    <hyperlink ref="B1" location="可供出售金融资产汇总!B8"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Roman,常规"4-1-3
&amp;"宋体,常规"共&amp;"Times New Roman,常规"&amp;N&amp;"宋体,常规"页第&amp;"Times New Roman,常规"&amp;P&amp;"宋体,常规"页</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9"/>
  <sheetViews>
    <sheetView workbookViewId="0">
      <selection activeCell="D13" sqref="D13"/>
    </sheetView>
  </sheetViews>
  <sheetFormatPr defaultColWidth="7.875" defaultRowHeight="15.75" customHeight="1"/>
  <cols>
    <col min="1" max="1" width="3.875" style="13" customWidth="1"/>
    <col min="2" max="2" width="18" style="13" customWidth="1"/>
    <col min="3" max="3" width="7.5" style="13" customWidth="1"/>
    <col min="4" max="4" width="6.875" style="13" customWidth="1"/>
    <col min="5" max="5" width="7.875" style="13"/>
    <col min="6" max="7" width="8.25" style="13" customWidth="1"/>
    <col min="8" max="9" width="11.5" style="13" customWidth="1" outlineLevel="1"/>
    <col min="10" max="11" width="13.125" style="13" customWidth="1"/>
    <col min="12" max="12" width="9.75" style="13" customWidth="1"/>
    <col min="13" max="13" width="9.25" style="13" customWidth="1"/>
    <col min="14" max="16384" width="7.875" style="13"/>
  </cols>
  <sheetData>
    <row r="1" spans="1:13">
      <c r="A1" s="34" t="s">
        <v>86</v>
      </c>
      <c r="B1" s="51" t="s">
        <v>267</v>
      </c>
      <c r="C1" s="52"/>
      <c r="D1" s="52"/>
      <c r="E1" s="52"/>
      <c r="F1" s="52"/>
      <c r="G1" s="52"/>
      <c r="H1" s="52"/>
      <c r="I1" s="52"/>
      <c r="J1" s="52"/>
      <c r="K1" s="52"/>
      <c r="L1" s="52"/>
      <c r="M1" s="52"/>
    </row>
    <row r="2" s="11" customFormat="1" ht="30" customHeight="1" spans="1:13">
      <c r="A2" s="36" t="s">
        <v>425</v>
      </c>
      <c r="B2" s="53"/>
      <c r="C2" s="53"/>
      <c r="D2" s="53"/>
      <c r="E2" s="53"/>
      <c r="F2" s="53"/>
      <c r="G2" s="53"/>
      <c r="H2" s="53"/>
      <c r="I2" s="53"/>
      <c r="J2" s="53"/>
      <c r="K2" s="53"/>
      <c r="L2" s="53"/>
      <c r="M2" s="53"/>
    </row>
    <row r="3" ht="14.1" customHeight="1" spans="1:14">
      <c r="A3" s="38" t="e">
        <f>CONCATENATE(#REF!,#REF!,#REF!,#REF!,#REF!,#REF!,#REF!)</f>
        <v>#REF!</v>
      </c>
      <c r="B3" s="38"/>
      <c r="C3" s="38"/>
      <c r="D3" s="38"/>
      <c r="E3" s="38"/>
      <c r="F3" s="38"/>
      <c r="G3" s="38"/>
      <c r="H3" s="38"/>
      <c r="I3" s="38"/>
      <c r="J3" s="55"/>
      <c r="K3" s="55"/>
      <c r="L3" s="55"/>
      <c r="M3" s="55"/>
      <c r="N3" s="55"/>
    </row>
    <row r="4" customHeight="1" spans="1:13">
      <c r="A4" s="39" t="e">
        <f>#REF!&amp;#REF!</f>
        <v>#REF!</v>
      </c>
      <c r="M4" s="40" t="s">
        <v>115</v>
      </c>
    </row>
    <row r="5" s="12" customFormat="1" customHeight="1" spans="1:13">
      <c r="A5" s="41" t="s">
        <v>190</v>
      </c>
      <c r="B5" s="41" t="s">
        <v>284</v>
      </c>
      <c r="C5" s="41" t="s">
        <v>426</v>
      </c>
      <c r="D5" s="41" t="s">
        <v>286</v>
      </c>
      <c r="E5" s="41" t="s">
        <v>420</v>
      </c>
      <c r="F5" s="41" t="s">
        <v>294</v>
      </c>
      <c r="G5" s="41" t="s">
        <v>427</v>
      </c>
      <c r="H5" s="42" t="s">
        <v>227</v>
      </c>
      <c r="I5" s="42" t="s">
        <v>274</v>
      </c>
      <c r="J5" s="41" t="s">
        <v>228</v>
      </c>
      <c r="K5" s="41" t="s">
        <v>229</v>
      </c>
      <c r="L5" s="41" t="s">
        <v>258</v>
      </c>
      <c r="M5" s="41" t="s">
        <v>193</v>
      </c>
    </row>
    <row r="6" customHeight="1" spans="1:13">
      <c r="A6" s="43"/>
      <c r="B6" s="44"/>
      <c r="C6" s="43"/>
      <c r="D6" s="45"/>
      <c r="E6" s="45"/>
      <c r="F6" s="43"/>
      <c r="G6" s="43"/>
      <c r="H6" s="54"/>
      <c r="I6" s="54"/>
      <c r="J6" s="54"/>
      <c r="K6" s="54"/>
      <c r="L6" s="54" t="str">
        <f t="shared" ref="L6:L27" si="0">IF(J6=0,"",(K6-J6)/J6*100)</f>
        <v/>
      </c>
      <c r="M6" s="47"/>
    </row>
    <row r="7" customHeight="1" spans="1:13">
      <c r="A7" s="43"/>
      <c r="B7" s="44"/>
      <c r="C7" s="43"/>
      <c r="D7" s="45"/>
      <c r="E7" s="45"/>
      <c r="F7" s="43"/>
      <c r="G7" s="43"/>
      <c r="H7" s="54"/>
      <c r="I7" s="54"/>
      <c r="J7" s="54"/>
      <c r="K7" s="54"/>
      <c r="L7" s="54" t="str">
        <f t="shared" si="0"/>
        <v/>
      </c>
      <c r="M7" s="47"/>
    </row>
    <row r="8" customHeight="1" spans="1:13">
      <c r="A8" s="43"/>
      <c r="B8" s="44"/>
      <c r="C8" s="43"/>
      <c r="D8" s="45"/>
      <c r="E8" s="45"/>
      <c r="F8" s="43"/>
      <c r="G8" s="43"/>
      <c r="H8" s="54"/>
      <c r="I8" s="54"/>
      <c r="J8" s="54"/>
      <c r="K8" s="54"/>
      <c r="L8" s="54" t="str">
        <f t="shared" si="0"/>
        <v/>
      </c>
      <c r="M8" s="47"/>
    </row>
    <row r="9" customHeight="1" spans="1:13">
      <c r="A9" s="43"/>
      <c r="B9" s="44"/>
      <c r="C9" s="43"/>
      <c r="D9" s="45"/>
      <c r="E9" s="45"/>
      <c r="F9" s="43"/>
      <c r="G9" s="43"/>
      <c r="H9" s="54"/>
      <c r="I9" s="54"/>
      <c r="J9" s="54"/>
      <c r="K9" s="54"/>
      <c r="L9" s="54" t="str">
        <f t="shared" si="0"/>
        <v/>
      </c>
      <c r="M9" s="47"/>
    </row>
    <row r="10" customHeight="1" spans="1:13">
      <c r="A10" s="43"/>
      <c r="B10" s="44"/>
      <c r="C10" s="43"/>
      <c r="D10" s="45"/>
      <c r="E10" s="45"/>
      <c r="F10" s="43"/>
      <c r="G10" s="43"/>
      <c r="H10" s="54"/>
      <c r="I10" s="54"/>
      <c r="J10" s="54"/>
      <c r="K10" s="54"/>
      <c r="L10" s="54" t="str">
        <f t="shared" si="0"/>
        <v/>
      </c>
      <c r="M10" s="47"/>
    </row>
    <row r="11" customHeight="1" spans="1:13">
      <c r="A11" s="43"/>
      <c r="B11" s="44"/>
      <c r="C11" s="43"/>
      <c r="D11" s="45"/>
      <c r="E11" s="45"/>
      <c r="F11" s="43"/>
      <c r="G11" s="43"/>
      <c r="H11" s="54"/>
      <c r="I11" s="54"/>
      <c r="J11" s="54"/>
      <c r="K11" s="54"/>
      <c r="L11" s="54" t="str">
        <f t="shared" si="0"/>
        <v/>
      </c>
      <c r="M11" s="47"/>
    </row>
    <row r="12" customHeight="1" spans="1:13">
      <c r="A12" s="43"/>
      <c r="B12" s="44"/>
      <c r="C12" s="43"/>
      <c r="D12" s="45"/>
      <c r="E12" s="45"/>
      <c r="F12" s="43"/>
      <c r="G12" s="43"/>
      <c r="H12" s="54"/>
      <c r="I12" s="54"/>
      <c r="J12" s="54"/>
      <c r="K12" s="54"/>
      <c r="L12" s="54" t="str">
        <f t="shared" si="0"/>
        <v/>
      </c>
      <c r="M12" s="47"/>
    </row>
    <row r="13" customHeight="1" spans="1:13">
      <c r="A13" s="43"/>
      <c r="B13" s="44"/>
      <c r="C13" s="43"/>
      <c r="D13" s="45"/>
      <c r="E13" s="45"/>
      <c r="F13" s="43"/>
      <c r="G13" s="43"/>
      <c r="H13" s="54"/>
      <c r="I13" s="54"/>
      <c r="J13" s="54"/>
      <c r="K13" s="54"/>
      <c r="L13" s="54" t="str">
        <f t="shared" si="0"/>
        <v/>
      </c>
      <c r="M13" s="47"/>
    </row>
    <row r="14" customHeight="1" spans="1:13">
      <c r="A14" s="43"/>
      <c r="B14" s="44"/>
      <c r="C14" s="43"/>
      <c r="D14" s="45"/>
      <c r="E14" s="45"/>
      <c r="F14" s="43"/>
      <c r="G14" s="43"/>
      <c r="H14" s="54"/>
      <c r="I14" s="54"/>
      <c r="J14" s="54"/>
      <c r="K14" s="54"/>
      <c r="L14" s="54" t="str">
        <f t="shared" si="0"/>
        <v/>
      </c>
      <c r="M14" s="47"/>
    </row>
    <row r="15" customHeight="1" spans="1:13">
      <c r="A15" s="43"/>
      <c r="B15" s="44"/>
      <c r="C15" s="43"/>
      <c r="D15" s="45"/>
      <c r="E15" s="45"/>
      <c r="F15" s="43"/>
      <c r="G15" s="43"/>
      <c r="H15" s="54"/>
      <c r="I15" s="54"/>
      <c r="J15" s="54"/>
      <c r="K15" s="54"/>
      <c r="L15" s="54" t="str">
        <f t="shared" si="0"/>
        <v/>
      </c>
      <c r="M15" s="47"/>
    </row>
    <row r="16" customHeight="1" spans="1:13">
      <c r="A16" s="43"/>
      <c r="B16" s="44"/>
      <c r="C16" s="43"/>
      <c r="D16" s="45"/>
      <c r="E16" s="45"/>
      <c r="F16" s="43"/>
      <c r="G16" s="43"/>
      <c r="H16" s="54"/>
      <c r="I16" s="54"/>
      <c r="J16" s="54"/>
      <c r="K16" s="54"/>
      <c r="L16" s="54" t="str">
        <f t="shared" si="0"/>
        <v/>
      </c>
      <c r="M16" s="47"/>
    </row>
    <row r="17" customHeight="1" spans="1:13">
      <c r="A17" s="43"/>
      <c r="B17" s="44"/>
      <c r="C17" s="43"/>
      <c r="D17" s="45"/>
      <c r="E17" s="45"/>
      <c r="F17" s="43"/>
      <c r="G17" s="43"/>
      <c r="H17" s="54"/>
      <c r="I17" s="54"/>
      <c r="J17" s="54"/>
      <c r="K17" s="54"/>
      <c r="L17" s="54" t="str">
        <f t="shared" si="0"/>
        <v/>
      </c>
      <c r="M17" s="47"/>
    </row>
    <row r="18" customHeight="1" spans="1:13">
      <c r="A18" s="43"/>
      <c r="B18" s="44"/>
      <c r="C18" s="43"/>
      <c r="D18" s="45"/>
      <c r="E18" s="45"/>
      <c r="F18" s="43"/>
      <c r="G18" s="43"/>
      <c r="H18" s="54"/>
      <c r="I18" s="54"/>
      <c r="J18" s="54"/>
      <c r="K18" s="54"/>
      <c r="L18" s="54" t="str">
        <f t="shared" si="0"/>
        <v/>
      </c>
      <c r="M18" s="47"/>
    </row>
    <row r="19" customHeight="1" spans="1:13">
      <c r="A19" s="43"/>
      <c r="B19" s="44"/>
      <c r="C19" s="43"/>
      <c r="D19" s="45"/>
      <c r="E19" s="45"/>
      <c r="F19" s="43"/>
      <c r="G19" s="43"/>
      <c r="H19" s="54"/>
      <c r="I19" s="54"/>
      <c r="J19" s="54"/>
      <c r="K19" s="54"/>
      <c r="L19" s="54" t="str">
        <f t="shared" si="0"/>
        <v/>
      </c>
      <c r="M19" s="47"/>
    </row>
    <row r="20" customHeight="1" spans="1:13">
      <c r="A20" s="43"/>
      <c r="B20" s="44"/>
      <c r="C20" s="43"/>
      <c r="D20" s="45"/>
      <c r="E20" s="45"/>
      <c r="F20" s="43"/>
      <c r="G20" s="43"/>
      <c r="H20" s="54"/>
      <c r="I20" s="54"/>
      <c r="J20" s="54"/>
      <c r="K20" s="54"/>
      <c r="L20" s="54" t="str">
        <f t="shared" si="0"/>
        <v/>
      </c>
      <c r="M20" s="47"/>
    </row>
    <row r="21" customHeight="1" spans="1:13">
      <c r="A21" s="43"/>
      <c r="B21" s="44"/>
      <c r="C21" s="43"/>
      <c r="D21" s="45"/>
      <c r="E21" s="45"/>
      <c r="F21" s="43"/>
      <c r="G21" s="43"/>
      <c r="H21" s="54"/>
      <c r="I21" s="54"/>
      <c r="J21" s="54"/>
      <c r="K21" s="54"/>
      <c r="L21" s="54" t="str">
        <f t="shared" si="0"/>
        <v/>
      </c>
      <c r="M21" s="47"/>
    </row>
    <row r="22" customHeight="1" spans="1:13">
      <c r="A22" s="43"/>
      <c r="B22" s="44"/>
      <c r="C22" s="43"/>
      <c r="D22" s="45"/>
      <c r="E22" s="45"/>
      <c r="F22" s="43"/>
      <c r="G22" s="43"/>
      <c r="H22" s="54"/>
      <c r="I22" s="54"/>
      <c r="J22" s="54"/>
      <c r="K22" s="54"/>
      <c r="L22" s="54" t="str">
        <f t="shared" si="0"/>
        <v/>
      </c>
      <c r="M22" s="47"/>
    </row>
    <row r="23" customHeight="1" spans="1:13">
      <c r="A23" s="43"/>
      <c r="B23" s="44"/>
      <c r="C23" s="43"/>
      <c r="D23" s="45"/>
      <c r="E23" s="45"/>
      <c r="F23" s="43"/>
      <c r="G23" s="43"/>
      <c r="H23" s="54"/>
      <c r="I23" s="54"/>
      <c r="J23" s="54"/>
      <c r="K23" s="54"/>
      <c r="L23" s="54" t="str">
        <f t="shared" si="0"/>
        <v/>
      </c>
      <c r="M23" s="47"/>
    </row>
    <row r="24" customHeight="1" spans="1:13">
      <c r="A24" s="43"/>
      <c r="B24" s="44"/>
      <c r="C24" s="43"/>
      <c r="D24" s="45"/>
      <c r="E24" s="45"/>
      <c r="F24" s="43"/>
      <c r="G24" s="43"/>
      <c r="H24" s="54"/>
      <c r="I24" s="54"/>
      <c r="J24" s="54"/>
      <c r="K24" s="54"/>
      <c r="L24" s="54" t="str">
        <f t="shared" si="0"/>
        <v/>
      </c>
      <c r="M24" s="47"/>
    </row>
    <row r="25" customHeight="1" spans="1:13">
      <c r="A25" s="48" t="s">
        <v>306</v>
      </c>
      <c r="B25" s="66"/>
      <c r="C25" s="43"/>
      <c r="D25" s="45"/>
      <c r="E25" s="45"/>
      <c r="F25" s="43"/>
      <c r="G25" s="43"/>
      <c r="H25" s="54">
        <f>SUM(H6:H24)</f>
        <v>0</v>
      </c>
      <c r="I25" s="54"/>
      <c r="J25" s="54">
        <f>SUM(J6:J24)</f>
        <v>0</v>
      </c>
      <c r="K25" s="54">
        <f>SUM(K6:K24)</f>
        <v>0</v>
      </c>
      <c r="L25" s="54" t="str">
        <f t="shared" si="0"/>
        <v/>
      </c>
      <c r="M25" s="47"/>
    </row>
    <row r="26" customHeight="1" spans="1:13">
      <c r="A26" s="48" t="s">
        <v>428</v>
      </c>
      <c r="B26" s="49"/>
      <c r="C26" s="43"/>
      <c r="D26" s="45"/>
      <c r="E26" s="45"/>
      <c r="F26" s="43"/>
      <c r="G26" s="43"/>
      <c r="H26" s="54"/>
      <c r="I26" s="54"/>
      <c r="J26" s="54">
        <f>H26</f>
        <v>0</v>
      </c>
      <c r="K26" s="54">
        <v>0</v>
      </c>
      <c r="L26" s="54" t="str">
        <f t="shared" si="0"/>
        <v/>
      </c>
      <c r="M26" s="47"/>
    </row>
    <row r="27" customHeight="1" spans="1:13">
      <c r="A27" s="48" t="s">
        <v>324</v>
      </c>
      <c r="B27" s="66"/>
      <c r="C27" s="43"/>
      <c r="D27" s="45"/>
      <c r="E27" s="45"/>
      <c r="F27" s="43"/>
      <c r="G27" s="43"/>
      <c r="H27" s="54">
        <f>H25-H26</f>
        <v>0</v>
      </c>
      <c r="I27" s="54"/>
      <c r="J27" s="54">
        <f>J25-J26</f>
        <v>0</v>
      </c>
      <c r="K27" s="54">
        <f>K25-K26</f>
        <v>0</v>
      </c>
      <c r="L27" s="54" t="str">
        <f t="shared" si="0"/>
        <v/>
      </c>
      <c r="M27" s="47"/>
    </row>
    <row r="28" customHeight="1" spans="1:10">
      <c r="A28" s="50" t="e">
        <f>#REF!&amp;#REF!</f>
        <v>#REF!</v>
      </c>
      <c r="J28" s="39" t="e">
        <f>"评估人员："&amp;#REF!</f>
        <v>#REF!</v>
      </c>
    </row>
    <row r="29" customHeight="1" spans="1:1">
      <c r="A29" s="50" t="e">
        <f>CONCATENATE(#REF!,#REF!,#REF!,#REF!,#REF!,#REF!,#REF!)</f>
        <v>#REF!</v>
      </c>
    </row>
  </sheetData>
  <mergeCells count="5">
    <mergeCell ref="A2:M2"/>
    <mergeCell ref="A3:M3"/>
    <mergeCell ref="A25:B25"/>
    <mergeCell ref="A26:B26"/>
    <mergeCell ref="A27:B27"/>
  </mergeCells>
  <hyperlinks>
    <hyperlink ref="A1" location="索引目录!D31" display="返回索引页"/>
    <hyperlink ref="B1" location="长期投资汇总!B7"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Roman,常规"4-2
&amp;"宋体,常规"共&amp;"Times New Roman,常规"&amp;N&amp;"宋体,常规"页第&amp;"Times New Roman,常规"&amp;P&amp;"宋体,常规"页</oddHead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4"/>
  <sheetViews>
    <sheetView workbookViewId="0">
      <selection activeCell="L17" sqref="L17"/>
    </sheetView>
  </sheetViews>
  <sheetFormatPr defaultColWidth="7.875" defaultRowHeight="15.75" customHeight="1"/>
  <cols>
    <col min="1" max="1" width="4.625" style="13" customWidth="1"/>
    <col min="2" max="2" width="23" style="13" customWidth="1"/>
    <col min="3" max="3" width="17.5" style="13" customWidth="1"/>
    <col min="4" max="4" width="6.875" style="13" customWidth="1"/>
    <col min="5" max="6" width="12.875" style="20" customWidth="1" outlineLevel="1"/>
    <col min="7" max="8" width="16.5" style="13" customWidth="1"/>
    <col min="9" max="9" width="8.375" style="13" customWidth="1"/>
    <col min="10" max="10" width="12.875" style="13" customWidth="1"/>
    <col min="11" max="16384" width="7.875" style="13"/>
  </cols>
  <sheetData>
    <row r="1" spans="1:10">
      <c r="A1" s="34" t="s">
        <v>86</v>
      </c>
      <c r="B1" s="51" t="s">
        <v>429</v>
      </c>
      <c r="C1" s="52"/>
      <c r="D1" s="52"/>
      <c r="E1" s="52"/>
      <c r="F1" s="52"/>
      <c r="G1" s="52"/>
      <c r="H1" s="52"/>
      <c r="I1" s="52"/>
      <c r="J1" s="52"/>
    </row>
    <row r="2" s="11" customFormat="1" ht="30" customHeight="1" spans="1:10">
      <c r="A2" s="36" t="s">
        <v>430</v>
      </c>
      <c r="B2" s="53"/>
      <c r="C2" s="53"/>
      <c r="D2" s="53"/>
      <c r="E2" s="53"/>
      <c r="F2" s="53"/>
      <c r="G2" s="53"/>
      <c r="H2" s="53"/>
      <c r="I2" s="53"/>
      <c r="J2" s="53"/>
    </row>
    <row r="3" ht="14.1" customHeight="1" spans="1:10">
      <c r="A3" s="38" t="e">
        <f>CONCATENATE(#REF!,#REF!,#REF!,#REF!,#REF!,#REF!,#REF!)</f>
        <v>#REF!</v>
      </c>
      <c r="B3" s="38"/>
      <c r="C3" s="38"/>
      <c r="D3" s="38"/>
      <c r="E3" s="55"/>
      <c r="F3" s="55"/>
      <c r="G3" s="55"/>
      <c r="H3" s="55"/>
      <c r="I3" s="55"/>
      <c r="J3" s="55"/>
    </row>
    <row r="4" customHeight="1" spans="1:10">
      <c r="A4" s="39" t="e">
        <f>#REF!&amp;#REF!</f>
        <v>#REF!</v>
      </c>
      <c r="E4" s="542"/>
      <c r="F4" s="542"/>
      <c r="J4" s="40" t="s">
        <v>115</v>
      </c>
    </row>
    <row r="5" s="12" customFormat="1" customHeight="1" spans="1:10">
      <c r="A5" s="41" t="s">
        <v>190</v>
      </c>
      <c r="B5" s="41" t="s">
        <v>311</v>
      </c>
      <c r="C5" s="41" t="s">
        <v>431</v>
      </c>
      <c r="D5" s="41" t="s">
        <v>333</v>
      </c>
      <c r="E5" s="66" t="s">
        <v>227</v>
      </c>
      <c r="F5" s="66" t="s">
        <v>274</v>
      </c>
      <c r="G5" s="41" t="s">
        <v>228</v>
      </c>
      <c r="H5" s="41" t="s">
        <v>229</v>
      </c>
      <c r="I5" s="41" t="s">
        <v>258</v>
      </c>
      <c r="J5" s="41" t="s">
        <v>193</v>
      </c>
    </row>
    <row r="6" customHeight="1" spans="1:10">
      <c r="A6" s="43"/>
      <c r="B6" s="44"/>
      <c r="C6" s="43"/>
      <c r="D6" s="45"/>
      <c r="E6" s="84"/>
      <c r="F6" s="84"/>
      <c r="G6" s="54"/>
      <c r="H6" s="54"/>
      <c r="I6" s="54" t="str">
        <f t="shared" ref="I6:I27" si="0">IF(G6=0,"",(H6-G6)/G6*100)</f>
        <v/>
      </c>
      <c r="J6" s="47"/>
    </row>
    <row r="7" customHeight="1" spans="1:10">
      <c r="A7" s="43"/>
      <c r="B7" s="44"/>
      <c r="C7" s="43"/>
      <c r="D7" s="45"/>
      <c r="E7" s="84"/>
      <c r="F7" s="84"/>
      <c r="G7" s="54"/>
      <c r="H7" s="54"/>
      <c r="I7" s="54" t="str">
        <f t="shared" si="0"/>
        <v/>
      </c>
      <c r="J7" s="47"/>
    </row>
    <row r="8" customHeight="1" spans="1:10">
      <c r="A8" s="43"/>
      <c r="B8" s="44"/>
      <c r="C8" s="43"/>
      <c r="D8" s="45"/>
      <c r="E8" s="84"/>
      <c r="F8" s="84"/>
      <c r="G8" s="54"/>
      <c r="H8" s="54"/>
      <c r="I8" s="54" t="str">
        <f t="shared" si="0"/>
        <v/>
      </c>
      <c r="J8" s="47"/>
    </row>
    <row r="9" customHeight="1" spans="1:10">
      <c r="A9" s="43"/>
      <c r="B9" s="44"/>
      <c r="C9" s="43"/>
      <c r="D9" s="45"/>
      <c r="E9" s="84"/>
      <c r="F9" s="84"/>
      <c r="G9" s="54"/>
      <c r="H9" s="54"/>
      <c r="I9" s="54" t="str">
        <f t="shared" si="0"/>
        <v/>
      </c>
      <c r="J9" s="47"/>
    </row>
    <row r="10" customHeight="1" spans="1:10">
      <c r="A10" s="43"/>
      <c r="B10" s="44"/>
      <c r="C10" s="43"/>
      <c r="D10" s="45"/>
      <c r="E10" s="84"/>
      <c r="F10" s="84"/>
      <c r="G10" s="54"/>
      <c r="H10" s="54"/>
      <c r="I10" s="54" t="str">
        <f t="shared" si="0"/>
        <v/>
      </c>
      <c r="J10" s="47"/>
    </row>
    <row r="11" customHeight="1" spans="1:10">
      <c r="A11" s="43"/>
      <c r="B11" s="44"/>
      <c r="C11" s="43"/>
      <c r="D11" s="45"/>
      <c r="E11" s="84"/>
      <c r="F11" s="84"/>
      <c r="G11" s="54"/>
      <c r="H11" s="54"/>
      <c r="I11" s="54" t="str">
        <f t="shared" si="0"/>
        <v/>
      </c>
      <c r="J11" s="47"/>
    </row>
    <row r="12" customHeight="1" spans="1:10">
      <c r="A12" s="43"/>
      <c r="B12" s="44"/>
      <c r="C12" s="43"/>
      <c r="D12" s="45"/>
      <c r="E12" s="84"/>
      <c r="F12" s="84"/>
      <c r="G12" s="54"/>
      <c r="H12" s="54"/>
      <c r="I12" s="54" t="str">
        <f t="shared" si="0"/>
        <v/>
      </c>
      <c r="J12" s="47"/>
    </row>
    <row r="13" customHeight="1" spans="1:10">
      <c r="A13" s="43"/>
      <c r="B13" s="44"/>
      <c r="C13" s="43"/>
      <c r="D13" s="45"/>
      <c r="E13" s="84"/>
      <c r="F13" s="84"/>
      <c r="G13" s="54"/>
      <c r="H13" s="54"/>
      <c r="I13" s="54" t="str">
        <f t="shared" si="0"/>
        <v/>
      </c>
      <c r="J13" s="47"/>
    </row>
    <row r="14" customHeight="1" spans="1:10">
      <c r="A14" s="43"/>
      <c r="B14" s="44"/>
      <c r="C14" s="43"/>
      <c r="D14" s="45"/>
      <c r="E14" s="84"/>
      <c r="F14" s="84"/>
      <c r="G14" s="54"/>
      <c r="H14" s="54"/>
      <c r="I14" s="54" t="str">
        <f t="shared" si="0"/>
        <v/>
      </c>
      <c r="J14" s="47"/>
    </row>
    <row r="15" customHeight="1" spans="1:10">
      <c r="A15" s="43"/>
      <c r="B15" s="44"/>
      <c r="C15" s="43"/>
      <c r="D15" s="45"/>
      <c r="E15" s="84"/>
      <c r="F15" s="84"/>
      <c r="G15" s="54"/>
      <c r="H15" s="54"/>
      <c r="I15" s="54" t="str">
        <f t="shared" si="0"/>
        <v/>
      </c>
      <c r="J15" s="47"/>
    </row>
    <row r="16" customHeight="1" spans="1:10">
      <c r="A16" s="43"/>
      <c r="B16" s="44"/>
      <c r="C16" s="43"/>
      <c r="D16" s="45"/>
      <c r="E16" s="84"/>
      <c r="F16" s="84"/>
      <c r="G16" s="54"/>
      <c r="H16" s="54"/>
      <c r="I16" s="54" t="str">
        <f t="shared" si="0"/>
        <v/>
      </c>
      <c r="J16" s="47"/>
    </row>
    <row r="17" customHeight="1" spans="1:10">
      <c r="A17" s="43"/>
      <c r="B17" s="44"/>
      <c r="C17" s="43"/>
      <c r="D17" s="45"/>
      <c r="E17" s="84"/>
      <c r="F17" s="84"/>
      <c r="G17" s="54"/>
      <c r="H17" s="54"/>
      <c r="I17" s="54" t="str">
        <f t="shared" si="0"/>
        <v/>
      </c>
      <c r="J17" s="47"/>
    </row>
    <row r="18" customHeight="1" spans="1:10">
      <c r="A18" s="43"/>
      <c r="B18" s="44"/>
      <c r="C18" s="43"/>
      <c r="D18" s="45"/>
      <c r="E18" s="84"/>
      <c r="F18" s="84"/>
      <c r="G18" s="54"/>
      <c r="H18" s="54"/>
      <c r="I18" s="54" t="str">
        <f t="shared" si="0"/>
        <v/>
      </c>
      <c r="J18" s="47"/>
    </row>
    <row r="19" customHeight="1" spans="1:10">
      <c r="A19" s="43"/>
      <c r="B19" s="44"/>
      <c r="C19" s="43"/>
      <c r="D19" s="45"/>
      <c r="E19" s="84"/>
      <c r="F19" s="84"/>
      <c r="G19" s="54"/>
      <c r="H19" s="54"/>
      <c r="I19" s="54" t="str">
        <f t="shared" si="0"/>
        <v/>
      </c>
      <c r="J19" s="47"/>
    </row>
    <row r="20" customHeight="1" spans="1:10">
      <c r="A20" s="43"/>
      <c r="B20" s="44"/>
      <c r="C20" s="43"/>
      <c r="D20" s="45"/>
      <c r="E20" s="84"/>
      <c r="F20" s="84"/>
      <c r="G20" s="54"/>
      <c r="H20" s="54"/>
      <c r="I20" s="54" t="str">
        <f t="shared" si="0"/>
        <v/>
      </c>
      <c r="J20" s="47"/>
    </row>
    <row r="21" customHeight="1" spans="1:10">
      <c r="A21" s="43"/>
      <c r="B21" s="44"/>
      <c r="C21" s="43"/>
      <c r="D21" s="45"/>
      <c r="E21" s="84"/>
      <c r="F21" s="84"/>
      <c r="G21" s="54"/>
      <c r="H21" s="54"/>
      <c r="I21" s="54" t="str">
        <f t="shared" si="0"/>
        <v/>
      </c>
      <c r="J21" s="47"/>
    </row>
    <row r="22" customHeight="1" spans="1:10">
      <c r="A22" s="43"/>
      <c r="B22" s="44"/>
      <c r="C22" s="43"/>
      <c r="D22" s="45"/>
      <c r="E22" s="84"/>
      <c r="F22" s="84"/>
      <c r="G22" s="54"/>
      <c r="H22" s="54"/>
      <c r="I22" s="54" t="str">
        <f t="shared" si="0"/>
        <v/>
      </c>
      <c r="J22" s="47"/>
    </row>
    <row r="23" customHeight="1" spans="1:10">
      <c r="A23" s="43"/>
      <c r="B23" s="44"/>
      <c r="C23" s="43"/>
      <c r="D23" s="45"/>
      <c r="E23" s="84"/>
      <c r="F23" s="84"/>
      <c r="G23" s="54"/>
      <c r="H23" s="54"/>
      <c r="I23" s="54" t="str">
        <f t="shared" si="0"/>
        <v/>
      </c>
      <c r="J23" s="47"/>
    </row>
    <row r="24" customHeight="1" spans="1:10">
      <c r="A24" s="48" t="s">
        <v>306</v>
      </c>
      <c r="B24" s="66"/>
      <c r="C24" s="43"/>
      <c r="D24" s="45"/>
      <c r="E24" s="84">
        <f>SUM(E6:E23)</f>
        <v>0</v>
      </c>
      <c r="F24" s="84"/>
      <c r="G24" s="54">
        <f>SUM(G6:G23)</f>
        <v>0</v>
      </c>
      <c r="H24" s="54">
        <f>SUM(H6:H23)</f>
        <v>0</v>
      </c>
      <c r="I24" s="54" t="str">
        <f t="shared" si="0"/>
        <v/>
      </c>
      <c r="J24" s="47"/>
    </row>
    <row r="25" customHeight="1" spans="1:10">
      <c r="A25" s="48" t="s">
        <v>329</v>
      </c>
      <c r="B25" s="66"/>
      <c r="C25" s="43"/>
      <c r="D25" s="45"/>
      <c r="E25" s="84"/>
      <c r="F25" s="84"/>
      <c r="G25" s="54">
        <f>E25</f>
        <v>0</v>
      </c>
      <c r="H25" s="54">
        <v>0</v>
      </c>
      <c r="I25" s="54" t="str">
        <f t="shared" si="0"/>
        <v/>
      </c>
      <c r="J25" s="47"/>
    </row>
    <row r="26" customHeight="1" spans="1:10">
      <c r="A26" s="48" t="s">
        <v>330</v>
      </c>
      <c r="B26" s="66"/>
      <c r="C26" s="43"/>
      <c r="D26" s="45"/>
      <c r="E26" s="84"/>
      <c r="F26" s="84"/>
      <c r="G26" s="54"/>
      <c r="H26" s="54"/>
      <c r="I26" s="54" t="str">
        <f t="shared" si="0"/>
        <v/>
      </c>
      <c r="J26" s="47"/>
    </row>
    <row r="27" customHeight="1" spans="1:10">
      <c r="A27" s="48" t="s">
        <v>324</v>
      </c>
      <c r="B27" s="66"/>
      <c r="C27" s="47"/>
      <c r="D27" s="45"/>
      <c r="E27" s="543">
        <f>E24-E25-E26</f>
        <v>0</v>
      </c>
      <c r="F27" s="543"/>
      <c r="G27" s="54">
        <f>G24-G25-G26</f>
        <v>0</v>
      </c>
      <c r="H27" s="54">
        <f>H24-H25-H26</f>
        <v>0</v>
      </c>
      <c r="I27" s="54" t="str">
        <f t="shared" si="0"/>
        <v/>
      </c>
      <c r="J27" s="47"/>
    </row>
    <row r="28" customHeight="1" spans="1:7">
      <c r="A28" s="50" t="e">
        <f>#REF!&amp;#REF!</f>
        <v>#REF!</v>
      </c>
      <c r="G28" s="39" t="e">
        <f>"评估人员："&amp;#REF!</f>
        <v>#REF!</v>
      </c>
    </row>
    <row r="29" customHeight="1" spans="1:1">
      <c r="A29" s="50" t="e">
        <f>CONCATENATE(#REF!,#REF!,#REF!,#REF!,#REF!,#REF!,#REF!)</f>
        <v>#REF!</v>
      </c>
    </row>
    <row r="30" customHeight="1" spans="2:3">
      <c r="B30" s="169" t="s">
        <v>341</v>
      </c>
      <c r="C30" s="544" t="s">
        <v>432</v>
      </c>
    </row>
    <row r="31" customHeight="1" spans="2:3">
      <c r="B31" s="40" t="s">
        <v>343</v>
      </c>
      <c r="C31" s="13" t="s">
        <v>344</v>
      </c>
    </row>
    <row r="32" customHeight="1" spans="3:3">
      <c r="C32" s="13" t="s">
        <v>345</v>
      </c>
    </row>
    <row r="33" customHeight="1" spans="3:3">
      <c r="C33" s="13" t="s">
        <v>346</v>
      </c>
    </row>
    <row r="34" customHeight="1" spans="3:3">
      <c r="C34" s="13" t="s">
        <v>347</v>
      </c>
    </row>
  </sheetData>
  <mergeCells count="6">
    <mergeCell ref="A2:J2"/>
    <mergeCell ref="A3:J3"/>
    <mergeCell ref="A24:B24"/>
    <mergeCell ref="A25:B25"/>
    <mergeCell ref="A26:B26"/>
    <mergeCell ref="A27:B27"/>
  </mergeCells>
  <hyperlinks>
    <hyperlink ref="A1" location="索引目录!D32" display="返回索引页"/>
    <hyperlink ref="B1" location="长期投资汇总!B8" display="返回 "/>
  </hyperlinks>
  <printOptions horizontalCentered="1"/>
  <pageMargins left="0.349305555555556" right="0.349305555555556" top="0.788888888888889" bottom="0.788888888888889" header="1.02916666666667" footer="0.509027777777778"/>
  <pageSetup paperSize="9" scale="99" fitToHeight="0" orientation="landscape"/>
  <headerFooter alignWithMargins="0">
    <oddHeader>&amp;R&amp;"宋体,常规"&amp;10表&amp;"Times New Roman,常规"3-4
&amp;"宋体,常规"共&amp;"Times New Roman,常规"&amp;N&amp;"宋体,常规"页第&amp;"Times New Roman,常规"&amp;P&amp;"宋体,常规"页</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L17" sqref="L17"/>
    </sheetView>
  </sheetViews>
  <sheetFormatPr defaultColWidth="7.875" defaultRowHeight="15.75" customHeight="1"/>
  <cols>
    <col min="1" max="1" width="3.875" style="13" customWidth="1"/>
    <col min="2" max="2" width="27.375" style="13" customWidth="1"/>
    <col min="3" max="3" width="7.875" style="13" customWidth="1"/>
    <col min="4" max="4" width="10.875" style="13" customWidth="1"/>
    <col min="5" max="5" width="8.25" style="13" customWidth="1"/>
    <col min="6" max="6" width="11.75" style="13" customWidth="1"/>
    <col min="7" max="8" width="11.5" style="13" hidden="1" customWidth="1" outlineLevel="1"/>
    <col min="9" max="9" width="12.5" style="13" customWidth="1" collapsed="1"/>
    <col min="10" max="10" width="12.75" style="13" customWidth="1"/>
    <col min="11" max="11" width="10.25" style="13" customWidth="1"/>
    <col min="12" max="12" width="12.75" style="13" customWidth="1"/>
    <col min="13" max="13" width="10.375" style="13" hidden="1" customWidth="1"/>
    <col min="14" max="14" width="10.375" style="13" customWidth="1"/>
    <col min="15" max="15" width="10.125" style="13" customWidth="1"/>
    <col min="16" max="16384" width="7.875" style="13"/>
  </cols>
  <sheetData>
    <row r="1" spans="1:19">
      <c r="A1" s="14" t="s">
        <v>222</v>
      </c>
      <c r="B1" s="15" t="s">
        <v>223</v>
      </c>
      <c r="C1" s="16"/>
      <c r="D1" s="16"/>
      <c r="E1" s="16"/>
      <c r="F1" s="16"/>
      <c r="G1" s="16"/>
      <c r="H1" s="16"/>
      <c r="I1" s="16"/>
      <c r="J1" s="16"/>
      <c r="K1" s="16"/>
      <c r="L1" s="16"/>
      <c r="M1" s="20"/>
      <c r="N1" s="20"/>
      <c r="O1" s="20"/>
      <c r="P1" s="20"/>
      <c r="Q1" s="20"/>
      <c r="R1" s="20"/>
      <c r="S1" s="20"/>
    </row>
    <row r="2" s="11" customFormat="1" ht="30" customHeight="1" spans="1:19">
      <c r="A2" s="17" t="s">
        <v>433</v>
      </c>
      <c r="B2" s="17"/>
      <c r="C2" s="17"/>
      <c r="D2" s="17"/>
      <c r="E2" s="17"/>
      <c r="F2" s="17"/>
      <c r="G2" s="17"/>
      <c r="H2" s="17"/>
      <c r="I2" s="17"/>
      <c r="J2" s="17"/>
      <c r="K2" s="17"/>
      <c r="L2" s="17"/>
      <c r="M2" s="20"/>
      <c r="N2" s="29"/>
      <c r="O2" s="29"/>
      <c r="P2" s="29"/>
      <c r="Q2" s="29"/>
      <c r="R2" s="29"/>
      <c r="S2" s="29"/>
    </row>
    <row r="3" ht="14.1" customHeight="1" spans="1:19">
      <c r="A3" s="18" t="e">
        <f>CONCATENATE(#REF!,#REF!,#REF!,#REF!,#REF!,#REF!,#REF!)</f>
        <v>#REF!</v>
      </c>
      <c r="B3" s="18"/>
      <c r="C3" s="18"/>
      <c r="D3" s="18"/>
      <c r="E3" s="18"/>
      <c r="F3" s="18"/>
      <c r="G3" s="18"/>
      <c r="H3" s="18"/>
      <c r="I3" s="18"/>
      <c r="J3" s="30"/>
      <c r="K3" s="30"/>
      <c r="L3" s="30"/>
      <c r="M3" s="30"/>
      <c r="N3" s="30"/>
      <c r="O3" s="20"/>
      <c r="P3" s="20"/>
      <c r="Q3" s="20"/>
      <c r="R3" s="20"/>
      <c r="S3" s="20"/>
    </row>
    <row r="4" customHeight="1" spans="1:19">
      <c r="A4" s="19" t="e">
        <f>#REF!&amp;#REF!</f>
        <v>#REF!</v>
      </c>
      <c r="B4" s="20"/>
      <c r="C4" s="20"/>
      <c r="D4" s="20"/>
      <c r="E4" s="20"/>
      <c r="F4" s="20"/>
      <c r="G4" s="20"/>
      <c r="H4" s="20"/>
      <c r="I4" s="20"/>
      <c r="J4" s="20"/>
      <c r="K4" s="20"/>
      <c r="L4" s="31" t="s">
        <v>248</v>
      </c>
      <c r="M4" s="20"/>
      <c r="N4" s="20"/>
      <c r="O4" s="20"/>
      <c r="P4" s="20"/>
      <c r="Q4" s="20"/>
      <c r="R4" s="20"/>
      <c r="S4" s="20"/>
    </row>
    <row r="5" s="12" customFormat="1" customHeight="1" spans="1:19">
      <c r="A5" s="21" t="s">
        <v>249</v>
      </c>
      <c r="B5" s="21" t="s">
        <v>434</v>
      </c>
      <c r="C5" s="21" t="s">
        <v>435</v>
      </c>
      <c r="D5" s="21" t="s">
        <v>436</v>
      </c>
      <c r="E5" s="21" t="s">
        <v>415</v>
      </c>
      <c r="F5" s="21" t="s">
        <v>437</v>
      </c>
      <c r="G5" s="22" t="s">
        <v>254</v>
      </c>
      <c r="H5" s="22" t="s">
        <v>255</v>
      </c>
      <c r="I5" s="21" t="s">
        <v>256</v>
      </c>
      <c r="J5" s="21" t="s">
        <v>257</v>
      </c>
      <c r="K5" s="21" t="s">
        <v>258</v>
      </c>
      <c r="L5" s="21" t="s">
        <v>305</v>
      </c>
      <c r="M5" s="32"/>
      <c r="N5" s="32"/>
      <c r="O5" s="32"/>
      <c r="P5" s="32"/>
      <c r="Q5" s="32"/>
      <c r="R5" s="32"/>
      <c r="S5" s="32"/>
    </row>
    <row r="6" customHeight="1" spans="1:19">
      <c r="A6" s="21"/>
      <c r="B6" s="538"/>
      <c r="C6" s="539"/>
      <c r="D6" s="21"/>
      <c r="E6" s="21"/>
      <c r="F6" s="25"/>
      <c r="G6" s="25"/>
      <c r="H6" s="25"/>
      <c r="I6" s="25"/>
      <c r="J6" s="25"/>
      <c r="K6" s="84" t="str">
        <f>IF(I6=0,"",(J6-I6)/I6*100)</f>
        <v/>
      </c>
      <c r="L6" s="33"/>
      <c r="M6" s="56">
        <f>J6-I6</f>
        <v>0</v>
      </c>
      <c r="N6" s="541"/>
      <c r="O6" s="56">
        <f>J6-I6</f>
        <v>0</v>
      </c>
      <c r="P6" s="20"/>
      <c r="Q6" s="20"/>
      <c r="R6" s="20"/>
      <c r="S6" s="20"/>
    </row>
    <row r="7" customHeight="1" spans="1:19">
      <c r="A7" s="21"/>
      <c r="B7" s="538"/>
      <c r="C7" s="24"/>
      <c r="D7" s="21"/>
      <c r="E7" s="21"/>
      <c r="F7" s="25"/>
      <c r="G7" s="25"/>
      <c r="H7" s="25"/>
      <c r="I7" s="25"/>
      <c r="J7" s="25"/>
      <c r="K7" s="84" t="str">
        <f t="shared" ref="K7:K27" si="0">IF(I7=0,"",(J7-I7)/I7*100)</f>
        <v/>
      </c>
      <c r="L7" s="33"/>
      <c r="M7" s="56">
        <f>J7-I7</f>
        <v>0</v>
      </c>
      <c r="N7" s="541">
        <v>0</v>
      </c>
      <c r="O7" s="56">
        <f>J7-I7</f>
        <v>0</v>
      </c>
      <c r="P7" s="20"/>
      <c r="Q7" s="20"/>
      <c r="R7" s="20"/>
      <c r="S7" s="20"/>
    </row>
    <row r="8" customHeight="1" spans="1:19">
      <c r="A8" s="21"/>
      <c r="B8" s="23"/>
      <c r="C8" s="24"/>
      <c r="D8" s="21"/>
      <c r="E8" s="21"/>
      <c r="F8" s="21"/>
      <c r="G8" s="25"/>
      <c r="H8" s="25"/>
      <c r="I8" s="25"/>
      <c r="J8" s="25"/>
      <c r="K8" s="84" t="str">
        <f t="shared" si="0"/>
        <v/>
      </c>
      <c r="L8" s="33"/>
      <c r="M8" s="272"/>
      <c r="N8" s="20"/>
      <c r="O8" s="20"/>
      <c r="P8" s="20"/>
      <c r="Q8" s="20"/>
      <c r="R8" s="20"/>
      <c r="S8" s="20"/>
    </row>
    <row r="9" customHeight="1" spans="1:19">
      <c r="A9" s="21"/>
      <c r="B9" s="23"/>
      <c r="C9" s="24"/>
      <c r="D9" s="21"/>
      <c r="E9" s="21"/>
      <c r="F9" s="21"/>
      <c r="G9" s="25"/>
      <c r="H9" s="25"/>
      <c r="I9" s="25"/>
      <c r="J9" s="25"/>
      <c r="K9" s="84" t="str">
        <f t="shared" si="0"/>
        <v/>
      </c>
      <c r="L9" s="33"/>
      <c r="M9" s="20">
        <f>[3]分类汇总!$F$64*E7/100</f>
        <v>0</v>
      </c>
      <c r="N9" s="20"/>
      <c r="O9" s="20"/>
      <c r="P9" s="20"/>
      <c r="Q9" s="20"/>
      <c r="R9" s="20"/>
      <c r="S9" s="20"/>
    </row>
    <row r="10" customHeight="1" spans="1:19">
      <c r="A10" s="21"/>
      <c r="B10" s="23"/>
      <c r="C10" s="24"/>
      <c r="D10" s="21"/>
      <c r="E10" s="21"/>
      <c r="F10" s="21"/>
      <c r="G10" s="25"/>
      <c r="H10" s="25"/>
      <c r="I10" s="25"/>
      <c r="J10" s="25"/>
      <c r="K10" s="25" t="str">
        <f t="shared" si="0"/>
        <v/>
      </c>
      <c r="L10" s="33"/>
      <c r="M10" s="56">
        <f>M9-J7</f>
        <v>0</v>
      </c>
      <c r="N10" s="20"/>
      <c r="O10" s="20"/>
      <c r="P10" s="20"/>
      <c r="Q10" s="20"/>
      <c r="R10" s="20"/>
      <c r="S10" s="20"/>
    </row>
    <row r="11" customHeight="1" spans="1:19">
      <c r="A11" s="21"/>
      <c r="B11" s="23"/>
      <c r="C11" s="24"/>
      <c r="D11" s="21"/>
      <c r="E11" s="21"/>
      <c r="F11" s="21"/>
      <c r="G11" s="25"/>
      <c r="H11" s="25"/>
      <c r="I11" s="25"/>
      <c r="J11" s="25"/>
      <c r="K11" s="25" t="str">
        <f t="shared" si="0"/>
        <v/>
      </c>
      <c r="L11" s="33"/>
      <c r="M11" s="20"/>
      <c r="N11" s="56"/>
      <c r="O11" s="20"/>
      <c r="P11" s="20"/>
      <c r="Q11" s="20"/>
      <c r="R11" s="20"/>
      <c r="S11" s="20"/>
    </row>
    <row r="12" customHeight="1" spans="1:19">
      <c r="A12" s="21"/>
      <c r="B12" s="23"/>
      <c r="C12" s="24"/>
      <c r="D12" s="21"/>
      <c r="E12" s="21"/>
      <c r="F12" s="21"/>
      <c r="G12" s="25"/>
      <c r="H12" s="25"/>
      <c r="I12" s="25"/>
      <c r="J12" s="25"/>
      <c r="K12" s="25" t="str">
        <f t="shared" si="0"/>
        <v/>
      </c>
      <c r="L12" s="33"/>
      <c r="M12" s="20"/>
      <c r="N12" s="20"/>
      <c r="O12" s="20"/>
      <c r="P12" s="20"/>
      <c r="Q12" s="20"/>
      <c r="R12" s="20"/>
      <c r="S12" s="20"/>
    </row>
    <row r="13" customHeight="1" spans="1:19">
      <c r="A13" s="21"/>
      <c r="B13" s="23"/>
      <c r="C13" s="24"/>
      <c r="D13" s="21"/>
      <c r="E13" s="21"/>
      <c r="F13" s="21"/>
      <c r="G13" s="25"/>
      <c r="H13" s="25"/>
      <c r="I13" s="25"/>
      <c r="J13" s="25"/>
      <c r="K13" s="25" t="str">
        <f t="shared" si="0"/>
        <v/>
      </c>
      <c r="L13" s="33"/>
      <c r="M13" s="20"/>
      <c r="N13" s="20"/>
      <c r="O13" s="20"/>
      <c r="P13" s="20"/>
      <c r="Q13" s="20"/>
      <c r="R13" s="20"/>
      <c r="S13" s="20"/>
    </row>
    <row r="14" customHeight="1" spans="1:19">
      <c r="A14" s="21"/>
      <c r="B14" s="23"/>
      <c r="C14" s="24"/>
      <c r="D14" s="21"/>
      <c r="E14" s="21"/>
      <c r="F14" s="21"/>
      <c r="G14" s="25"/>
      <c r="H14" s="25"/>
      <c r="I14" s="25"/>
      <c r="J14" s="25"/>
      <c r="K14" s="25" t="str">
        <f t="shared" si="0"/>
        <v/>
      </c>
      <c r="L14" s="33"/>
      <c r="M14" s="20"/>
      <c r="N14" s="20"/>
      <c r="O14" s="20"/>
      <c r="P14" s="20"/>
      <c r="Q14" s="20"/>
      <c r="R14" s="20"/>
      <c r="S14" s="20"/>
    </row>
    <row r="15" customHeight="1" spans="1:19">
      <c r="A15" s="21"/>
      <c r="B15" s="23"/>
      <c r="C15" s="24"/>
      <c r="D15" s="21"/>
      <c r="E15" s="21"/>
      <c r="F15" s="21"/>
      <c r="G15" s="25"/>
      <c r="H15" s="25"/>
      <c r="I15" s="25"/>
      <c r="J15" s="25"/>
      <c r="K15" s="25" t="str">
        <f t="shared" si="0"/>
        <v/>
      </c>
      <c r="L15" s="33"/>
      <c r="M15" s="20"/>
      <c r="N15" s="20"/>
      <c r="O15" s="20"/>
      <c r="P15" s="20"/>
      <c r="Q15" s="20"/>
      <c r="R15" s="20"/>
      <c r="S15" s="20"/>
    </row>
    <row r="16" customHeight="1" spans="1:19">
      <c r="A16" s="21"/>
      <c r="B16" s="23"/>
      <c r="C16" s="24"/>
      <c r="D16" s="21"/>
      <c r="E16" s="21"/>
      <c r="F16" s="21"/>
      <c r="G16" s="25"/>
      <c r="H16" s="25"/>
      <c r="I16" s="25"/>
      <c r="J16" s="25"/>
      <c r="K16" s="25" t="str">
        <f t="shared" si="0"/>
        <v/>
      </c>
      <c r="L16" s="33"/>
      <c r="M16" s="20"/>
      <c r="N16" s="20"/>
      <c r="O16" s="20"/>
      <c r="P16" s="20"/>
      <c r="Q16" s="20"/>
      <c r="R16" s="20"/>
      <c r="S16" s="20"/>
    </row>
    <row r="17" customHeight="1" spans="1:19">
      <c r="A17" s="21"/>
      <c r="B17" s="23"/>
      <c r="C17" s="24"/>
      <c r="D17" s="21"/>
      <c r="E17" s="21"/>
      <c r="F17" s="21"/>
      <c r="G17" s="25"/>
      <c r="H17" s="25"/>
      <c r="I17" s="25"/>
      <c r="J17" s="25"/>
      <c r="K17" s="25" t="str">
        <f t="shared" si="0"/>
        <v/>
      </c>
      <c r="L17" s="33"/>
      <c r="M17" s="20"/>
      <c r="N17" s="20"/>
      <c r="O17" s="20"/>
      <c r="P17" s="20"/>
      <c r="Q17" s="20"/>
      <c r="R17" s="20"/>
      <c r="S17" s="20"/>
    </row>
    <row r="18" customHeight="1" spans="1:19">
      <c r="A18" s="21"/>
      <c r="B18" s="23"/>
      <c r="C18" s="24"/>
      <c r="D18" s="21"/>
      <c r="E18" s="21"/>
      <c r="F18" s="21"/>
      <c r="G18" s="25"/>
      <c r="H18" s="25"/>
      <c r="I18" s="25"/>
      <c r="J18" s="25"/>
      <c r="K18" s="25" t="str">
        <f t="shared" si="0"/>
        <v/>
      </c>
      <c r="L18" s="33"/>
      <c r="M18" s="20"/>
      <c r="N18" s="20"/>
      <c r="O18" s="20"/>
      <c r="P18" s="20"/>
      <c r="Q18" s="20"/>
      <c r="R18" s="20"/>
      <c r="S18" s="20"/>
    </row>
    <row r="19" customHeight="1" spans="1:19">
      <c r="A19" s="21"/>
      <c r="B19" s="23"/>
      <c r="C19" s="24"/>
      <c r="D19" s="21"/>
      <c r="E19" s="21"/>
      <c r="F19" s="21"/>
      <c r="G19" s="25"/>
      <c r="H19" s="25"/>
      <c r="I19" s="25"/>
      <c r="J19" s="25"/>
      <c r="K19" s="25" t="str">
        <f t="shared" si="0"/>
        <v/>
      </c>
      <c r="L19" s="33"/>
      <c r="M19" s="20"/>
      <c r="N19" s="20"/>
      <c r="O19" s="20"/>
      <c r="P19" s="20"/>
      <c r="Q19" s="20"/>
      <c r="R19" s="20"/>
      <c r="S19" s="20"/>
    </row>
    <row r="20" customHeight="1" spans="1:19">
      <c r="A20" s="21"/>
      <c r="B20" s="23"/>
      <c r="C20" s="24"/>
      <c r="D20" s="21"/>
      <c r="E20" s="21"/>
      <c r="F20" s="21"/>
      <c r="G20" s="25"/>
      <c r="H20" s="25"/>
      <c r="I20" s="25"/>
      <c r="J20" s="25"/>
      <c r="K20" s="25" t="str">
        <f t="shared" si="0"/>
        <v/>
      </c>
      <c r="L20" s="33"/>
      <c r="M20" s="20"/>
      <c r="N20" s="20"/>
      <c r="O20" s="20"/>
      <c r="P20" s="20"/>
      <c r="Q20" s="20"/>
      <c r="R20" s="20"/>
      <c r="S20" s="20"/>
    </row>
    <row r="21" customHeight="1" spans="1:19">
      <c r="A21" s="21"/>
      <c r="B21" s="23"/>
      <c r="C21" s="24"/>
      <c r="D21" s="21"/>
      <c r="E21" s="21"/>
      <c r="F21" s="21"/>
      <c r="G21" s="25"/>
      <c r="H21" s="25"/>
      <c r="I21" s="25"/>
      <c r="J21" s="25"/>
      <c r="K21" s="25" t="str">
        <f t="shared" si="0"/>
        <v/>
      </c>
      <c r="L21" s="33"/>
      <c r="M21" s="20"/>
      <c r="N21" s="20"/>
      <c r="O21" s="20"/>
      <c r="P21" s="20"/>
      <c r="Q21" s="20"/>
      <c r="R21" s="20"/>
      <c r="S21" s="20"/>
    </row>
    <row r="22" customHeight="1" spans="1:19">
      <c r="A22" s="21"/>
      <c r="B22" s="23"/>
      <c r="C22" s="24"/>
      <c r="D22" s="21"/>
      <c r="E22" s="21"/>
      <c r="F22" s="21"/>
      <c r="G22" s="25"/>
      <c r="H22" s="25"/>
      <c r="I22" s="25"/>
      <c r="J22" s="25"/>
      <c r="K22" s="25" t="str">
        <f t="shared" si="0"/>
        <v/>
      </c>
      <c r="L22" s="33"/>
      <c r="M22" s="20"/>
      <c r="N22" s="20"/>
      <c r="O22" s="20"/>
      <c r="P22" s="20"/>
      <c r="Q22" s="20"/>
      <c r="R22" s="20"/>
      <c r="S22" s="20"/>
    </row>
    <row r="23" customHeight="1" spans="1:19">
      <c r="A23" s="21"/>
      <c r="B23" s="23"/>
      <c r="C23" s="24"/>
      <c r="D23" s="21"/>
      <c r="E23" s="21"/>
      <c r="F23" s="21"/>
      <c r="G23" s="25"/>
      <c r="H23" s="25"/>
      <c r="I23" s="25"/>
      <c r="J23" s="25"/>
      <c r="K23" s="25" t="str">
        <f t="shared" si="0"/>
        <v/>
      </c>
      <c r="L23" s="33"/>
      <c r="M23" s="20"/>
      <c r="N23" s="20"/>
      <c r="O23" s="20"/>
      <c r="P23" s="20"/>
      <c r="Q23" s="20"/>
      <c r="R23" s="20"/>
      <c r="S23" s="20"/>
    </row>
    <row r="24" customHeight="1" spans="1:19">
      <c r="A24" s="21"/>
      <c r="B24" s="23"/>
      <c r="C24" s="24"/>
      <c r="D24" s="21"/>
      <c r="E24" s="21"/>
      <c r="F24" s="21"/>
      <c r="G24" s="25"/>
      <c r="H24" s="25"/>
      <c r="I24" s="25"/>
      <c r="J24" s="25"/>
      <c r="K24" s="25" t="str">
        <f t="shared" si="0"/>
        <v/>
      </c>
      <c r="L24" s="33"/>
      <c r="M24" s="20"/>
      <c r="N24" s="20"/>
      <c r="O24" s="20"/>
      <c r="P24" s="20"/>
      <c r="Q24" s="20"/>
      <c r="R24" s="20"/>
      <c r="S24" s="20"/>
    </row>
    <row r="25" customHeight="1" spans="1:19">
      <c r="A25" s="26" t="s">
        <v>306</v>
      </c>
      <c r="B25" s="27"/>
      <c r="C25" s="21"/>
      <c r="D25" s="24"/>
      <c r="E25" s="24"/>
      <c r="F25" s="24"/>
      <c r="G25" s="25">
        <f>SUM(G6:G24)</f>
        <v>0</v>
      </c>
      <c r="H25" s="25"/>
      <c r="I25" s="25">
        <f>SUM(I6:I24)</f>
        <v>0</v>
      </c>
      <c r="J25" s="25">
        <f>SUM(J6:J24)</f>
        <v>0</v>
      </c>
      <c r="K25" s="25" t="str">
        <f t="shared" si="0"/>
        <v/>
      </c>
      <c r="L25" s="33"/>
      <c r="M25" s="20"/>
      <c r="N25" s="272"/>
      <c r="O25" s="20"/>
      <c r="P25" s="20"/>
      <c r="Q25" s="20"/>
      <c r="R25" s="20"/>
      <c r="S25" s="20"/>
    </row>
    <row r="26" customHeight="1" spans="1:19">
      <c r="A26" s="26" t="s">
        <v>438</v>
      </c>
      <c r="B26" s="27"/>
      <c r="C26" s="21"/>
      <c r="D26" s="24"/>
      <c r="E26" s="24"/>
      <c r="F26" s="24"/>
      <c r="G26" s="25"/>
      <c r="H26" s="25"/>
      <c r="I26" s="25">
        <f>G26</f>
        <v>0</v>
      </c>
      <c r="J26" s="25">
        <v>0</v>
      </c>
      <c r="K26" s="25" t="str">
        <f t="shared" si="0"/>
        <v/>
      </c>
      <c r="L26" s="33"/>
      <c r="M26" s="20"/>
      <c r="N26" s="20"/>
      <c r="O26" s="20"/>
      <c r="P26" s="20"/>
      <c r="Q26" s="20"/>
      <c r="R26" s="20"/>
      <c r="S26" s="20"/>
    </row>
    <row r="27" customHeight="1" spans="1:19">
      <c r="A27" s="26" t="s">
        <v>324</v>
      </c>
      <c r="B27" s="27"/>
      <c r="C27" s="21"/>
      <c r="D27" s="24"/>
      <c r="E27" s="24"/>
      <c r="F27" s="24"/>
      <c r="G27" s="25">
        <f>G25-G26</f>
        <v>0</v>
      </c>
      <c r="H27" s="25"/>
      <c r="I27" s="25">
        <f>I25-I26</f>
        <v>0</v>
      </c>
      <c r="J27" s="25">
        <f>J25-J26</f>
        <v>0</v>
      </c>
      <c r="K27" s="25" t="str">
        <f t="shared" si="0"/>
        <v/>
      </c>
      <c r="L27" s="33"/>
      <c r="M27" s="20"/>
      <c r="N27" s="20"/>
      <c r="O27" s="20"/>
      <c r="P27" s="20"/>
      <c r="Q27" s="20"/>
      <c r="R27" s="20"/>
      <c r="S27" s="20"/>
    </row>
    <row r="28" customHeight="1" spans="1:19">
      <c r="A28" s="28" t="e">
        <f>#REF!&amp;#REF!</f>
        <v>#REF!</v>
      </c>
      <c r="B28" s="20"/>
      <c r="C28" s="540"/>
      <c r="D28" s="20"/>
      <c r="E28" s="20"/>
      <c r="F28" s="20"/>
      <c r="G28" s="20"/>
      <c r="H28" s="20"/>
      <c r="I28" s="97" t="e">
        <f>"评估人员："&amp;#REF!</f>
        <v>#REF!</v>
      </c>
      <c r="J28" s="20"/>
      <c r="K28" s="20"/>
      <c r="L28" s="20"/>
      <c r="M28" s="20"/>
      <c r="N28" s="20"/>
      <c r="O28" s="20"/>
      <c r="P28" s="20"/>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56"/>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5">
    <mergeCell ref="A2:L2"/>
    <mergeCell ref="A3:L3"/>
    <mergeCell ref="A25:B25"/>
    <mergeCell ref="A26:B26"/>
    <mergeCell ref="A27:B27"/>
  </mergeCells>
  <hyperlinks>
    <hyperlink ref="A1" location="索引目录!D33" display="返回索引页"/>
    <hyperlink ref="B1" location="长期投资汇总!B9" display="返回"/>
  </hyperlinks>
  <printOptions horizontalCentered="1"/>
  <pageMargins left="0.349305555555556" right="0.349305555555556" top="0.788888888888889" bottom="0.788888888888889" header="1.05" footer="0.509027777777778"/>
  <pageSetup paperSize="9" scale="94" fitToHeight="0" orientation="landscape"/>
  <headerFooter alignWithMargins="0">
    <oddHeader>&amp;R&amp;"宋体,常规"&amp;10表&amp;"Times New Roman,常规"4-4
&amp;"宋体,常规"共&amp;"Times New Roman,常规"&amp;N&amp;"宋体,常规"页第&amp;"Times New Roman,常规"&amp;P&amp;"宋体,常规"页</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
  <sheetViews>
    <sheetView showGridLines="0" workbookViewId="0">
      <selection activeCell="B2" sqref="B2"/>
    </sheetView>
  </sheetViews>
  <sheetFormatPr defaultColWidth="7.875" defaultRowHeight="15.75"/>
  <cols>
    <col min="1" max="16384" width="7.875" style="988"/>
  </cols>
  <sheetData>
    <row r="1" ht="33.75" spans="1:13">
      <c r="A1" s="989" t="s">
        <v>85</v>
      </c>
      <c r="B1" s="990"/>
      <c r="C1" s="990"/>
      <c r="D1" s="990"/>
      <c r="E1" s="990"/>
      <c r="F1" s="990"/>
      <c r="G1" s="990"/>
      <c r="H1" s="990"/>
      <c r="I1" s="990"/>
      <c r="J1" s="990"/>
      <c r="K1" s="990"/>
      <c r="L1" s="990"/>
      <c r="M1" s="990"/>
    </row>
    <row r="2" ht="19.5" spans="1:13">
      <c r="A2" s="991" t="s">
        <v>86</v>
      </c>
      <c r="B2" s="992"/>
      <c r="C2" s="993"/>
      <c r="D2" s="993"/>
      <c r="E2" s="993"/>
      <c r="F2" s="993"/>
      <c r="G2" s="993"/>
      <c r="H2" s="993"/>
      <c r="I2" s="993"/>
      <c r="J2" s="993"/>
      <c r="K2" s="993"/>
      <c r="L2" s="993"/>
      <c r="M2" s="993"/>
    </row>
    <row r="3" spans="1:13">
      <c r="A3" s="994" t="s">
        <v>87</v>
      </c>
      <c r="B3" s="995" t="s">
        <v>88</v>
      </c>
      <c r="C3" s="996"/>
      <c r="D3" s="996"/>
      <c r="E3" s="996"/>
      <c r="F3" s="996"/>
      <c r="G3" s="996"/>
      <c r="H3" s="996"/>
      <c r="I3" s="996"/>
      <c r="J3" s="996"/>
      <c r="K3" s="996"/>
      <c r="L3" s="996"/>
      <c r="M3" s="996"/>
    </row>
    <row r="4" spans="1:13">
      <c r="A4" s="994"/>
      <c r="B4" s="995" t="s">
        <v>89</v>
      </c>
      <c r="C4" s="996"/>
      <c r="D4" s="996"/>
      <c r="E4" s="996"/>
      <c r="F4" s="996"/>
      <c r="G4" s="996"/>
      <c r="H4" s="996"/>
      <c r="I4" s="996"/>
      <c r="J4" s="996"/>
      <c r="K4" s="996"/>
      <c r="L4" s="996"/>
      <c r="M4" s="996"/>
    </row>
    <row r="5" spans="1:13">
      <c r="A5" s="994"/>
      <c r="B5" s="995" t="s">
        <v>90</v>
      </c>
      <c r="C5" s="996"/>
      <c r="D5" s="996"/>
      <c r="E5" s="996"/>
      <c r="F5" s="996"/>
      <c r="G5" s="996"/>
      <c r="H5" s="996"/>
      <c r="I5" s="996"/>
      <c r="J5" s="996"/>
      <c r="K5" s="996"/>
      <c r="L5" s="996"/>
      <c r="M5" s="996"/>
    </row>
    <row r="6" spans="1:13">
      <c r="A6" s="994" t="s">
        <v>91</v>
      </c>
      <c r="B6" s="995" t="s">
        <v>92</v>
      </c>
      <c r="C6" s="996"/>
      <c r="D6" s="996"/>
      <c r="E6" s="996"/>
      <c r="F6" s="996"/>
      <c r="G6" s="996"/>
      <c r="H6" s="996"/>
      <c r="I6" s="996"/>
      <c r="J6" s="996"/>
      <c r="K6" s="996"/>
      <c r="L6" s="996"/>
      <c r="M6" s="996"/>
    </row>
    <row r="7" spans="1:13">
      <c r="A7" s="994" t="s">
        <v>93</v>
      </c>
      <c r="B7" s="995" t="s">
        <v>94</v>
      </c>
      <c r="C7" s="996"/>
      <c r="D7" s="996"/>
      <c r="E7" s="996"/>
      <c r="F7" s="996"/>
      <c r="G7" s="996"/>
      <c r="H7" s="996"/>
      <c r="I7" s="996"/>
      <c r="J7" s="996"/>
      <c r="K7" s="996"/>
      <c r="L7" s="996"/>
      <c r="M7" s="996"/>
    </row>
    <row r="8" spans="1:13">
      <c r="A8" s="994" t="s">
        <v>95</v>
      </c>
      <c r="B8" s="995" t="s">
        <v>96</v>
      </c>
      <c r="C8" s="996"/>
      <c r="D8" s="996"/>
      <c r="E8" s="996"/>
      <c r="F8" s="996"/>
      <c r="G8" s="996"/>
      <c r="H8" s="996"/>
      <c r="I8" s="996"/>
      <c r="J8" s="996"/>
      <c r="K8" s="996"/>
      <c r="L8" s="996"/>
      <c r="M8" s="996"/>
    </row>
    <row r="9" spans="1:13">
      <c r="A9" s="994"/>
      <c r="B9" s="996" t="s">
        <v>97</v>
      </c>
      <c r="C9" s="996"/>
      <c r="D9" s="996"/>
      <c r="E9" s="996"/>
      <c r="F9" s="996"/>
      <c r="G9" s="996"/>
      <c r="H9" s="996"/>
      <c r="I9" s="996"/>
      <c r="J9" s="996"/>
      <c r="K9" s="996"/>
      <c r="L9" s="996"/>
      <c r="M9" s="996"/>
    </row>
    <row r="10" spans="1:13">
      <c r="A10" s="994"/>
      <c r="B10" s="995" t="s">
        <v>98</v>
      </c>
      <c r="C10" s="996"/>
      <c r="D10" s="996"/>
      <c r="E10" s="996"/>
      <c r="F10" s="996"/>
      <c r="G10" s="996"/>
      <c r="H10" s="996"/>
      <c r="I10" s="996"/>
      <c r="J10" s="996"/>
      <c r="K10" s="996"/>
      <c r="L10" s="996"/>
      <c r="M10" s="996"/>
    </row>
    <row r="11" spans="1:13">
      <c r="A11" s="994"/>
      <c r="B11" s="996" t="s">
        <v>99</v>
      </c>
      <c r="C11" s="996"/>
      <c r="D11" s="996"/>
      <c r="E11" s="996"/>
      <c r="F11" s="996"/>
      <c r="G11" s="996"/>
      <c r="H11" s="996"/>
      <c r="I11" s="996"/>
      <c r="J11" s="996"/>
      <c r="K11" s="996"/>
      <c r="L11" s="996"/>
      <c r="M11" s="996"/>
    </row>
    <row r="12" spans="1:13">
      <c r="A12" s="994"/>
      <c r="B12" s="995" t="s">
        <v>100</v>
      </c>
      <c r="C12" s="996"/>
      <c r="D12" s="996"/>
      <c r="E12" s="996"/>
      <c r="F12" s="996"/>
      <c r="G12" s="996"/>
      <c r="H12" s="996"/>
      <c r="I12" s="996"/>
      <c r="J12" s="996"/>
      <c r="K12" s="996"/>
      <c r="L12" s="996"/>
      <c r="M12" s="996"/>
    </row>
    <row r="13" spans="1:13">
      <c r="A13" s="994" t="s">
        <v>101</v>
      </c>
      <c r="B13" s="995" t="s">
        <v>102</v>
      </c>
      <c r="C13" s="996"/>
      <c r="D13" s="996"/>
      <c r="E13" s="996"/>
      <c r="F13" s="996"/>
      <c r="G13" s="996"/>
      <c r="H13" s="996"/>
      <c r="I13" s="996"/>
      <c r="J13" s="996"/>
      <c r="K13" s="996"/>
      <c r="L13" s="996"/>
      <c r="M13" s="996"/>
    </row>
    <row r="14" spans="1:13">
      <c r="A14" s="994" t="s">
        <v>103</v>
      </c>
      <c r="B14" s="995" t="s">
        <v>104</v>
      </c>
      <c r="C14" s="996"/>
      <c r="D14" s="997"/>
      <c r="E14" s="996"/>
      <c r="F14" s="996"/>
      <c r="G14" s="996"/>
      <c r="H14" s="996"/>
      <c r="I14" s="996"/>
      <c r="J14" s="996"/>
      <c r="K14" s="996"/>
      <c r="L14" s="996"/>
      <c r="M14" s="996"/>
    </row>
    <row r="15" spans="1:13">
      <c r="A15" s="994" t="s">
        <v>105</v>
      </c>
      <c r="B15" s="995" t="s">
        <v>106</v>
      </c>
      <c r="C15" s="996"/>
      <c r="D15" s="996"/>
      <c r="E15" s="996"/>
      <c r="F15" s="996"/>
      <c r="G15" s="996"/>
      <c r="H15" s="996"/>
      <c r="I15" s="996"/>
      <c r="J15" s="996"/>
      <c r="K15" s="996"/>
      <c r="L15" s="996"/>
      <c r="M15" s="996"/>
    </row>
    <row r="16" spans="1:13">
      <c r="A16" s="998" t="s">
        <v>107</v>
      </c>
      <c r="B16" s="999" t="s">
        <v>108</v>
      </c>
      <c r="C16" s="1000"/>
      <c r="D16" s="1001"/>
      <c r="E16" s="1001"/>
      <c r="F16" s="1001"/>
      <c r="G16" s="1001"/>
      <c r="H16" s="1001"/>
      <c r="I16" s="1001"/>
      <c r="J16" s="1001"/>
      <c r="K16" s="1001"/>
      <c r="L16" s="1001"/>
      <c r="M16" s="1001"/>
    </row>
    <row r="17" spans="1:13">
      <c r="A17" s="1001"/>
      <c r="B17" s="999" t="s">
        <v>109</v>
      </c>
      <c r="C17" s="1000"/>
      <c r="D17" s="1001"/>
      <c r="E17" s="1001"/>
      <c r="F17" s="1001"/>
      <c r="G17" s="1001"/>
      <c r="H17" s="1001"/>
      <c r="I17" s="1001"/>
      <c r="J17" s="1001"/>
      <c r="K17" s="1001"/>
      <c r="L17" s="1001"/>
      <c r="M17" s="1001"/>
    </row>
    <row r="18" spans="1:13">
      <c r="A18" s="1001"/>
      <c r="B18" s="999"/>
      <c r="C18" s="1000"/>
      <c r="D18" s="1001"/>
      <c r="E18" s="1001"/>
      <c r="F18" s="1001"/>
      <c r="G18" s="1001"/>
      <c r="H18" s="1001"/>
      <c r="I18" s="1001"/>
      <c r="J18" s="1001"/>
      <c r="K18" s="1001"/>
      <c r="L18" s="1001"/>
      <c r="M18" s="1001"/>
    </row>
    <row r="19" s="987" customFormat="1" ht="25.5" spans="1:13">
      <c r="A19" s="1002" t="s">
        <v>110</v>
      </c>
      <c r="B19" s="1003"/>
      <c r="C19" s="1003"/>
      <c r="D19" s="1003"/>
      <c r="E19" s="1003"/>
      <c r="F19" s="1003"/>
      <c r="G19" s="1003"/>
      <c r="H19" s="1003"/>
      <c r="I19" s="1003"/>
      <c r="J19" s="1003"/>
      <c r="K19" s="1003"/>
      <c r="L19" s="1003"/>
      <c r="M19" s="1003"/>
    </row>
    <row r="20" s="987" customFormat="1" ht="25.5" spans="1:13">
      <c r="A20" s="1002"/>
      <c r="B20" s="1003"/>
      <c r="C20" s="1002" t="s">
        <v>111</v>
      </c>
      <c r="D20" s="1003"/>
      <c r="E20" s="1003"/>
      <c r="F20" s="1003"/>
      <c r="G20" s="1003"/>
      <c r="H20" s="1003"/>
      <c r="I20" s="1003"/>
      <c r="J20" s="1003"/>
      <c r="K20" s="1003"/>
      <c r="L20" s="1003"/>
      <c r="M20" s="1003"/>
    </row>
    <row r="21" spans="1:13">
      <c r="A21" s="1001"/>
      <c r="B21" s="1001"/>
      <c r="C21" s="1001"/>
      <c r="D21" s="1001"/>
      <c r="E21" s="1001"/>
      <c r="F21" s="1001"/>
      <c r="G21" s="1001"/>
      <c r="H21" s="1001"/>
      <c r="I21" s="1001"/>
      <c r="J21" s="1001"/>
      <c r="K21" s="1001"/>
      <c r="L21" s="1001"/>
      <c r="M21" s="1001"/>
    </row>
    <row r="22" ht="18.75" spans="1:13">
      <c r="A22" s="1004"/>
      <c r="B22" s="1005" t="s">
        <v>112</v>
      </c>
      <c r="C22" s="1006"/>
      <c r="D22" s="1006"/>
      <c r="E22" s="1006"/>
      <c r="F22" s="1006"/>
      <c r="G22" s="1007"/>
      <c r="H22" s="1004"/>
      <c r="I22" s="1009"/>
      <c r="J22" s="1004"/>
      <c r="K22" s="1004"/>
      <c r="L22" s="1004"/>
      <c r="M22" s="1004"/>
    </row>
    <row r="23" ht="18.75" spans="1:13">
      <c r="A23" s="1008"/>
      <c r="B23" s="1005" t="s">
        <v>113</v>
      </c>
      <c r="C23" s="1006"/>
      <c r="D23" s="1006"/>
      <c r="E23" s="1006"/>
      <c r="F23" s="1006"/>
      <c r="G23" s="1006"/>
      <c r="H23" s="1008"/>
      <c r="I23" s="1009"/>
      <c r="J23" s="1008"/>
      <c r="K23" s="1008"/>
      <c r="L23" s="1008"/>
      <c r="M23" s="1008"/>
    </row>
  </sheetData>
  <sheetProtection selectLockedCells="1"/>
  <hyperlinks>
    <hyperlink ref="A2" location="索引目录!B3" display="返回索引页"/>
  </hyperlinks>
  <printOptions horizontalCentered="1"/>
  <pageMargins left="0.55" right="0.55" top="0.979166666666667" bottom="0.2" header="0.509027777777778" footer="0"/>
  <pageSetup paperSize="9" orientation="landscape"/>
  <headerFooter alignWithMargins="0"/>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U29"/>
  <sheetViews>
    <sheetView workbookViewId="0">
      <selection activeCell="L17" sqref="L17"/>
    </sheetView>
  </sheetViews>
  <sheetFormatPr defaultColWidth="7.875" defaultRowHeight="15.75" customHeight="1"/>
  <cols>
    <col min="1" max="1" width="4.875" style="120" customWidth="1"/>
    <col min="2" max="2" width="6.375" style="120" customWidth="1"/>
    <col min="3" max="3" width="8" style="120" customWidth="1"/>
    <col min="4" max="4" width="10.625" style="120" customWidth="1"/>
    <col min="5" max="5" width="4.75" style="120" customWidth="1"/>
    <col min="6" max="6" width="5.625" style="120" customWidth="1"/>
    <col min="7" max="7" width="4" style="120" customWidth="1"/>
    <col min="8" max="8" width="6.75" style="120" customWidth="1"/>
    <col min="9" max="9" width="6.375" style="120" customWidth="1"/>
    <col min="10" max="10" width="7.5" style="120" customWidth="1" outlineLevel="1"/>
    <col min="11" max="13" width="7" style="120" customWidth="1" outlineLevel="1"/>
    <col min="14" max="15" width="7" style="120" customWidth="1"/>
    <col min="16" max="16" width="5.75" style="120" customWidth="1"/>
    <col min="17" max="17" width="6.625" style="120" customWidth="1"/>
    <col min="18" max="18" width="6.875" style="120" customWidth="1"/>
    <col min="19" max="19" width="6.75" style="120" customWidth="1"/>
    <col min="20" max="20" width="6.375" style="120" customWidth="1"/>
    <col min="21" max="21" width="5.25" style="120" customWidth="1"/>
    <col min="22" max="16384" width="7.875" style="120"/>
  </cols>
  <sheetData>
    <row r="1" s="13" customFormat="1" ht="14.25" spans="1:12">
      <c r="A1" s="34" t="s">
        <v>86</v>
      </c>
      <c r="B1" s="51" t="s">
        <v>267</v>
      </c>
      <c r="C1" s="52"/>
      <c r="D1" s="52"/>
      <c r="E1" s="52"/>
      <c r="F1" s="534"/>
      <c r="G1" s="52"/>
      <c r="H1" s="52"/>
      <c r="I1" s="52"/>
      <c r="J1" s="52"/>
      <c r="K1" s="52"/>
      <c r="L1" s="52"/>
    </row>
    <row r="2" s="499" customFormat="1" ht="30" customHeight="1" spans="1:21">
      <c r="A2" s="117" t="s">
        <v>439</v>
      </c>
      <c r="B2" s="117"/>
      <c r="C2" s="117"/>
      <c r="D2" s="117"/>
      <c r="E2" s="117"/>
      <c r="F2" s="117"/>
      <c r="G2" s="117"/>
      <c r="H2" s="117"/>
      <c r="I2" s="117"/>
      <c r="J2" s="117"/>
      <c r="K2" s="117"/>
      <c r="L2" s="117"/>
      <c r="M2" s="117"/>
      <c r="N2" s="117"/>
      <c r="O2" s="117"/>
      <c r="P2" s="117"/>
      <c r="Q2" s="117"/>
      <c r="R2" s="117"/>
      <c r="S2" s="117"/>
      <c r="T2" s="117"/>
      <c r="U2" s="117"/>
    </row>
    <row r="3" s="499" customFormat="1" customHeight="1" spans="1:21">
      <c r="A3" s="501" t="s">
        <v>440</v>
      </c>
      <c r="B3" s="501"/>
      <c r="C3" s="501"/>
      <c r="D3" s="501"/>
      <c r="E3" s="501"/>
      <c r="F3" s="501"/>
      <c r="G3" s="501"/>
      <c r="H3" s="501"/>
      <c r="I3" s="501"/>
      <c r="J3" s="501"/>
      <c r="K3" s="501"/>
      <c r="L3" s="501"/>
      <c r="M3" s="501"/>
      <c r="N3" s="501"/>
      <c r="O3" s="501"/>
      <c r="P3" s="501"/>
      <c r="Q3" s="501"/>
      <c r="R3" s="501"/>
      <c r="S3" s="501"/>
      <c r="T3" s="501"/>
      <c r="U3" s="501"/>
    </row>
    <row r="4" ht="14.1" customHeight="1" spans="1:21">
      <c r="A4" s="119" t="e">
        <f>股权投资!A3</f>
        <v>#REF!</v>
      </c>
      <c r="B4" s="116"/>
      <c r="C4" s="116"/>
      <c r="D4" s="116"/>
      <c r="E4" s="116"/>
      <c r="F4" s="116"/>
      <c r="G4" s="116"/>
      <c r="H4" s="116"/>
      <c r="I4" s="116"/>
      <c r="J4" s="116"/>
      <c r="K4" s="116"/>
      <c r="L4" s="116"/>
      <c r="M4" s="116"/>
      <c r="N4" s="116"/>
      <c r="O4" s="116"/>
      <c r="P4" s="116"/>
      <c r="Q4" s="116"/>
      <c r="R4" s="116"/>
      <c r="S4" s="116"/>
      <c r="T4" s="116"/>
      <c r="U4" s="116"/>
    </row>
    <row r="5" customHeight="1" spans="1:21">
      <c r="A5" s="535" t="s">
        <v>441</v>
      </c>
      <c r="B5" s="535"/>
      <c r="C5" s="535"/>
      <c r="D5" s="535"/>
      <c r="E5" s="535"/>
      <c r="F5" s="535"/>
      <c r="S5" s="537" t="s">
        <v>115</v>
      </c>
      <c r="T5" s="537"/>
      <c r="U5" s="537"/>
    </row>
    <row r="6" s="515" customFormat="1" customHeight="1" spans="1:21">
      <c r="A6" s="516" t="s">
        <v>190</v>
      </c>
      <c r="B6" s="516" t="s">
        <v>442</v>
      </c>
      <c r="C6" s="517" t="s">
        <v>443</v>
      </c>
      <c r="D6" s="517" t="s">
        <v>444</v>
      </c>
      <c r="E6" s="516" t="s">
        <v>445</v>
      </c>
      <c r="F6" s="121" t="s">
        <v>446</v>
      </c>
      <c r="G6" s="518" t="s">
        <v>362</v>
      </c>
      <c r="H6" s="518" t="s">
        <v>447</v>
      </c>
      <c r="I6" s="121" t="s">
        <v>448</v>
      </c>
      <c r="J6" s="516" t="s">
        <v>227</v>
      </c>
      <c r="K6" s="123"/>
      <c r="L6" s="125" t="s">
        <v>274</v>
      </c>
      <c r="M6" s="536"/>
      <c r="N6" s="516" t="s">
        <v>228</v>
      </c>
      <c r="O6" s="123"/>
      <c r="P6" s="516" t="s">
        <v>229</v>
      </c>
      <c r="Q6" s="123"/>
      <c r="R6" s="123"/>
      <c r="S6" s="121" t="s">
        <v>258</v>
      </c>
      <c r="T6" s="517" t="s">
        <v>449</v>
      </c>
      <c r="U6" s="121" t="s">
        <v>193</v>
      </c>
    </row>
    <row r="7" s="515" customFormat="1" ht="22.5" customHeight="1" spans="1:21">
      <c r="A7" s="123"/>
      <c r="B7" s="123"/>
      <c r="C7" s="519"/>
      <c r="D7" s="520"/>
      <c r="E7" s="123"/>
      <c r="F7" s="123"/>
      <c r="G7" s="319"/>
      <c r="H7" s="319"/>
      <c r="I7" s="123"/>
      <c r="J7" s="506" t="s">
        <v>450</v>
      </c>
      <c r="K7" s="516" t="s">
        <v>451</v>
      </c>
      <c r="L7" s="516" t="s">
        <v>450</v>
      </c>
      <c r="M7" s="516" t="s">
        <v>451</v>
      </c>
      <c r="N7" s="506" t="s">
        <v>450</v>
      </c>
      <c r="O7" s="516" t="s">
        <v>451</v>
      </c>
      <c r="P7" s="516" t="s">
        <v>450</v>
      </c>
      <c r="Q7" s="516" t="s">
        <v>393</v>
      </c>
      <c r="R7" s="516" t="s">
        <v>451</v>
      </c>
      <c r="S7" s="123"/>
      <c r="T7" s="519"/>
      <c r="U7" s="123"/>
    </row>
    <row r="8" customHeight="1" spans="1:21">
      <c r="A8" s="123"/>
      <c r="B8" s="505"/>
      <c r="C8" s="505"/>
      <c r="D8" s="505"/>
      <c r="E8" s="123"/>
      <c r="F8" s="124"/>
      <c r="G8" s="124"/>
      <c r="H8" s="513"/>
      <c r="I8" s="133" t="s">
        <v>452</v>
      </c>
      <c r="J8" s="134"/>
      <c r="K8" s="133"/>
      <c r="L8" s="133"/>
      <c r="M8" s="133"/>
      <c r="N8" s="133"/>
      <c r="O8" s="133"/>
      <c r="P8" s="133"/>
      <c r="Q8" s="514"/>
      <c r="R8" s="133"/>
      <c r="S8" s="54" t="str">
        <f t="shared" ref="S8:S25" si="0">IF(Q8=0,"",(R8-O8)/O8*100)</f>
        <v/>
      </c>
      <c r="T8" s="133"/>
      <c r="U8" s="505"/>
    </row>
    <row r="9" customHeight="1" spans="1:21">
      <c r="A9" s="123"/>
      <c r="B9" s="505"/>
      <c r="C9" s="505"/>
      <c r="D9" s="505"/>
      <c r="E9" s="123"/>
      <c r="F9" s="124"/>
      <c r="G9" s="124"/>
      <c r="H9" s="513"/>
      <c r="I9" s="133" t="s">
        <v>452</v>
      </c>
      <c r="J9" s="134"/>
      <c r="K9" s="133"/>
      <c r="L9" s="133"/>
      <c r="M9" s="133"/>
      <c r="N9" s="133"/>
      <c r="O9" s="133"/>
      <c r="P9" s="133"/>
      <c r="Q9" s="514"/>
      <c r="R9" s="133"/>
      <c r="S9" s="54" t="str">
        <f t="shared" si="0"/>
        <v/>
      </c>
      <c r="T9" s="133"/>
      <c r="U9" s="505"/>
    </row>
    <row r="10" customHeight="1" spans="1:21">
      <c r="A10" s="123"/>
      <c r="B10" s="505"/>
      <c r="C10" s="505"/>
      <c r="D10" s="505"/>
      <c r="E10" s="123"/>
      <c r="F10" s="124"/>
      <c r="G10" s="124"/>
      <c r="H10" s="513"/>
      <c r="I10" s="133"/>
      <c r="J10" s="134"/>
      <c r="K10" s="133"/>
      <c r="L10" s="133"/>
      <c r="M10" s="133"/>
      <c r="N10" s="133"/>
      <c r="O10" s="133"/>
      <c r="P10" s="133"/>
      <c r="Q10" s="514"/>
      <c r="R10" s="133"/>
      <c r="S10" s="54" t="str">
        <f t="shared" si="0"/>
        <v/>
      </c>
      <c r="T10" s="133"/>
      <c r="U10" s="505"/>
    </row>
    <row r="11" customHeight="1" spans="1:21">
      <c r="A11" s="123"/>
      <c r="B11" s="505"/>
      <c r="C11" s="505"/>
      <c r="D11" s="505"/>
      <c r="E11" s="123"/>
      <c r="F11" s="124"/>
      <c r="G11" s="124"/>
      <c r="H11" s="513"/>
      <c r="I11" s="133"/>
      <c r="J11" s="134"/>
      <c r="K11" s="133"/>
      <c r="L11" s="133"/>
      <c r="M11" s="133"/>
      <c r="N11" s="133"/>
      <c r="O11" s="133"/>
      <c r="P11" s="133"/>
      <c r="Q11" s="514"/>
      <c r="R11" s="133"/>
      <c r="S11" s="54" t="str">
        <f t="shared" si="0"/>
        <v/>
      </c>
      <c r="T11" s="133"/>
      <c r="U11" s="505"/>
    </row>
    <row r="12" customHeight="1" spans="1:21">
      <c r="A12" s="123"/>
      <c r="B12" s="505"/>
      <c r="C12" s="505"/>
      <c r="D12" s="505"/>
      <c r="E12" s="123"/>
      <c r="F12" s="124"/>
      <c r="G12" s="124"/>
      <c r="H12" s="513"/>
      <c r="I12" s="133"/>
      <c r="J12" s="134"/>
      <c r="K12" s="133"/>
      <c r="L12" s="133"/>
      <c r="M12" s="133"/>
      <c r="N12" s="133"/>
      <c r="O12" s="133"/>
      <c r="P12" s="133"/>
      <c r="Q12" s="514"/>
      <c r="R12" s="133"/>
      <c r="S12" s="54" t="str">
        <f t="shared" si="0"/>
        <v/>
      </c>
      <c r="T12" s="133"/>
      <c r="U12" s="505"/>
    </row>
    <row r="13" customHeight="1" spans="1:21">
      <c r="A13" s="123"/>
      <c r="B13" s="505"/>
      <c r="C13" s="505"/>
      <c r="D13" s="505"/>
      <c r="E13" s="123"/>
      <c r="F13" s="124"/>
      <c r="G13" s="124"/>
      <c r="H13" s="513"/>
      <c r="I13" s="133"/>
      <c r="J13" s="134"/>
      <c r="K13" s="133"/>
      <c r="L13" s="133"/>
      <c r="M13" s="133"/>
      <c r="N13" s="133"/>
      <c r="O13" s="133"/>
      <c r="P13" s="133"/>
      <c r="Q13" s="514"/>
      <c r="R13" s="133"/>
      <c r="S13" s="54" t="str">
        <f t="shared" si="0"/>
        <v/>
      </c>
      <c r="T13" s="133"/>
      <c r="U13" s="505"/>
    </row>
    <row r="14" customHeight="1" spans="1:21">
      <c r="A14" s="123"/>
      <c r="B14" s="505"/>
      <c r="C14" s="505"/>
      <c r="D14" s="505"/>
      <c r="E14" s="123"/>
      <c r="F14" s="124"/>
      <c r="G14" s="124"/>
      <c r="H14" s="513"/>
      <c r="I14" s="133"/>
      <c r="J14" s="134"/>
      <c r="K14" s="133"/>
      <c r="L14" s="133"/>
      <c r="M14" s="133"/>
      <c r="N14" s="133"/>
      <c r="O14" s="133"/>
      <c r="P14" s="133"/>
      <c r="Q14" s="514"/>
      <c r="R14" s="133"/>
      <c r="S14" s="54" t="str">
        <f t="shared" si="0"/>
        <v/>
      </c>
      <c r="T14" s="133"/>
      <c r="U14" s="505"/>
    </row>
    <row r="15" customHeight="1" spans="1:21">
      <c r="A15" s="123"/>
      <c r="B15" s="505"/>
      <c r="C15" s="505"/>
      <c r="D15" s="505"/>
      <c r="E15" s="123"/>
      <c r="F15" s="124"/>
      <c r="G15" s="124"/>
      <c r="H15" s="513"/>
      <c r="I15" s="133" t="s">
        <v>452</v>
      </c>
      <c r="J15" s="134"/>
      <c r="K15" s="133"/>
      <c r="L15" s="133"/>
      <c r="M15" s="133"/>
      <c r="N15" s="133"/>
      <c r="O15" s="133"/>
      <c r="P15" s="133"/>
      <c r="Q15" s="514"/>
      <c r="R15" s="133"/>
      <c r="S15" s="54" t="str">
        <f t="shared" si="0"/>
        <v/>
      </c>
      <c r="T15" s="133"/>
      <c r="U15" s="505"/>
    </row>
    <row r="16" customHeight="1" spans="1:21">
      <c r="A16" s="123"/>
      <c r="B16" s="505"/>
      <c r="C16" s="505"/>
      <c r="D16" s="505"/>
      <c r="E16" s="123"/>
      <c r="F16" s="124"/>
      <c r="G16" s="124"/>
      <c r="H16" s="513"/>
      <c r="I16" s="133" t="s">
        <v>452</v>
      </c>
      <c r="J16" s="134"/>
      <c r="K16" s="133"/>
      <c r="L16" s="133"/>
      <c r="M16" s="133"/>
      <c r="N16" s="133"/>
      <c r="O16" s="133"/>
      <c r="P16" s="133"/>
      <c r="Q16" s="514"/>
      <c r="R16" s="133"/>
      <c r="S16" s="54" t="str">
        <f t="shared" si="0"/>
        <v/>
      </c>
      <c r="T16" s="133"/>
      <c r="U16" s="505"/>
    </row>
    <row r="17" customHeight="1" spans="1:21">
      <c r="A17" s="123"/>
      <c r="B17" s="505"/>
      <c r="C17" s="505"/>
      <c r="D17" s="505"/>
      <c r="E17" s="123"/>
      <c r="F17" s="124"/>
      <c r="G17" s="124"/>
      <c r="H17" s="513"/>
      <c r="I17" s="133" t="s">
        <v>452</v>
      </c>
      <c r="J17" s="134"/>
      <c r="K17" s="133"/>
      <c r="L17" s="133"/>
      <c r="M17" s="133"/>
      <c r="N17" s="133"/>
      <c r="O17" s="133"/>
      <c r="P17" s="133"/>
      <c r="Q17" s="514"/>
      <c r="R17" s="133"/>
      <c r="S17" s="54" t="str">
        <f t="shared" si="0"/>
        <v/>
      </c>
      <c r="T17" s="133"/>
      <c r="U17" s="505"/>
    </row>
    <row r="18" customHeight="1" spans="1:21">
      <c r="A18" s="123"/>
      <c r="B18" s="505"/>
      <c r="C18" s="505"/>
      <c r="D18" s="505"/>
      <c r="E18" s="123"/>
      <c r="F18" s="124"/>
      <c r="G18" s="124"/>
      <c r="H18" s="513"/>
      <c r="I18" s="133" t="s">
        <v>452</v>
      </c>
      <c r="J18" s="134"/>
      <c r="K18" s="133"/>
      <c r="L18" s="133"/>
      <c r="M18" s="133"/>
      <c r="N18" s="133"/>
      <c r="O18" s="133"/>
      <c r="P18" s="133"/>
      <c r="Q18" s="514"/>
      <c r="R18" s="133"/>
      <c r="S18" s="54" t="str">
        <f t="shared" si="0"/>
        <v/>
      </c>
      <c r="T18" s="133"/>
      <c r="U18" s="505"/>
    </row>
    <row r="19" customHeight="1" spans="1:21">
      <c r="A19" s="123"/>
      <c r="B19" s="505"/>
      <c r="C19" s="505"/>
      <c r="D19" s="505"/>
      <c r="E19" s="123"/>
      <c r="F19" s="124"/>
      <c r="G19" s="124"/>
      <c r="H19" s="513"/>
      <c r="I19" s="133" t="s">
        <v>452</v>
      </c>
      <c r="J19" s="134"/>
      <c r="K19" s="133"/>
      <c r="L19" s="133"/>
      <c r="M19" s="133"/>
      <c r="N19" s="133"/>
      <c r="O19" s="133"/>
      <c r="P19" s="133"/>
      <c r="Q19" s="514"/>
      <c r="R19" s="133"/>
      <c r="S19" s="54" t="str">
        <f t="shared" si="0"/>
        <v/>
      </c>
      <c r="T19" s="133"/>
      <c r="U19" s="505"/>
    </row>
    <row r="20" customHeight="1" spans="1:21">
      <c r="A20" s="123"/>
      <c r="B20" s="505"/>
      <c r="C20" s="505"/>
      <c r="D20" s="505"/>
      <c r="E20" s="123"/>
      <c r="F20" s="124"/>
      <c r="G20" s="124"/>
      <c r="H20" s="513"/>
      <c r="I20" s="133" t="s">
        <v>452</v>
      </c>
      <c r="J20" s="134"/>
      <c r="K20" s="133"/>
      <c r="L20" s="133"/>
      <c r="M20" s="133"/>
      <c r="N20" s="133"/>
      <c r="O20" s="133"/>
      <c r="P20" s="133"/>
      <c r="Q20" s="514"/>
      <c r="R20" s="133"/>
      <c r="S20" s="54" t="str">
        <f t="shared" si="0"/>
        <v/>
      </c>
      <c r="T20" s="133"/>
      <c r="U20" s="505"/>
    </row>
    <row r="21" customHeight="1" spans="1:21">
      <c r="A21" s="123"/>
      <c r="B21" s="505"/>
      <c r="C21" s="505"/>
      <c r="D21" s="505"/>
      <c r="E21" s="123"/>
      <c r="F21" s="124"/>
      <c r="G21" s="124"/>
      <c r="H21" s="513"/>
      <c r="I21" s="133" t="s">
        <v>452</v>
      </c>
      <c r="J21" s="134"/>
      <c r="K21" s="133"/>
      <c r="L21" s="133"/>
      <c r="M21" s="133"/>
      <c r="N21" s="133"/>
      <c r="O21" s="133"/>
      <c r="P21" s="133"/>
      <c r="Q21" s="514"/>
      <c r="R21" s="133"/>
      <c r="S21" s="54" t="str">
        <f t="shared" si="0"/>
        <v/>
      </c>
      <c r="T21" s="133"/>
      <c r="U21" s="505"/>
    </row>
    <row r="22" customHeight="1" spans="1:21">
      <c r="A22" s="123"/>
      <c r="B22" s="505"/>
      <c r="C22" s="505"/>
      <c r="D22" s="505"/>
      <c r="E22" s="123"/>
      <c r="F22" s="124"/>
      <c r="G22" s="124"/>
      <c r="H22" s="513"/>
      <c r="I22" s="133" t="s">
        <v>452</v>
      </c>
      <c r="J22" s="134"/>
      <c r="K22" s="133"/>
      <c r="L22" s="133"/>
      <c r="M22" s="133"/>
      <c r="N22" s="133"/>
      <c r="O22" s="133"/>
      <c r="P22" s="133"/>
      <c r="Q22" s="514"/>
      <c r="R22" s="133"/>
      <c r="S22" s="54" t="str">
        <f t="shared" si="0"/>
        <v/>
      </c>
      <c r="T22" s="133"/>
      <c r="U22" s="505"/>
    </row>
    <row r="23" customHeight="1" spans="1:21">
      <c r="A23" s="123"/>
      <c r="B23" s="505"/>
      <c r="C23" s="505"/>
      <c r="D23" s="505"/>
      <c r="E23" s="123"/>
      <c r="F23" s="124"/>
      <c r="G23" s="124"/>
      <c r="H23" s="513"/>
      <c r="I23" s="133" t="s">
        <v>452</v>
      </c>
      <c r="J23" s="134"/>
      <c r="K23" s="133"/>
      <c r="L23" s="133"/>
      <c r="M23" s="133"/>
      <c r="N23" s="133"/>
      <c r="O23" s="133"/>
      <c r="P23" s="133"/>
      <c r="Q23" s="514"/>
      <c r="R23" s="133"/>
      <c r="S23" s="54" t="str">
        <f t="shared" si="0"/>
        <v/>
      </c>
      <c r="T23" s="133"/>
      <c r="U23" s="505"/>
    </row>
    <row r="24" customHeight="1" spans="1:21">
      <c r="A24" s="123"/>
      <c r="B24" s="505"/>
      <c r="C24" s="505"/>
      <c r="D24" s="505"/>
      <c r="E24" s="123"/>
      <c r="F24" s="124"/>
      <c r="G24" s="124"/>
      <c r="H24" s="513"/>
      <c r="I24" s="133"/>
      <c r="J24" s="134"/>
      <c r="K24" s="133"/>
      <c r="L24" s="133"/>
      <c r="M24" s="133"/>
      <c r="N24" s="133"/>
      <c r="O24" s="133"/>
      <c r="P24" s="133"/>
      <c r="Q24" s="514"/>
      <c r="R24" s="133"/>
      <c r="S24" s="54" t="str">
        <f t="shared" si="0"/>
        <v/>
      </c>
      <c r="T24" s="133"/>
      <c r="U24" s="505"/>
    </row>
    <row r="25" customHeight="1" spans="1:21">
      <c r="A25" s="125" t="s">
        <v>306</v>
      </c>
      <c r="B25" s="508"/>
      <c r="C25" s="509"/>
      <c r="D25" s="509"/>
      <c r="E25" s="123"/>
      <c r="F25" s="124"/>
      <c r="G25" s="124"/>
      <c r="H25" s="513"/>
      <c r="I25" s="133" t="s">
        <v>452</v>
      </c>
      <c r="J25" s="134">
        <f t="shared" ref="J25:P25" si="1">SUM(J8:J24)</f>
        <v>0</v>
      </c>
      <c r="K25" s="134">
        <f t="shared" si="1"/>
        <v>0</v>
      </c>
      <c r="L25" s="134">
        <f t="shared" si="1"/>
        <v>0</v>
      </c>
      <c r="M25" s="134">
        <f t="shared" si="1"/>
        <v>0</v>
      </c>
      <c r="N25" s="134">
        <f t="shared" si="1"/>
        <v>0</v>
      </c>
      <c r="O25" s="134">
        <f t="shared" si="1"/>
        <v>0</v>
      </c>
      <c r="P25" s="134">
        <f t="shared" si="1"/>
        <v>0</v>
      </c>
      <c r="Q25" s="134"/>
      <c r="R25" s="134">
        <f>SUM(R8:R24)</f>
        <v>0</v>
      </c>
      <c r="S25" s="54" t="str">
        <f t="shared" si="0"/>
        <v/>
      </c>
      <c r="T25" s="133"/>
      <c r="U25" s="505"/>
    </row>
    <row r="26" customHeight="1" spans="1:21">
      <c r="A26" s="125" t="s">
        <v>453</v>
      </c>
      <c r="B26" s="126"/>
      <c r="C26" s="506"/>
      <c r="D26" s="506"/>
      <c r="E26" s="123"/>
      <c r="F26" s="124"/>
      <c r="G26" s="124"/>
      <c r="H26" s="513"/>
      <c r="I26" s="133"/>
      <c r="J26" s="134"/>
      <c r="K26" s="133"/>
      <c r="L26" s="133"/>
      <c r="M26" s="133"/>
      <c r="N26" s="133"/>
      <c r="O26" s="133"/>
      <c r="P26" s="133"/>
      <c r="Q26" s="514"/>
      <c r="R26" s="133"/>
      <c r="S26" s="133" t="s">
        <v>452</v>
      </c>
      <c r="T26" s="133"/>
      <c r="U26" s="505"/>
    </row>
    <row r="27" customHeight="1" spans="1:21">
      <c r="A27" s="125" t="s">
        <v>454</v>
      </c>
      <c r="B27" s="126"/>
      <c r="C27" s="506"/>
      <c r="D27" s="506"/>
      <c r="E27" s="123"/>
      <c r="F27" s="124"/>
      <c r="G27" s="124"/>
      <c r="H27" s="135"/>
      <c r="I27" s="133"/>
      <c r="J27" s="134">
        <f t="shared" ref="J27:P27" si="2">J25-J26</f>
        <v>0</v>
      </c>
      <c r="K27" s="134">
        <f t="shared" si="2"/>
        <v>0</v>
      </c>
      <c r="L27" s="134">
        <f t="shared" si="2"/>
        <v>0</v>
      </c>
      <c r="M27" s="134">
        <f t="shared" si="2"/>
        <v>0</v>
      </c>
      <c r="N27" s="134">
        <f t="shared" si="2"/>
        <v>0</v>
      </c>
      <c r="O27" s="134">
        <f t="shared" si="2"/>
        <v>0</v>
      </c>
      <c r="P27" s="134">
        <f t="shared" si="2"/>
        <v>0</v>
      </c>
      <c r="Q27" s="134"/>
      <c r="R27" s="134">
        <f>R25-R26</f>
        <v>0</v>
      </c>
      <c r="S27" s="54" t="str">
        <f>IF(Q27=0,"",(R27-O27)/O27*100)</f>
        <v/>
      </c>
      <c r="T27" s="133"/>
      <c r="U27" s="505"/>
    </row>
    <row r="28" customHeight="1" spans="1:14">
      <c r="A28" s="50" t="e">
        <f>#REF!&amp;#REF!</f>
        <v>#REF!</v>
      </c>
      <c r="B28" s="145"/>
      <c r="C28" s="145"/>
      <c r="D28" s="145"/>
      <c r="N28" s="145" t="e">
        <f>"评估人员："&amp;#REF!</f>
        <v>#REF!</v>
      </c>
    </row>
    <row r="29" customHeight="1" spans="1:1">
      <c r="A29" s="50" t="e">
        <f>CONCATENATE(#REF!,#REF!,#REF!,#REF!,#REF!,#REF!,#REF!)</f>
        <v>#REF!</v>
      </c>
    </row>
  </sheetData>
  <mergeCells count="24">
    <mergeCell ref="A2:U2"/>
    <mergeCell ref="A3:U3"/>
    <mergeCell ref="A4:U4"/>
    <mergeCell ref="A5:F5"/>
    <mergeCell ref="S5:U5"/>
    <mergeCell ref="J6:K6"/>
    <mergeCell ref="L6:M6"/>
    <mergeCell ref="N6:O6"/>
    <mergeCell ref="P6:R6"/>
    <mergeCell ref="A25:C25"/>
    <mergeCell ref="A26:C26"/>
    <mergeCell ref="A27:C27"/>
    <mergeCell ref="A6:A7"/>
    <mergeCell ref="B6:B7"/>
    <mergeCell ref="C6:C7"/>
    <mergeCell ref="D6:D7"/>
    <mergeCell ref="E6:E7"/>
    <mergeCell ref="F6:F7"/>
    <mergeCell ref="G6:G7"/>
    <mergeCell ref="H6:H7"/>
    <mergeCell ref="I6:I7"/>
    <mergeCell ref="S6:S7"/>
    <mergeCell ref="T6:T7"/>
    <mergeCell ref="U6:U7"/>
  </mergeCells>
  <hyperlinks>
    <hyperlink ref="A1" location="索引目录!D33" display="返回索引页"/>
    <hyperlink ref="B1" location="长期投资汇总!B9" display="返回"/>
  </hyperlinks>
  <printOptions horizontalCentered="1"/>
  <pageMargins left="0.349305555555556" right="0.349305555555556" top="0.788888888888889" bottom="0.788888888888889" header="1.05902777777778" footer="0.509027777777778"/>
  <pageSetup paperSize="9" scale="95" fitToHeight="0" orientation="landscape"/>
  <headerFooter alignWithMargins="0">
    <oddHeader>&amp;R&amp;"宋体,常规"&amp;10表&amp;"Times New Roman,常规"4-5-1
&amp;"宋体,常规"共&amp;"Times New Roman,常规"&amp;N&amp;"宋体,常规"页第&amp;"Times New Roman,常规"&amp;P&amp;"宋体,常规"页</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T29"/>
  <sheetViews>
    <sheetView workbookViewId="0">
      <selection activeCell="L17" sqref="L17"/>
    </sheetView>
  </sheetViews>
  <sheetFormatPr defaultColWidth="7.875" defaultRowHeight="12.75"/>
  <cols>
    <col min="1" max="1" width="4.375" style="120" customWidth="1"/>
    <col min="2" max="2" width="7.125" style="120" customWidth="1"/>
    <col min="3" max="3" width="8.375" style="120" customWidth="1"/>
    <col min="4" max="4" width="10.625" style="120" customWidth="1"/>
    <col min="5" max="6" width="4.75" style="120" customWidth="1"/>
    <col min="7" max="7" width="4" style="120" customWidth="1"/>
    <col min="8" max="8" width="6" style="120" customWidth="1"/>
    <col min="9" max="9" width="6.25" style="120" customWidth="1"/>
    <col min="10" max="10" width="6.625" style="120" customWidth="1"/>
    <col min="11" max="11" width="6.75" style="120" customWidth="1"/>
    <col min="12" max="13" width="9.75" style="120" customWidth="1" outlineLevel="1"/>
    <col min="14" max="16" width="10.5" style="120" customWidth="1"/>
    <col min="17" max="17" width="6.375" style="120" customWidth="1"/>
    <col min="18" max="18" width="6.625" style="120" customWidth="1"/>
    <col min="19" max="19" width="13.375" style="120" customWidth="1" outlineLevel="1"/>
    <col min="20" max="20" width="11.5" style="120" customWidth="1" outlineLevel="1"/>
    <col min="21" max="16384" width="7.875" style="120"/>
  </cols>
  <sheetData>
    <row r="1" s="13" customFormat="1" ht="14.25" spans="1:12">
      <c r="A1" s="34" t="s">
        <v>86</v>
      </c>
      <c r="B1" s="51" t="s">
        <v>267</v>
      </c>
      <c r="C1" s="52"/>
      <c r="D1" s="52"/>
      <c r="E1" s="52"/>
      <c r="F1" s="52"/>
      <c r="G1" s="52"/>
      <c r="H1" s="52"/>
      <c r="I1" s="52"/>
      <c r="J1" s="52"/>
      <c r="K1" s="52"/>
      <c r="L1" s="52"/>
    </row>
    <row r="2" s="499" customFormat="1" ht="30" customHeight="1" spans="1:19">
      <c r="A2" s="117" t="s">
        <v>439</v>
      </c>
      <c r="B2" s="117"/>
      <c r="C2" s="117"/>
      <c r="D2" s="117"/>
      <c r="E2" s="117"/>
      <c r="F2" s="117"/>
      <c r="G2" s="117"/>
      <c r="H2" s="117"/>
      <c r="I2" s="117"/>
      <c r="J2" s="117"/>
      <c r="K2" s="117"/>
      <c r="L2" s="117"/>
      <c r="M2" s="117"/>
      <c r="N2" s="117"/>
      <c r="O2" s="117"/>
      <c r="P2" s="117"/>
      <c r="Q2" s="117"/>
      <c r="R2" s="117"/>
      <c r="S2" s="529"/>
    </row>
    <row r="3" s="499" customFormat="1" ht="15.75" customHeight="1" spans="1:19">
      <c r="A3" s="501" t="s">
        <v>455</v>
      </c>
      <c r="B3" s="501"/>
      <c r="C3" s="501"/>
      <c r="D3" s="501"/>
      <c r="E3" s="501"/>
      <c r="F3" s="501"/>
      <c r="G3" s="501"/>
      <c r="H3" s="501"/>
      <c r="I3" s="501"/>
      <c r="J3" s="501"/>
      <c r="K3" s="501"/>
      <c r="L3" s="501"/>
      <c r="M3" s="501"/>
      <c r="N3" s="501"/>
      <c r="O3" s="501"/>
      <c r="P3" s="501"/>
      <c r="Q3" s="501"/>
      <c r="R3" s="501"/>
      <c r="S3" s="529"/>
    </row>
    <row r="4" ht="14.1" customHeight="1" spans="1:19">
      <c r="A4" s="119" t="e">
        <f>'4-5-1投资性房地产'!A4:U4</f>
        <v>#REF!</v>
      </c>
      <c r="B4" s="116"/>
      <c r="C4" s="116"/>
      <c r="D4" s="116"/>
      <c r="E4" s="116"/>
      <c r="F4" s="116"/>
      <c r="G4" s="116"/>
      <c r="H4" s="116"/>
      <c r="I4" s="116"/>
      <c r="J4" s="116"/>
      <c r="K4" s="116"/>
      <c r="L4" s="116"/>
      <c r="M4" s="116"/>
      <c r="N4" s="116"/>
      <c r="O4" s="116"/>
      <c r="P4" s="116"/>
      <c r="Q4" s="116"/>
      <c r="R4" s="116"/>
      <c r="S4" s="530"/>
    </row>
    <row r="5" ht="15.75" customHeight="1" spans="1:18">
      <c r="A5" s="502" t="s">
        <v>441</v>
      </c>
      <c r="B5" s="502"/>
      <c r="C5" s="502"/>
      <c r="D5" s="502"/>
      <c r="E5" s="502"/>
      <c r="F5" s="502"/>
      <c r="G5" s="502"/>
      <c r="R5" s="131" t="s">
        <v>115</v>
      </c>
    </row>
    <row r="6" s="515" customFormat="1" ht="15.75" customHeight="1" spans="1:20">
      <c r="A6" s="516" t="s">
        <v>190</v>
      </c>
      <c r="B6" s="516" t="s">
        <v>442</v>
      </c>
      <c r="C6" s="517" t="s">
        <v>443</v>
      </c>
      <c r="D6" s="517" t="s">
        <v>444</v>
      </c>
      <c r="E6" s="516" t="s">
        <v>445</v>
      </c>
      <c r="F6" s="121" t="s">
        <v>446</v>
      </c>
      <c r="G6" s="518" t="s">
        <v>362</v>
      </c>
      <c r="H6" s="518" t="s">
        <v>456</v>
      </c>
      <c r="I6" s="121" t="s">
        <v>448</v>
      </c>
      <c r="J6" s="521" t="s">
        <v>457</v>
      </c>
      <c r="K6" s="522"/>
      <c r="L6" s="517" t="s">
        <v>227</v>
      </c>
      <c r="M6" s="517" t="s">
        <v>274</v>
      </c>
      <c r="N6" s="517" t="s">
        <v>228</v>
      </c>
      <c r="O6" s="523" t="s">
        <v>229</v>
      </c>
      <c r="P6" s="523" t="s">
        <v>458</v>
      </c>
      <c r="Q6" s="121" t="s">
        <v>258</v>
      </c>
      <c r="R6" s="121" t="s">
        <v>193</v>
      </c>
      <c r="S6" s="531" t="s">
        <v>459</v>
      </c>
      <c r="T6" s="516" t="s">
        <v>460</v>
      </c>
    </row>
    <row r="7" s="515" customFormat="1" ht="24.75" customHeight="1" spans="1:20">
      <c r="A7" s="123"/>
      <c r="B7" s="123"/>
      <c r="C7" s="519"/>
      <c r="D7" s="520"/>
      <c r="E7" s="123"/>
      <c r="F7" s="123"/>
      <c r="G7" s="319"/>
      <c r="H7" s="319"/>
      <c r="I7" s="123"/>
      <c r="J7" s="524"/>
      <c r="K7" s="525"/>
      <c r="L7" s="520"/>
      <c r="M7" s="520"/>
      <c r="N7" s="520"/>
      <c r="O7" s="526"/>
      <c r="P7" s="526"/>
      <c r="Q7" s="123"/>
      <c r="R7" s="123"/>
      <c r="S7" s="532"/>
      <c r="T7" s="123"/>
    </row>
    <row r="8" ht="15.75" customHeight="1" spans="1:20">
      <c r="A8" s="123"/>
      <c r="B8" s="505"/>
      <c r="C8" s="505"/>
      <c r="D8" s="505"/>
      <c r="E8" s="123"/>
      <c r="F8" s="124"/>
      <c r="G8" s="124"/>
      <c r="H8" s="513"/>
      <c r="I8" s="133" t="s">
        <v>452</v>
      </c>
      <c r="J8" s="527"/>
      <c r="K8" s="528"/>
      <c r="L8" s="528"/>
      <c r="M8" s="528"/>
      <c r="N8" s="133"/>
      <c r="O8" s="133"/>
      <c r="P8" s="133"/>
      <c r="Q8" s="133" t="s">
        <v>452</v>
      </c>
      <c r="R8" s="505"/>
      <c r="S8" s="533"/>
      <c r="T8" s="135"/>
    </row>
    <row r="9" ht="15.75" customHeight="1" spans="1:20">
      <c r="A9" s="123"/>
      <c r="B9" s="505"/>
      <c r="C9" s="505"/>
      <c r="D9" s="505"/>
      <c r="E9" s="123"/>
      <c r="F9" s="124"/>
      <c r="G9" s="124"/>
      <c r="H9" s="513"/>
      <c r="I9" s="133" t="s">
        <v>452</v>
      </c>
      <c r="J9" s="527"/>
      <c r="K9" s="528"/>
      <c r="L9" s="528"/>
      <c r="M9" s="528"/>
      <c r="N9" s="133"/>
      <c r="O9" s="133"/>
      <c r="P9" s="133"/>
      <c r="Q9" s="133" t="s">
        <v>452</v>
      </c>
      <c r="R9" s="505"/>
      <c r="S9" s="533"/>
      <c r="T9" s="135"/>
    </row>
    <row r="10" ht="15.75" customHeight="1" spans="1:20">
      <c r="A10" s="123"/>
      <c r="B10" s="505"/>
      <c r="C10" s="505"/>
      <c r="D10" s="505"/>
      <c r="E10" s="123"/>
      <c r="F10" s="124"/>
      <c r="G10" s="124"/>
      <c r="H10" s="513"/>
      <c r="I10" s="133" t="s">
        <v>452</v>
      </c>
      <c r="J10" s="527"/>
      <c r="K10" s="528"/>
      <c r="L10" s="528"/>
      <c r="M10" s="528"/>
      <c r="N10" s="133"/>
      <c r="O10" s="133"/>
      <c r="P10" s="133"/>
      <c r="Q10" s="133" t="s">
        <v>452</v>
      </c>
      <c r="R10" s="505"/>
      <c r="S10" s="533"/>
      <c r="T10" s="135"/>
    </row>
    <row r="11" ht="15.75" customHeight="1" spans="1:20">
      <c r="A11" s="123"/>
      <c r="B11" s="505"/>
      <c r="C11" s="505"/>
      <c r="D11" s="505"/>
      <c r="E11" s="123"/>
      <c r="F11" s="124"/>
      <c r="G11" s="124"/>
      <c r="H11" s="513"/>
      <c r="I11" s="133" t="s">
        <v>452</v>
      </c>
      <c r="J11" s="527"/>
      <c r="K11" s="528"/>
      <c r="L11" s="528"/>
      <c r="M11" s="528"/>
      <c r="N11" s="133"/>
      <c r="O11" s="133"/>
      <c r="P11" s="133"/>
      <c r="Q11" s="133" t="s">
        <v>452</v>
      </c>
      <c r="R11" s="505"/>
      <c r="S11" s="533"/>
      <c r="T11" s="135"/>
    </row>
    <row r="12" ht="15.75" customHeight="1" spans="1:20">
      <c r="A12" s="123"/>
      <c r="B12" s="505"/>
      <c r="C12" s="505"/>
      <c r="D12" s="505"/>
      <c r="E12" s="123"/>
      <c r="F12" s="124"/>
      <c r="G12" s="124"/>
      <c r="H12" s="513"/>
      <c r="I12" s="133" t="s">
        <v>452</v>
      </c>
      <c r="J12" s="527"/>
      <c r="K12" s="528"/>
      <c r="L12" s="528"/>
      <c r="M12" s="528"/>
      <c r="N12" s="133"/>
      <c r="O12" s="133"/>
      <c r="P12" s="133"/>
      <c r="Q12" s="133" t="s">
        <v>452</v>
      </c>
      <c r="R12" s="505"/>
      <c r="S12" s="533"/>
      <c r="T12" s="135"/>
    </row>
    <row r="13" ht="15.75" customHeight="1" spans="1:20">
      <c r="A13" s="123"/>
      <c r="B13" s="505"/>
      <c r="C13" s="505"/>
      <c r="D13" s="505"/>
      <c r="E13" s="123"/>
      <c r="F13" s="124"/>
      <c r="G13" s="124"/>
      <c r="H13" s="513"/>
      <c r="I13" s="133" t="s">
        <v>452</v>
      </c>
      <c r="J13" s="527"/>
      <c r="K13" s="528"/>
      <c r="L13" s="528"/>
      <c r="M13" s="528"/>
      <c r="N13" s="133"/>
      <c r="O13" s="133"/>
      <c r="P13" s="133"/>
      <c r="Q13" s="133" t="s">
        <v>452</v>
      </c>
      <c r="R13" s="505"/>
      <c r="S13" s="533"/>
      <c r="T13" s="135"/>
    </row>
    <row r="14" ht="15.75" customHeight="1" spans="1:20">
      <c r="A14" s="123"/>
      <c r="B14" s="505"/>
      <c r="C14" s="505"/>
      <c r="D14" s="505"/>
      <c r="E14" s="123"/>
      <c r="F14" s="124"/>
      <c r="G14" s="124"/>
      <c r="H14" s="513"/>
      <c r="I14" s="133" t="s">
        <v>452</v>
      </c>
      <c r="J14" s="527"/>
      <c r="K14" s="528"/>
      <c r="L14" s="528"/>
      <c r="M14" s="528"/>
      <c r="N14" s="133"/>
      <c r="O14" s="133"/>
      <c r="P14" s="133"/>
      <c r="Q14" s="133" t="s">
        <v>452</v>
      </c>
      <c r="R14" s="505"/>
      <c r="S14" s="533"/>
      <c r="T14" s="135"/>
    </row>
    <row r="15" ht="15.75" customHeight="1" spans="1:20">
      <c r="A15" s="123"/>
      <c r="B15" s="505"/>
      <c r="C15" s="505"/>
      <c r="D15" s="505"/>
      <c r="E15" s="123"/>
      <c r="F15" s="124"/>
      <c r="G15" s="124"/>
      <c r="H15" s="513"/>
      <c r="I15" s="133"/>
      <c r="J15" s="527"/>
      <c r="K15" s="528"/>
      <c r="L15" s="528"/>
      <c r="M15" s="528"/>
      <c r="N15" s="133"/>
      <c r="O15" s="133"/>
      <c r="P15" s="133"/>
      <c r="Q15" s="133"/>
      <c r="R15" s="505"/>
      <c r="S15" s="533"/>
      <c r="T15" s="135"/>
    </row>
    <row r="16" ht="15.75" customHeight="1" spans="1:20">
      <c r="A16" s="123"/>
      <c r="B16" s="505"/>
      <c r="C16" s="505"/>
      <c r="D16" s="505"/>
      <c r="E16" s="123"/>
      <c r="F16" s="124"/>
      <c r="G16" s="124"/>
      <c r="H16" s="513"/>
      <c r="I16" s="133"/>
      <c r="J16" s="527"/>
      <c r="K16" s="528"/>
      <c r="L16" s="528"/>
      <c r="M16" s="528"/>
      <c r="N16" s="133"/>
      <c r="O16" s="133"/>
      <c r="P16" s="133"/>
      <c r="Q16" s="133"/>
      <c r="R16" s="505"/>
      <c r="S16" s="533"/>
      <c r="T16" s="135"/>
    </row>
    <row r="17" ht="15.75" customHeight="1" spans="1:20">
      <c r="A17" s="123"/>
      <c r="B17" s="505"/>
      <c r="C17" s="505"/>
      <c r="D17" s="505"/>
      <c r="E17" s="123"/>
      <c r="F17" s="124"/>
      <c r="G17" s="124"/>
      <c r="H17" s="513"/>
      <c r="I17" s="133" t="s">
        <v>452</v>
      </c>
      <c r="J17" s="527"/>
      <c r="K17" s="528"/>
      <c r="L17" s="528"/>
      <c r="M17" s="528"/>
      <c r="N17" s="133"/>
      <c r="O17" s="133"/>
      <c r="P17" s="133"/>
      <c r="Q17" s="133" t="s">
        <v>452</v>
      </c>
      <c r="R17" s="505"/>
      <c r="S17" s="533"/>
      <c r="T17" s="135"/>
    </row>
    <row r="18" ht="15.75" customHeight="1" spans="1:20">
      <c r="A18" s="123"/>
      <c r="B18" s="505"/>
      <c r="C18" s="505"/>
      <c r="D18" s="505"/>
      <c r="E18" s="123"/>
      <c r="F18" s="124"/>
      <c r="G18" s="124"/>
      <c r="H18" s="513"/>
      <c r="I18" s="133"/>
      <c r="J18" s="527"/>
      <c r="K18" s="528"/>
      <c r="L18" s="528"/>
      <c r="M18" s="528"/>
      <c r="N18" s="133"/>
      <c r="O18" s="133"/>
      <c r="P18" s="133"/>
      <c r="Q18" s="133"/>
      <c r="R18" s="505"/>
      <c r="S18" s="533"/>
      <c r="T18" s="135"/>
    </row>
    <row r="19" ht="15.75" customHeight="1" spans="1:20">
      <c r="A19" s="123"/>
      <c r="B19" s="505"/>
      <c r="C19" s="505"/>
      <c r="D19" s="505"/>
      <c r="E19" s="123"/>
      <c r="F19" s="124"/>
      <c r="G19" s="124"/>
      <c r="H19" s="513"/>
      <c r="I19" s="133"/>
      <c r="J19" s="527"/>
      <c r="K19" s="528"/>
      <c r="L19" s="528"/>
      <c r="M19" s="528"/>
      <c r="N19" s="133"/>
      <c r="O19" s="133"/>
      <c r="P19" s="133"/>
      <c r="Q19" s="133"/>
      <c r="R19" s="505"/>
      <c r="S19" s="533"/>
      <c r="T19" s="135"/>
    </row>
    <row r="20" ht="15.75" customHeight="1" spans="1:20">
      <c r="A20" s="123"/>
      <c r="B20" s="505"/>
      <c r="C20" s="505"/>
      <c r="D20" s="505"/>
      <c r="E20" s="123"/>
      <c r="F20" s="124"/>
      <c r="G20" s="124"/>
      <c r="H20" s="513"/>
      <c r="I20" s="133"/>
      <c r="J20" s="527"/>
      <c r="K20" s="528"/>
      <c r="L20" s="528"/>
      <c r="M20" s="528"/>
      <c r="N20" s="133"/>
      <c r="O20" s="133"/>
      <c r="P20" s="133"/>
      <c r="Q20" s="133"/>
      <c r="R20" s="505"/>
      <c r="S20" s="533"/>
      <c r="T20" s="135"/>
    </row>
    <row r="21" ht="15.75" customHeight="1" spans="1:20">
      <c r="A21" s="123"/>
      <c r="B21" s="505"/>
      <c r="C21" s="505"/>
      <c r="D21" s="505"/>
      <c r="E21" s="123"/>
      <c r="F21" s="124"/>
      <c r="G21" s="124"/>
      <c r="H21" s="513"/>
      <c r="I21" s="133" t="s">
        <v>452</v>
      </c>
      <c r="J21" s="527"/>
      <c r="K21" s="528"/>
      <c r="L21" s="528"/>
      <c r="M21" s="528"/>
      <c r="N21" s="133"/>
      <c r="O21" s="133"/>
      <c r="P21" s="133"/>
      <c r="Q21" s="133" t="s">
        <v>452</v>
      </c>
      <c r="R21" s="505"/>
      <c r="S21" s="533"/>
      <c r="T21" s="135"/>
    </row>
    <row r="22" ht="15.75" customHeight="1" spans="1:20">
      <c r="A22" s="123"/>
      <c r="B22" s="505"/>
      <c r="C22" s="505"/>
      <c r="D22" s="505"/>
      <c r="E22" s="123"/>
      <c r="F22" s="124"/>
      <c r="G22" s="124"/>
      <c r="H22" s="513"/>
      <c r="I22" s="133" t="s">
        <v>452</v>
      </c>
      <c r="J22" s="527"/>
      <c r="K22" s="528"/>
      <c r="L22" s="528"/>
      <c r="M22" s="528"/>
      <c r="N22" s="133"/>
      <c r="O22" s="133"/>
      <c r="P22" s="133"/>
      <c r="Q22" s="133" t="s">
        <v>452</v>
      </c>
      <c r="R22" s="505"/>
      <c r="S22" s="533"/>
      <c r="T22" s="135"/>
    </row>
    <row r="23" ht="15.75" customHeight="1" spans="1:20">
      <c r="A23" s="123"/>
      <c r="B23" s="505"/>
      <c r="C23" s="505"/>
      <c r="D23" s="505"/>
      <c r="E23" s="123"/>
      <c r="F23" s="124"/>
      <c r="G23" s="124"/>
      <c r="H23" s="513"/>
      <c r="I23" s="133" t="s">
        <v>452</v>
      </c>
      <c r="J23" s="527"/>
      <c r="K23" s="528"/>
      <c r="L23" s="528"/>
      <c r="M23" s="528"/>
      <c r="N23" s="133"/>
      <c r="O23" s="133"/>
      <c r="P23" s="133"/>
      <c r="Q23" s="133" t="s">
        <v>452</v>
      </c>
      <c r="R23" s="505"/>
      <c r="S23" s="533"/>
      <c r="T23" s="135"/>
    </row>
    <row r="24" ht="15.75" customHeight="1" spans="1:20">
      <c r="A24" s="123"/>
      <c r="B24" s="505"/>
      <c r="C24" s="505"/>
      <c r="D24" s="505"/>
      <c r="E24" s="123"/>
      <c r="F24" s="124"/>
      <c r="G24" s="124"/>
      <c r="H24" s="513"/>
      <c r="I24" s="133" t="s">
        <v>452</v>
      </c>
      <c r="J24" s="527"/>
      <c r="K24" s="528"/>
      <c r="L24" s="528"/>
      <c r="M24" s="528"/>
      <c r="N24" s="133"/>
      <c r="O24" s="133"/>
      <c r="P24" s="133"/>
      <c r="Q24" s="133" t="s">
        <v>452</v>
      </c>
      <c r="R24" s="505"/>
      <c r="S24" s="533"/>
      <c r="T24" s="135"/>
    </row>
    <row r="25" ht="15.75" customHeight="1" spans="1:20">
      <c r="A25" s="123"/>
      <c r="B25" s="505"/>
      <c r="C25" s="505"/>
      <c r="D25" s="505"/>
      <c r="E25" s="123"/>
      <c r="F25" s="124"/>
      <c r="G25" s="124"/>
      <c r="H25" s="513"/>
      <c r="I25" s="133" t="s">
        <v>452</v>
      </c>
      <c r="J25" s="527"/>
      <c r="K25" s="528"/>
      <c r="L25" s="528"/>
      <c r="M25" s="528"/>
      <c r="N25" s="133"/>
      <c r="O25" s="133"/>
      <c r="P25" s="133"/>
      <c r="Q25" s="133" t="s">
        <v>452</v>
      </c>
      <c r="R25" s="505"/>
      <c r="S25" s="533"/>
      <c r="T25" s="135"/>
    </row>
    <row r="26" ht="15.75" customHeight="1" spans="1:20">
      <c r="A26" s="123"/>
      <c r="B26" s="505"/>
      <c r="C26" s="505"/>
      <c r="D26" s="505"/>
      <c r="E26" s="123"/>
      <c r="F26" s="124"/>
      <c r="G26" s="124"/>
      <c r="H26" s="513"/>
      <c r="I26" s="133"/>
      <c r="J26" s="527"/>
      <c r="K26" s="528"/>
      <c r="L26" s="528"/>
      <c r="M26" s="528"/>
      <c r="N26" s="133"/>
      <c r="O26" s="133"/>
      <c r="P26" s="133"/>
      <c r="Q26" s="133" t="s">
        <v>452</v>
      </c>
      <c r="R26" s="505"/>
      <c r="S26" s="533"/>
      <c r="T26" s="135"/>
    </row>
    <row r="27" ht="15.75" customHeight="1" spans="1:20">
      <c r="A27" s="125" t="s">
        <v>306</v>
      </c>
      <c r="B27" s="508"/>
      <c r="C27" s="509"/>
      <c r="D27" s="509"/>
      <c r="E27" s="123"/>
      <c r="F27" s="124"/>
      <c r="G27" s="124"/>
      <c r="H27" s="513"/>
      <c r="I27" s="133" t="s">
        <v>452</v>
      </c>
      <c r="J27" s="527"/>
      <c r="K27" s="528"/>
      <c r="L27" s="528">
        <f>SUM(L8:L26)</f>
        <v>0</v>
      </c>
      <c r="M27" s="528"/>
      <c r="N27" s="528">
        <f>SUM(N8:N26)</f>
        <v>0</v>
      </c>
      <c r="O27" s="528">
        <f>SUM(O8:O26)</f>
        <v>0</v>
      </c>
      <c r="P27" s="133"/>
      <c r="Q27" s="133" t="s">
        <v>452</v>
      </c>
      <c r="R27" s="505"/>
      <c r="S27" s="533"/>
      <c r="T27" s="135"/>
    </row>
    <row r="28" ht="15.75" customHeight="1" spans="1:14">
      <c r="A28" s="50" t="e">
        <f>#REF!&amp;#REF!</f>
        <v>#REF!</v>
      </c>
      <c r="B28" s="145"/>
      <c r="C28" s="145"/>
      <c r="D28" s="145"/>
      <c r="N28" s="145" t="e">
        <f>"评估人员："&amp;#REF!</f>
        <v>#REF!</v>
      </c>
    </row>
    <row r="29" ht="15.75" customHeight="1" spans="1:1">
      <c r="A29" s="50" t="e">
        <f>CONCATENATE(#REF!,#REF!,#REF!,#REF!,#REF!,#REF!,#REF!)</f>
        <v>#REF!</v>
      </c>
    </row>
  </sheetData>
  <mergeCells count="44">
    <mergeCell ref="A2:R2"/>
    <mergeCell ref="A3:R3"/>
    <mergeCell ref="A4:R4"/>
    <mergeCell ref="A5:G5"/>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A27:C27"/>
    <mergeCell ref="J27:K27"/>
    <mergeCell ref="A6:A7"/>
    <mergeCell ref="B6:B7"/>
    <mergeCell ref="C6:C7"/>
    <mergeCell ref="D6:D7"/>
    <mergeCell ref="E6:E7"/>
    <mergeCell ref="F6:F7"/>
    <mergeCell ref="G6:G7"/>
    <mergeCell ref="H6:H7"/>
    <mergeCell ref="I6:I7"/>
    <mergeCell ref="L6:L7"/>
    <mergeCell ref="M6:M7"/>
    <mergeCell ref="N6:N7"/>
    <mergeCell ref="O6:O7"/>
    <mergeCell ref="P6:P7"/>
    <mergeCell ref="Q6:Q7"/>
    <mergeCell ref="R6:R7"/>
    <mergeCell ref="S6:S7"/>
    <mergeCell ref="T6:T7"/>
    <mergeCell ref="J6:K7"/>
  </mergeCells>
  <hyperlinks>
    <hyperlink ref="A1" location="索引目录!C35" display="返回索引页"/>
    <hyperlink ref="B1" location="分类汇总!B25" display="返回"/>
  </hyperlinks>
  <printOptions horizontalCentered="1"/>
  <pageMargins left="0.349305555555556" right="0.349305555555556" top="0.788888888888889" bottom="0.788888888888889" header="1.05902777777778" footer="0.509027777777778"/>
  <pageSetup paperSize="9" scale="83" orientation="landscape"/>
  <headerFooter alignWithMargins="0">
    <oddHeader>&amp;R&amp;"宋体,常规"&amp;10表&amp;"Times New Roman,常规"4-5-2
&amp;"宋体,常规"共&amp;"Times New Roman,常规"&amp;N&amp;"宋体,常规"页第&amp;"Times New Roman,常规"&amp;P&amp;"宋体,常规"页</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S29"/>
  <sheetViews>
    <sheetView workbookViewId="0">
      <selection activeCell="L17" sqref="L17"/>
    </sheetView>
  </sheetViews>
  <sheetFormatPr defaultColWidth="7.875" defaultRowHeight="12.75"/>
  <cols>
    <col min="1" max="1" width="3.875" style="120" customWidth="1"/>
    <col min="2" max="2" width="5.5" style="120" customWidth="1"/>
    <col min="3" max="3" width="10" style="120" customWidth="1"/>
    <col min="4" max="4" width="12" style="120" customWidth="1"/>
    <col min="5" max="5" width="7.5" style="120" customWidth="1"/>
    <col min="6" max="7" width="4.25" style="120" customWidth="1"/>
    <col min="8" max="9" width="4" style="120" customWidth="1"/>
    <col min="10" max="10" width="4.25" style="120" customWidth="1"/>
    <col min="11" max="11" width="6.625" style="120" customWidth="1"/>
    <col min="12" max="12" width="7.25" style="120" customWidth="1"/>
    <col min="13" max="13" width="10.75" style="120" customWidth="1" outlineLevel="1"/>
    <col min="14" max="14" width="9" style="120" customWidth="1" outlineLevel="1"/>
    <col min="15" max="16" width="9" style="120" customWidth="1"/>
    <col min="17" max="17" width="7.625" style="120" customWidth="1"/>
    <col min="18" max="18" width="6.5" style="120" customWidth="1"/>
    <col min="19" max="19" width="7.375" style="120" customWidth="1"/>
    <col min="20" max="16384" width="7.875" style="120"/>
  </cols>
  <sheetData>
    <row r="1" s="13" customFormat="1" ht="14.25" spans="1:12">
      <c r="A1" s="34" t="s">
        <v>86</v>
      </c>
      <c r="B1" s="51" t="s">
        <v>267</v>
      </c>
      <c r="C1" s="52"/>
      <c r="D1" s="52"/>
      <c r="E1" s="52"/>
      <c r="F1" s="52"/>
      <c r="G1" s="52"/>
      <c r="H1" s="52"/>
      <c r="I1" s="52"/>
      <c r="J1" s="52"/>
      <c r="K1" s="52"/>
      <c r="L1" s="52"/>
    </row>
    <row r="2" s="499" customFormat="1" ht="30" customHeight="1" spans="1:19">
      <c r="A2" s="117" t="s">
        <v>461</v>
      </c>
      <c r="B2" s="117"/>
      <c r="C2" s="117"/>
      <c r="D2" s="117"/>
      <c r="E2" s="117"/>
      <c r="F2" s="117"/>
      <c r="G2" s="117"/>
      <c r="H2" s="117"/>
      <c r="I2" s="117"/>
      <c r="J2" s="117"/>
      <c r="K2" s="117"/>
      <c r="L2" s="117"/>
      <c r="M2" s="117"/>
      <c r="N2" s="117"/>
      <c r="O2" s="117"/>
      <c r="P2" s="117"/>
      <c r="Q2" s="117"/>
      <c r="R2" s="117"/>
      <c r="S2" s="117"/>
    </row>
    <row r="3" s="499" customFormat="1" ht="15.75" customHeight="1" spans="1:19">
      <c r="A3" s="501" t="s">
        <v>440</v>
      </c>
      <c r="B3" s="501"/>
      <c r="C3" s="501"/>
      <c r="D3" s="501"/>
      <c r="E3" s="501"/>
      <c r="F3" s="501"/>
      <c r="G3" s="501"/>
      <c r="H3" s="501"/>
      <c r="I3" s="501"/>
      <c r="J3" s="501"/>
      <c r="K3" s="501"/>
      <c r="L3" s="501"/>
      <c r="M3" s="501"/>
      <c r="N3" s="501"/>
      <c r="O3" s="501"/>
      <c r="P3" s="501"/>
      <c r="Q3" s="501"/>
      <c r="R3" s="501"/>
      <c r="S3" s="501"/>
    </row>
    <row r="4" ht="13.5" customHeight="1" spans="1:19">
      <c r="A4" s="119" t="e">
        <f>'4-5-2投资性房地产'!A4:R4</f>
        <v>#REF!</v>
      </c>
      <c r="B4" s="116"/>
      <c r="C4" s="116"/>
      <c r="D4" s="116"/>
      <c r="E4" s="116"/>
      <c r="F4" s="116"/>
      <c r="G4" s="116"/>
      <c r="H4" s="116"/>
      <c r="I4" s="116"/>
      <c r="J4" s="116"/>
      <c r="K4" s="129"/>
      <c r="L4" s="129"/>
      <c r="M4" s="129"/>
      <c r="N4" s="129"/>
      <c r="O4" s="129"/>
      <c r="P4" s="129"/>
      <c r="Q4" s="129"/>
      <c r="R4" s="129"/>
      <c r="S4" s="129"/>
    </row>
    <row r="5" customHeight="1" spans="1:19">
      <c r="A5" s="502" t="s">
        <v>441</v>
      </c>
      <c r="B5" s="502"/>
      <c r="C5" s="502"/>
      <c r="D5" s="502"/>
      <c r="E5" s="502"/>
      <c r="S5" s="131" t="s">
        <v>115</v>
      </c>
    </row>
    <row r="6" s="500" customFormat="1" ht="36" spans="1:19">
      <c r="A6" s="121" t="s">
        <v>190</v>
      </c>
      <c r="B6" s="121" t="s">
        <v>462</v>
      </c>
      <c r="C6" s="503" t="s">
        <v>463</v>
      </c>
      <c r="D6" s="503" t="s">
        <v>444</v>
      </c>
      <c r="E6" s="121" t="s">
        <v>464</v>
      </c>
      <c r="F6" s="121" t="s">
        <v>465</v>
      </c>
      <c r="G6" s="121" t="s">
        <v>466</v>
      </c>
      <c r="H6" s="121" t="s">
        <v>467</v>
      </c>
      <c r="I6" s="121" t="s">
        <v>468</v>
      </c>
      <c r="J6" s="121" t="s">
        <v>469</v>
      </c>
      <c r="K6" s="121" t="s">
        <v>470</v>
      </c>
      <c r="L6" s="121" t="s">
        <v>392</v>
      </c>
      <c r="M6" s="132" t="s">
        <v>227</v>
      </c>
      <c r="N6" s="132" t="s">
        <v>274</v>
      </c>
      <c r="O6" s="132" t="s">
        <v>228</v>
      </c>
      <c r="P6" s="121" t="s">
        <v>229</v>
      </c>
      <c r="Q6" s="121" t="s">
        <v>458</v>
      </c>
      <c r="R6" s="121" t="s">
        <v>258</v>
      </c>
      <c r="S6" s="121" t="s">
        <v>193</v>
      </c>
    </row>
    <row r="7" ht="15.75" customHeight="1" spans="1:19">
      <c r="A7" s="123"/>
      <c r="B7" s="123"/>
      <c r="C7" s="504"/>
      <c r="D7" s="504"/>
      <c r="E7" s="505"/>
      <c r="F7" s="124"/>
      <c r="G7" s="123"/>
      <c r="H7" s="123"/>
      <c r="I7" s="123"/>
      <c r="J7" s="123"/>
      <c r="K7" s="133"/>
      <c r="L7" s="133"/>
      <c r="M7" s="134"/>
      <c r="N7" s="134"/>
      <c r="O7" s="134"/>
      <c r="P7" s="133"/>
      <c r="Q7" s="133"/>
      <c r="R7" s="133"/>
      <c r="S7" s="135"/>
    </row>
    <row r="8" ht="15.75" customHeight="1" spans="1:19">
      <c r="A8" s="123"/>
      <c r="B8" s="123"/>
      <c r="C8" s="504"/>
      <c r="D8" s="504"/>
      <c r="E8" s="505"/>
      <c r="F8" s="124"/>
      <c r="G8" s="123"/>
      <c r="H8" s="123"/>
      <c r="I8" s="123"/>
      <c r="J8" s="123"/>
      <c r="K8" s="133"/>
      <c r="L8" s="133"/>
      <c r="M8" s="133"/>
      <c r="N8" s="133"/>
      <c r="O8" s="133"/>
      <c r="P8" s="133"/>
      <c r="Q8" s="133"/>
      <c r="R8" s="133"/>
      <c r="S8" s="135"/>
    </row>
    <row r="9" ht="15.75" customHeight="1" spans="1:19">
      <c r="A9" s="123"/>
      <c r="B9" s="123"/>
      <c r="C9" s="504"/>
      <c r="D9" s="504"/>
      <c r="E9" s="505"/>
      <c r="F9" s="124"/>
      <c r="G9" s="123"/>
      <c r="H9" s="123"/>
      <c r="I9" s="123"/>
      <c r="J9" s="123"/>
      <c r="K9" s="133"/>
      <c r="L9" s="133"/>
      <c r="M9" s="133"/>
      <c r="N9" s="133"/>
      <c r="O9" s="133"/>
      <c r="P9" s="133"/>
      <c r="Q9" s="133"/>
      <c r="R9" s="133"/>
      <c r="S9" s="135"/>
    </row>
    <row r="10" ht="15.75" customHeight="1" spans="1:19">
      <c r="A10" s="123"/>
      <c r="B10" s="123"/>
      <c r="C10" s="504"/>
      <c r="D10" s="504"/>
      <c r="E10" s="505"/>
      <c r="F10" s="124"/>
      <c r="G10" s="123"/>
      <c r="H10" s="123"/>
      <c r="I10" s="123"/>
      <c r="J10" s="123"/>
      <c r="K10" s="133"/>
      <c r="L10" s="133"/>
      <c r="M10" s="133"/>
      <c r="N10" s="133"/>
      <c r="O10" s="133"/>
      <c r="P10" s="133"/>
      <c r="Q10" s="133"/>
      <c r="R10" s="133"/>
      <c r="S10" s="135"/>
    </row>
    <row r="11" ht="15.75" customHeight="1" spans="1:19">
      <c r="A11" s="123"/>
      <c r="B11" s="123"/>
      <c r="C11" s="504"/>
      <c r="D11" s="504"/>
      <c r="E11" s="505"/>
      <c r="F11" s="124"/>
      <c r="G11" s="123"/>
      <c r="H11" s="123"/>
      <c r="I11" s="123"/>
      <c r="J11" s="123"/>
      <c r="K11" s="133"/>
      <c r="L11" s="133"/>
      <c r="M11" s="133"/>
      <c r="N11" s="133"/>
      <c r="O11" s="133"/>
      <c r="P11" s="133"/>
      <c r="Q11" s="133"/>
      <c r="R11" s="133"/>
      <c r="S11" s="135"/>
    </row>
    <row r="12" ht="15.75" customHeight="1" spans="1:19">
      <c r="A12" s="123"/>
      <c r="B12" s="123"/>
      <c r="C12" s="504"/>
      <c r="D12" s="504"/>
      <c r="E12" s="505"/>
      <c r="F12" s="124"/>
      <c r="G12" s="123"/>
      <c r="H12" s="123"/>
      <c r="I12" s="123"/>
      <c r="J12" s="123"/>
      <c r="K12" s="133"/>
      <c r="L12" s="133"/>
      <c r="M12" s="133"/>
      <c r="N12" s="133"/>
      <c r="O12" s="133"/>
      <c r="P12" s="133"/>
      <c r="Q12" s="133"/>
      <c r="R12" s="133"/>
      <c r="S12" s="135"/>
    </row>
    <row r="13" ht="15.75" customHeight="1" spans="1:19">
      <c r="A13" s="123"/>
      <c r="B13" s="123"/>
      <c r="C13" s="504"/>
      <c r="D13" s="504"/>
      <c r="E13" s="505"/>
      <c r="F13" s="124"/>
      <c r="G13" s="123"/>
      <c r="H13" s="123"/>
      <c r="I13" s="123"/>
      <c r="J13" s="123"/>
      <c r="K13" s="133"/>
      <c r="L13" s="133"/>
      <c r="M13" s="133"/>
      <c r="N13" s="133"/>
      <c r="O13" s="133"/>
      <c r="P13" s="133"/>
      <c r="Q13" s="133"/>
      <c r="R13" s="133"/>
      <c r="S13" s="135"/>
    </row>
    <row r="14" ht="15.75" customHeight="1" spans="1:19">
      <c r="A14" s="123"/>
      <c r="B14" s="123"/>
      <c r="C14" s="504"/>
      <c r="D14" s="504"/>
      <c r="E14" s="505"/>
      <c r="F14" s="124"/>
      <c r="G14" s="123"/>
      <c r="H14" s="123"/>
      <c r="I14" s="123"/>
      <c r="J14" s="123"/>
      <c r="K14" s="133"/>
      <c r="L14" s="133"/>
      <c r="M14" s="133"/>
      <c r="N14" s="133"/>
      <c r="O14" s="133"/>
      <c r="P14" s="133"/>
      <c r="Q14" s="133"/>
      <c r="R14" s="133"/>
      <c r="S14" s="135"/>
    </row>
    <row r="15" ht="15.75" customHeight="1" spans="1:19">
      <c r="A15" s="123"/>
      <c r="B15" s="123"/>
      <c r="C15" s="504"/>
      <c r="D15" s="504"/>
      <c r="E15" s="505"/>
      <c r="F15" s="124"/>
      <c r="G15" s="123"/>
      <c r="H15" s="123"/>
      <c r="I15" s="123"/>
      <c r="J15" s="123"/>
      <c r="K15" s="133"/>
      <c r="L15" s="133"/>
      <c r="M15" s="133"/>
      <c r="N15" s="133"/>
      <c r="O15" s="133"/>
      <c r="P15" s="133"/>
      <c r="Q15" s="133"/>
      <c r="R15" s="133"/>
      <c r="S15" s="135"/>
    </row>
    <row r="16" ht="15.75" customHeight="1" spans="1:19">
      <c r="A16" s="123"/>
      <c r="B16" s="123"/>
      <c r="C16" s="504"/>
      <c r="D16" s="504"/>
      <c r="E16" s="505"/>
      <c r="F16" s="124"/>
      <c r="G16" s="123"/>
      <c r="H16" s="123"/>
      <c r="I16" s="123"/>
      <c r="J16" s="123"/>
      <c r="K16" s="133"/>
      <c r="L16" s="133"/>
      <c r="M16" s="133"/>
      <c r="N16" s="133"/>
      <c r="O16" s="133"/>
      <c r="P16" s="133"/>
      <c r="Q16" s="133"/>
      <c r="R16" s="133"/>
      <c r="S16" s="135"/>
    </row>
    <row r="17" ht="15.75" customHeight="1" spans="1:19">
      <c r="A17" s="123"/>
      <c r="B17" s="123"/>
      <c r="C17" s="504"/>
      <c r="D17" s="504"/>
      <c r="E17" s="505"/>
      <c r="F17" s="124"/>
      <c r="G17" s="123"/>
      <c r="H17" s="123"/>
      <c r="I17" s="123"/>
      <c r="J17" s="123"/>
      <c r="K17" s="133"/>
      <c r="L17" s="133"/>
      <c r="M17" s="133"/>
      <c r="N17" s="133"/>
      <c r="O17" s="133"/>
      <c r="P17" s="133"/>
      <c r="Q17" s="133"/>
      <c r="R17" s="133"/>
      <c r="S17" s="135"/>
    </row>
    <row r="18" ht="15.75" customHeight="1" spans="1:19">
      <c r="A18" s="123"/>
      <c r="B18" s="123"/>
      <c r="C18" s="504"/>
      <c r="D18" s="504"/>
      <c r="E18" s="505"/>
      <c r="F18" s="124"/>
      <c r="G18" s="123"/>
      <c r="H18" s="123"/>
      <c r="I18" s="123"/>
      <c r="J18" s="123"/>
      <c r="K18" s="133"/>
      <c r="L18" s="133"/>
      <c r="M18" s="133"/>
      <c r="N18" s="133"/>
      <c r="O18" s="133"/>
      <c r="P18" s="133"/>
      <c r="Q18" s="133"/>
      <c r="R18" s="133"/>
      <c r="S18" s="135"/>
    </row>
    <row r="19" ht="15.75" customHeight="1" spans="1:19">
      <c r="A19" s="123"/>
      <c r="B19" s="123"/>
      <c r="C19" s="504"/>
      <c r="D19" s="504"/>
      <c r="E19" s="505"/>
      <c r="F19" s="124"/>
      <c r="G19" s="123"/>
      <c r="H19" s="123"/>
      <c r="I19" s="123"/>
      <c r="J19" s="123"/>
      <c r="K19" s="133"/>
      <c r="L19" s="133"/>
      <c r="M19" s="133"/>
      <c r="N19" s="133"/>
      <c r="O19" s="133"/>
      <c r="P19" s="133"/>
      <c r="Q19" s="133"/>
      <c r="R19" s="133"/>
      <c r="S19" s="135"/>
    </row>
    <row r="20" ht="15.75" customHeight="1" spans="1:19">
      <c r="A20" s="123"/>
      <c r="B20" s="123"/>
      <c r="C20" s="504"/>
      <c r="D20" s="504"/>
      <c r="E20" s="505"/>
      <c r="F20" s="124"/>
      <c r="G20" s="123"/>
      <c r="H20" s="123"/>
      <c r="I20" s="123"/>
      <c r="J20" s="123"/>
      <c r="K20" s="133"/>
      <c r="L20" s="133"/>
      <c r="M20" s="133"/>
      <c r="N20" s="133"/>
      <c r="O20" s="133"/>
      <c r="P20" s="133"/>
      <c r="Q20" s="133"/>
      <c r="R20" s="133"/>
      <c r="S20" s="135"/>
    </row>
    <row r="21" ht="15.75" customHeight="1" spans="1:19">
      <c r="A21" s="123"/>
      <c r="B21" s="123"/>
      <c r="C21" s="504"/>
      <c r="D21" s="504"/>
      <c r="E21" s="505"/>
      <c r="F21" s="124"/>
      <c r="G21" s="123"/>
      <c r="H21" s="123"/>
      <c r="I21" s="123"/>
      <c r="J21" s="123"/>
      <c r="K21" s="133"/>
      <c r="L21" s="133"/>
      <c r="M21" s="133"/>
      <c r="N21" s="133"/>
      <c r="O21" s="133"/>
      <c r="P21" s="133"/>
      <c r="Q21" s="133"/>
      <c r="R21" s="133"/>
      <c r="S21" s="135"/>
    </row>
    <row r="22" ht="15.75" customHeight="1" spans="1:19">
      <c r="A22" s="123"/>
      <c r="B22" s="123"/>
      <c r="C22" s="504"/>
      <c r="D22" s="504"/>
      <c r="E22" s="505"/>
      <c r="F22" s="124"/>
      <c r="G22" s="123"/>
      <c r="H22" s="123"/>
      <c r="I22" s="123"/>
      <c r="J22" s="123"/>
      <c r="K22" s="133"/>
      <c r="L22" s="133"/>
      <c r="M22" s="133"/>
      <c r="N22" s="133"/>
      <c r="O22" s="133"/>
      <c r="P22" s="133"/>
      <c r="Q22" s="133"/>
      <c r="R22" s="133"/>
      <c r="S22" s="135"/>
    </row>
    <row r="23" ht="15.75" customHeight="1" spans="1:19">
      <c r="A23" s="123"/>
      <c r="B23" s="123"/>
      <c r="C23" s="504"/>
      <c r="D23" s="504"/>
      <c r="E23" s="505"/>
      <c r="F23" s="124"/>
      <c r="G23" s="123"/>
      <c r="H23" s="123"/>
      <c r="I23" s="123"/>
      <c r="J23" s="123"/>
      <c r="K23" s="133"/>
      <c r="L23" s="133"/>
      <c r="M23" s="133"/>
      <c r="N23" s="133"/>
      <c r="O23" s="133"/>
      <c r="P23" s="133"/>
      <c r="Q23" s="133"/>
      <c r="R23" s="133"/>
      <c r="S23" s="135"/>
    </row>
    <row r="24" ht="15.75" customHeight="1" spans="1:19">
      <c r="A24" s="123"/>
      <c r="B24" s="123"/>
      <c r="C24" s="504"/>
      <c r="D24" s="504"/>
      <c r="E24" s="505"/>
      <c r="F24" s="124"/>
      <c r="G24" s="123"/>
      <c r="H24" s="123"/>
      <c r="I24" s="123"/>
      <c r="J24" s="123"/>
      <c r="K24" s="133"/>
      <c r="L24" s="133"/>
      <c r="M24" s="133"/>
      <c r="N24" s="133"/>
      <c r="O24" s="133"/>
      <c r="P24" s="133"/>
      <c r="Q24" s="133"/>
      <c r="R24" s="133"/>
      <c r="S24" s="135"/>
    </row>
    <row r="25" ht="15.75" customHeight="1" spans="1:19">
      <c r="A25" s="125" t="s">
        <v>306</v>
      </c>
      <c r="B25" s="508"/>
      <c r="C25" s="509"/>
      <c r="D25" s="509"/>
      <c r="E25" s="123"/>
      <c r="F25" s="124"/>
      <c r="G25" s="124"/>
      <c r="H25" s="124"/>
      <c r="I25" s="513"/>
      <c r="J25" s="133" t="s">
        <v>452</v>
      </c>
      <c r="K25" s="134"/>
      <c r="L25" s="133"/>
      <c r="M25" s="133"/>
      <c r="N25" s="133"/>
      <c r="O25" s="133"/>
      <c r="P25" s="514"/>
      <c r="Q25" s="514"/>
      <c r="R25" s="133"/>
      <c r="S25" s="133" t="s">
        <v>452</v>
      </c>
    </row>
    <row r="26" ht="15.75" customHeight="1" spans="1:19">
      <c r="A26" s="510" t="s">
        <v>453</v>
      </c>
      <c r="B26" s="511"/>
      <c r="C26" s="512"/>
      <c r="D26" s="506"/>
      <c r="E26" s="123"/>
      <c r="F26" s="124"/>
      <c r="G26" s="124"/>
      <c r="H26" s="124"/>
      <c r="I26" s="513"/>
      <c r="J26" s="133"/>
      <c r="K26" s="134"/>
      <c r="L26" s="133"/>
      <c r="M26" s="133"/>
      <c r="N26" s="133"/>
      <c r="O26" s="133"/>
      <c r="P26" s="514"/>
      <c r="Q26" s="514"/>
      <c r="R26" s="133"/>
      <c r="S26" s="133" t="s">
        <v>452</v>
      </c>
    </row>
    <row r="27" ht="15.75" customHeight="1" spans="1:19">
      <c r="A27" s="125" t="s">
        <v>306</v>
      </c>
      <c r="B27" s="126"/>
      <c r="C27" s="506"/>
      <c r="D27" s="506"/>
      <c r="E27" s="123"/>
      <c r="F27" s="124"/>
      <c r="G27" s="124"/>
      <c r="H27" s="124"/>
      <c r="I27" s="135"/>
      <c r="J27" s="133"/>
      <c r="K27" s="134"/>
      <c r="L27" s="133"/>
      <c r="M27" s="133">
        <f>SUM(M7:M26)</f>
        <v>0</v>
      </c>
      <c r="N27" s="133"/>
      <c r="O27" s="133">
        <f>SUM(O7:O26)</f>
        <v>0</v>
      </c>
      <c r="P27" s="133">
        <f>SUM(P7:P26)</f>
        <v>0</v>
      </c>
      <c r="Q27" s="514"/>
      <c r="R27" s="133"/>
      <c r="S27" s="133" t="s">
        <v>452</v>
      </c>
    </row>
    <row r="28" ht="15.75" customHeight="1" spans="1:15">
      <c r="A28" s="50" t="e">
        <f>#REF!&amp;#REF!</f>
        <v>#REF!</v>
      </c>
      <c r="B28" s="145"/>
      <c r="C28" s="145"/>
      <c r="D28" s="145"/>
      <c r="O28" s="145" t="e">
        <f>"评估人员："&amp;#REF!</f>
        <v>#REF!</v>
      </c>
    </row>
    <row r="29" ht="15.75" customHeight="1" spans="1:1">
      <c r="A29" s="50" t="e">
        <f>CONCATENATE(#REF!,#REF!,#REF!,#REF!,#REF!,#REF!,#REF!)</f>
        <v>#REF!</v>
      </c>
    </row>
  </sheetData>
  <mergeCells count="7">
    <mergeCell ref="A2:S2"/>
    <mergeCell ref="A3:S3"/>
    <mergeCell ref="A4:S4"/>
    <mergeCell ref="A5:E5"/>
    <mergeCell ref="A25:C25"/>
    <mergeCell ref="A26:C26"/>
    <mergeCell ref="A27:C27"/>
  </mergeCells>
  <hyperlinks>
    <hyperlink ref="A1" location="索引目录!C35" display="返回索引页"/>
    <hyperlink ref="B1" location="分类汇总!B25" display="返回"/>
  </hyperlinks>
  <printOptions horizontalCentered="1"/>
  <pageMargins left="0.349305555555556" right="0.349305555555556" top="0.788888888888889" bottom="0.788888888888889" header="1.05902777777778" footer="0.509027777777778"/>
  <pageSetup paperSize="9" scale="99" orientation="landscape"/>
  <headerFooter alignWithMargins="0">
    <oddHeader>&amp;R&amp;"宋体,常规"&amp;10表&amp;"Times New Roman,常规"4-5-3
&amp;"宋体,常规"共&amp;"Times New Roman,常规"&amp;N&amp;"宋体,常规"页第&amp;"Times New Roman,常规"&amp;P&amp;"宋体,常规"页</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U29"/>
  <sheetViews>
    <sheetView workbookViewId="0">
      <selection activeCell="L17" sqref="L17"/>
    </sheetView>
  </sheetViews>
  <sheetFormatPr defaultColWidth="7.875" defaultRowHeight="12.75"/>
  <cols>
    <col min="1" max="1" width="5.625" style="120" customWidth="1"/>
    <col min="2" max="2" width="6" style="120" customWidth="1"/>
    <col min="3" max="3" width="6.875" style="120" customWidth="1"/>
    <col min="4" max="4" width="12" style="120" customWidth="1"/>
    <col min="5" max="5" width="8" style="120" customWidth="1"/>
    <col min="6" max="6" width="4.125" style="120" customWidth="1"/>
    <col min="7" max="7" width="4.25" style="120" customWidth="1"/>
    <col min="8" max="8" width="4" style="120" customWidth="1"/>
    <col min="9" max="9" width="3.75" style="120" customWidth="1"/>
    <col min="10" max="10" width="4.125" style="120" customWidth="1"/>
    <col min="11" max="11" width="5.875" style="120" customWidth="1"/>
    <col min="12" max="12" width="9" style="120" customWidth="1"/>
    <col min="13" max="13" width="11" style="120" customWidth="1" outlineLevel="1"/>
    <col min="14" max="14" width="10.375" style="120" customWidth="1" outlineLevel="1"/>
    <col min="15" max="16" width="10.375" style="120" customWidth="1"/>
    <col min="17" max="17" width="8.875" style="120" customWidth="1"/>
    <col min="18" max="18" width="6.625" style="120" customWidth="1"/>
    <col min="19" max="19" width="6.875" style="120" customWidth="1"/>
    <col min="20" max="20" width="7.875" style="120"/>
    <col min="21" max="21" width="10" style="120" customWidth="1"/>
    <col min="22" max="16384" width="7.875" style="120"/>
  </cols>
  <sheetData>
    <row r="1" s="13" customFormat="1" ht="14.25" spans="1:12">
      <c r="A1" s="34" t="s">
        <v>86</v>
      </c>
      <c r="B1" s="51" t="s">
        <v>267</v>
      </c>
      <c r="C1" s="52"/>
      <c r="D1" s="52"/>
      <c r="E1" s="52"/>
      <c r="F1" s="52"/>
      <c r="G1" s="52"/>
      <c r="H1" s="52"/>
      <c r="I1" s="52"/>
      <c r="J1" s="52"/>
      <c r="K1" s="52"/>
      <c r="L1" s="52"/>
    </row>
    <row r="2" s="499" customFormat="1" ht="30" customHeight="1" spans="1:20">
      <c r="A2" s="117" t="s">
        <v>461</v>
      </c>
      <c r="B2" s="117"/>
      <c r="C2" s="117"/>
      <c r="D2" s="117"/>
      <c r="E2" s="117"/>
      <c r="F2" s="117"/>
      <c r="G2" s="117"/>
      <c r="H2" s="117"/>
      <c r="I2" s="117"/>
      <c r="J2" s="117"/>
      <c r="K2" s="117"/>
      <c r="L2" s="117"/>
      <c r="M2" s="117"/>
      <c r="N2" s="117"/>
      <c r="O2" s="117"/>
      <c r="P2" s="117"/>
      <c r="Q2" s="117"/>
      <c r="R2" s="117"/>
      <c r="S2" s="117"/>
      <c r="T2" s="500"/>
    </row>
    <row r="3" s="499" customFormat="1" ht="15.75" customHeight="1" spans="1:20">
      <c r="A3" s="501" t="s">
        <v>455</v>
      </c>
      <c r="B3" s="501"/>
      <c r="C3" s="501"/>
      <c r="D3" s="501"/>
      <c r="E3" s="501"/>
      <c r="F3" s="501"/>
      <c r="G3" s="501"/>
      <c r="H3" s="501"/>
      <c r="I3" s="501"/>
      <c r="J3" s="501"/>
      <c r="K3" s="501"/>
      <c r="L3" s="501"/>
      <c r="M3" s="501"/>
      <c r="N3" s="501"/>
      <c r="O3" s="501"/>
      <c r="P3" s="501"/>
      <c r="Q3" s="501"/>
      <c r="R3" s="501"/>
      <c r="S3" s="501"/>
      <c r="T3" s="500"/>
    </row>
    <row r="4" ht="14.1" customHeight="1" spans="1:19">
      <c r="A4" s="119" t="e">
        <f>'4-5-3投资性地产'!A4:S4</f>
        <v>#REF!</v>
      </c>
      <c r="B4" s="116"/>
      <c r="C4" s="116"/>
      <c r="D4" s="116"/>
      <c r="E4" s="116"/>
      <c r="F4" s="116"/>
      <c r="G4" s="116"/>
      <c r="H4" s="116"/>
      <c r="I4" s="116"/>
      <c r="J4" s="116"/>
      <c r="K4" s="129"/>
      <c r="L4" s="129"/>
      <c r="M4" s="129"/>
      <c r="N4" s="129"/>
      <c r="O4" s="129"/>
      <c r="P4" s="129"/>
      <c r="Q4" s="129"/>
      <c r="R4" s="129"/>
      <c r="S4" s="129"/>
    </row>
    <row r="5" ht="15.75" customHeight="1" spans="1:19">
      <c r="A5" s="502" t="s">
        <v>441</v>
      </c>
      <c r="B5" s="502"/>
      <c r="C5" s="502"/>
      <c r="D5" s="502"/>
      <c r="E5" s="502"/>
      <c r="S5" s="131" t="s">
        <v>115</v>
      </c>
    </row>
    <row r="6" s="500" customFormat="1" ht="48" spans="1:19">
      <c r="A6" s="121" t="s">
        <v>190</v>
      </c>
      <c r="B6" s="121" t="s">
        <v>462</v>
      </c>
      <c r="C6" s="503" t="s">
        <v>463</v>
      </c>
      <c r="D6" s="503" t="s">
        <v>444</v>
      </c>
      <c r="E6" s="121" t="s">
        <v>464</v>
      </c>
      <c r="F6" s="121" t="s">
        <v>465</v>
      </c>
      <c r="G6" s="121" t="s">
        <v>466</v>
      </c>
      <c r="H6" s="121" t="s">
        <v>467</v>
      </c>
      <c r="I6" s="121" t="s">
        <v>468</v>
      </c>
      <c r="J6" s="121" t="s">
        <v>469</v>
      </c>
      <c r="K6" s="121" t="s">
        <v>470</v>
      </c>
      <c r="L6" s="121" t="s">
        <v>471</v>
      </c>
      <c r="M6" s="132" t="s">
        <v>227</v>
      </c>
      <c r="N6" s="132" t="s">
        <v>274</v>
      </c>
      <c r="O6" s="132" t="s">
        <v>228</v>
      </c>
      <c r="P6" s="121" t="s">
        <v>229</v>
      </c>
      <c r="Q6" s="121" t="s">
        <v>458</v>
      </c>
      <c r="R6" s="121" t="s">
        <v>258</v>
      </c>
      <c r="S6" s="121" t="s">
        <v>193</v>
      </c>
    </row>
    <row r="7" ht="15.75" customHeight="1" spans="1:21">
      <c r="A7" s="123"/>
      <c r="B7" s="123"/>
      <c r="C7" s="504"/>
      <c r="D7" s="504"/>
      <c r="E7" s="505"/>
      <c r="F7" s="124"/>
      <c r="G7" s="123"/>
      <c r="H7" s="123"/>
      <c r="I7" s="123"/>
      <c r="J7" s="123"/>
      <c r="K7" s="133"/>
      <c r="L7" s="133"/>
      <c r="M7" s="134"/>
      <c r="N7" s="134"/>
      <c r="O7" s="134"/>
      <c r="P7" s="133"/>
      <c r="Q7" s="133"/>
      <c r="R7" s="133" t="s">
        <v>452</v>
      </c>
      <c r="S7" s="135"/>
      <c r="U7" s="507"/>
    </row>
    <row r="8" ht="15.75" customHeight="1" spans="1:19">
      <c r="A8" s="123"/>
      <c r="B8" s="123"/>
      <c r="C8" s="504"/>
      <c r="D8" s="504"/>
      <c r="E8" s="505"/>
      <c r="F8" s="124"/>
      <c r="G8" s="123"/>
      <c r="H8" s="123"/>
      <c r="I8" s="123"/>
      <c r="J8" s="123"/>
      <c r="K8" s="133"/>
      <c r="L8" s="133"/>
      <c r="M8" s="133"/>
      <c r="N8" s="133"/>
      <c r="O8" s="133"/>
      <c r="P8" s="133"/>
      <c r="Q8" s="133"/>
      <c r="R8" s="133" t="s">
        <v>452</v>
      </c>
      <c r="S8" s="135"/>
    </row>
    <row r="9" ht="15.75" customHeight="1" spans="1:21">
      <c r="A9" s="123"/>
      <c r="B9" s="123"/>
      <c r="C9" s="504"/>
      <c r="D9" s="504"/>
      <c r="E9" s="505"/>
      <c r="F9" s="124"/>
      <c r="G9" s="123"/>
      <c r="H9" s="123"/>
      <c r="I9" s="123"/>
      <c r="J9" s="123"/>
      <c r="K9" s="133"/>
      <c r="L9" s="133"/>
      <c r="M9" s="133"/>
      <c r="N9" s="133"/>
      <c r="O9" s="133"/>
      <c r="P9" s="133"/>
      <c r="Q9" s="133"/>
      <c r="R9" s="133" t="s">
        <v>452</v>
      </c>
      <c r="S9" s="135"/>
      <c r="U9" s="507"/>
    </row>
    <row r="10" ht="15.75" customHeight="1" spans="1:19">
      <c r="A10" s="123"/>
      <c r="B10" s="123"/>
      <c r="C10" s="504"/>
      <c r="D10" s="504"/>
      <c r="E10" s="505"/>
      <c r="F10" s="124"/>
      <c r="G10" s="123"/>
      <c r="H10" s="123"/>
      <c r="I10" s="123"/>
      <c r="J10" s="123"/>
      <c r="K10" s="133"/>
      <c r="L10" s="133"/>
      <c r="M10" s="133"/>
      <c r="N10" s="133"/>
      <c r="O10" s="133"/>
      <c r="P10" s="133"/>
      <c r="Q10" s="133"/>
      <c r="R10" s="133" t="s">
        <v>452</v>
      </c>
      <c r="S10" s="135"/>
    </row>
    <row r="11" ht="15.75" customHeight="1" spans="1:19">
      <c r="A11" s="123"/>
      <c r="B11" s="123"/>
      <c r="C11" s="504"/>
      <c r="D11" s="504"/>
      <c r="E11" s="505"/>
      <c r="F11" s="124"/>
      <c r="G11" s="123"/>
      <c r="H11" s="123"/>
      <c r="I11" s="123"/>
      <c r="J11" s="123"/>
      <c r="K11" s="133"/>
      <c r="L11" s="133"/>
      <c r="M11" s="133"/>
      <c r="N11" s="133"/>
      <c r="O11" s="133"/>
      <c r="P11" s="133"/>
      <c r="Q11" s="133"/>
      <c r="R11" s="133" t="s">
        <v>452</v>
      </c>
      <c r="S11" s="135"/>
    </row>
    <row r="12" ht="15.75" customHeight="1" spans="1:19">
      <c r="A12" s="123"/>
      <c r="B12" s="123"/>
      <c r="C12" s="504"/>
      <c r="D12" s="504"/>
      <c r="E12" s="505"/>
      <c r="F12" s="124"/>
      <c r="G12" s="123"/>
      <c r="H12" s="123"/>
      <c r="I12" s="123"/>
      <c r="J12" s="123"/>
      <c r="K12" s="133"/>
      <c r="L12" s="133"/>
      <c r="M12" s="133"/>
      <c r="N12" s="133"/>
      <c r="O12" s="133"/>
      <c r="P12" s="133"/>
      <c r="Q12" s="133"/>
      <c r="R12" s="133" t="s">
        <v>452</v>
      </c>
      <c r="S12" s="135"/>
    </row>
    <row r="13" ht="15.75" customHeight="1" spans="1:19">
      <c r="A13" s="123"/>
      <c r="B13" s="123"/>
      <c r="C13" s="504"/>
      <c r="D13" s="504"/>
      <c r="E13" s="505"/>
      <c r="F13" s="124"/>
      <c r="G13" s="123"/>
      <c r="H13" s="123"/>
      <c r="I13" s="123"/>
      <c r="J13" s="123"/>
      <c r="K13" s="133"/>
      <c r="L13" s="133"/>
      <c r="M13" s="133"/>
      <c r="N13" s="133"/>
      <c r="O13" s="133"/>
      <c r="P13" s="133"/>
      <c r="Q13" s="133"/>
      <c r="R13" s="133"/>
      <c r="S13" s="135"/>
    </row>
    <row r="14" ht="15.75" customHeight="1" spans="1:19">
      <c r="A14" s="123"/>
      <c r="B14" s="123"/>
      <c r="C14" s="504"/>
      <c r="D14" s="504"/>
      <c r="E14" s="505"/>
      <c r="F14" s="124"/>
      <c r="G14" s="123"/>
      <c r="H14" s="123"/>
      <c r="I14" s="123"/>
      <c r="J14" s="123"/>
      <c r="K14" s="133"/>
      <c r="L14" s="133"/>
      <c r="M14" s="133"/>
      <c r="N14" s="133"/>
      <c r="O14" s="133"/>
      <c r="P14" s="133"/>
      <c r="Q14" s="133"/>
      <c r="R14" s="133"/>
      <c r="S14" s="135"/>
    </row>
    <row r="15" ht="15.75" customHeight="1" spans="1:19">
      <c r="A15" s="123"/>
      <c r="B15" s="123"/>
      <c r="C15" s="504"/>
      <c r="D15" s="504"/>
      <c r="E15" s="505"/>
      <c r="F15" s="124"/>
      <c r="G15" s="123"/>
      <c r="H15" s="123"/>
      <c r="I15" s="123"/>
      <c r="J15" s="123"/>
      <c r="K15" s="133"/>
      <c r="L15" s="133"/>
      <c r="M15" s="133"/>
      <c r="N15" s="133"/>
      <c r="O15" s="133"/>
      <c r="P15" s="133"/>
      <c r="Q15" s="133"/>
      <c r="R15" s="133"/>
      <c r="S15" s="135"/>
    </row>
    <row r="16" ht="15.75" customHeight="1" spans="1:19">
      <c r="A16" s="123"/>
      <c r="B16" s="123"/>
      <c r="C16" s="504"/>
      <c r="D16" s="504"/>
      <c r="E16" s="505"/>
      <c r="F16" s="124"/>
      <c r="G16" s="123"/>
      <c r="H16" s="123"/>
      <c r="I16" s="123"/>
      <c r="J16" s="123"/>
      <c r="K16" s="133"/>
      <c r="L16" s="133"/>
      <c r="M16" s="133"/>
      <c r="N16" s="133"/>
      <c r="O16" s="133"/>
      <c r="P16" s="133"/>
      <c r="Q16" s="133"/>
      <c r="R16" s="133"/>
      <c r="S16" s="135"/>
    </row>
    <row r="17" ht="15.75" customHeight="1" spans="1:19">
      <c r="A17" s="123"/>
      <c r="B17" s="123"/>
      <c r="C17" s="504"/>
      <c r="D17" s="504"/>
      <c r="E17" s="505"/>
      <c r="F17" s="124"/>
      <c r="G17" s="123"/>
      <c r="H17" s="123"/>
      <c r="I17" s="123"/>
      <c r="J17" s="123"/>
      <c r="K17" s="133"/>
      <c r="L17" s="133"/>
      <c r="M17" s="133"/>
      <c r="N17" s="133"/>
      <c r="O17" s="133"/>
      <c r="P17" s="133"/>
      <c r="Q17" s="133"/>
      <c r="R17" s="133" t="s">
        <v>452</v>
      </c>
      <c r="S17" s="135"/>
    </row>
    <row r="18" ht="15.75" customHeight="1" spans="1:19">
      <c r="A18" s="123"/>
      <c r="B18" s="123"/>
      <c r="C18" s="504"/>
      <c r="D18" s="504"/>
      <c r="E18" s="505"/>
      <c r="F18" s="124"/>
      <c r="G18" s="123"/>
      <c r="H18" s="123"/>
      <c r="I18" s="123"/>
      <c r="J18" s="123"/>
      <c r="K18" s="133"/>
      <c r="L18" s="133"/>
      <c r="M18" s="133"/>
      <c r="N18" s="133"/>
      <c r="O18" s="133"/>
      <c r="P18" s="133"/>
      <c r="Q18" s="133"/>
      <c r="R18" s="133"/>
      <c r="S18" s="135"/>
    </row>
    <row r="19" ht="15.75" customHeight="1" spans="1:19">
      <c r="A19" s="123"/>
      <c r="B19" s="123"/>
      <c r="C19" s="504"/>
      <c r="D19" s="504"/>
      <c r="E19" s="505"/>
      <c r="F19" s="124"/>
      <c r="G19" s="123"/>
      <c r="H19" s="123"/>
      <c r="I19" s="123"/>
      <c r="J19" s="123"/>
      <c r="K19" s="133"/>
      <c r="L19" s="133"/>
      <c r="M19" s="133"/>
      <c r="N19" s="133"/>
      <c r="O19" s="133"/>
      <c r="P19" s="133"/>
      <c r="Q19" s="133"/>
      <c r="R19" s="133"/>
      <c r="S19" s="135"/>
    </row>
    <row r="20" ht="15.75" customHeight="1" spans="1:19">
      <c r="A20" s="123"/>
      <c r="B20" s="123"/>
      <c r="C20" s="504"/>
      <c r="D20" s="504"/>
      <c r="E20" s="505"/>
      <c r="F20" s="124"/>
      <c r="G20" s="123"/>
      <c r="H20" s="123"/>
      <c r="I20" s="123"/>
      <c r="J20" s="123"/>
      <c r="K20" s="133"/>
      <c r="L20" s="133"/>
      <c r="M20" s="133"/>
      <c r="N20" s="133"/>
      <c r="O20" s="133"/>
      <c r="P20" s="133"/>
      <c r="Q20" s="133"/>
      <c r="R20" s="133" t="s">
        <v>452</v>
      </c>
      <c r="S20" s="135"/>
    </row>
    <row r="21" ht="15.75" customHeight="1" spans="1:19">
      <c r="A21" s="123"/>
      <c r="B21" s="123"/>
      <c r="C21" s="504"/>
      <c r="D21" s="504"/>
      <c r="E21" s="505"/>
      <c r="F21" s="124"/>
      <c r="G21" s="123"/>
      <c r="H21" s="123"/>
      <c r="I21" s="123"/>
      <c r="J21" s="123"/>
      <c r="K21" s="133"/>
      <c r="L21" s="133"/>
      <c r="M21" s="133"/>
      <c r="N21" s="133"/>
      <c r="O21" s="133"/>
      <c r="P21" s="133"/>
      <c r="Q21" s="133"/>
      <c r="R21" s="133" t="s">
        <v>452</v>
      </c>
      <c r="S21" s="135"/>
    </row>
    <row r="22" ht="15.75" customHeight="1" spans="1:19">
      <c r="A22" s="123"/>
      <c r="B22" s="123"/>
      <c r="C22" s="504"/>
      <c r="D22" s="504"/>
      <c r="E22" s="505"/>
      <c r="F22" s="124"/>
      <c r="G22" s="123"/>
      <c r="H22" s="123"/>
      <c r="I22" s="123"/>
      <c r="J22" s="123"/>
      <c r="K22" s="133"/>
      <c r="L22" s="133"/>
      <c r="M22" s="133"/>
      <c r="N22" s="133"/>
      <c r="O22" s="133"/>
      <c r="P22" s="133"/>
      <c r="Q22" s="133"/>
      <c r="R22" s="133" t="s">
        <v>452</v>
      </c>
      <c r="S22" s="135"/>
    </row>
    <row r="23" ht="15.75" customHeight="1" spans="1:19">
      <c r="A23" s="123"/>
      <c r="B23" s="123"/>
      <c r="C23" s="504"/>
      <c r="D23" s="504"/>
      <c r="E23" s="505"/>
      <c r="F23" s="124"/>
      <c r="G23" s="123"/>
      <c r="H23" s="123"/>
      <c r="I23" s="123"/>
      <c r="J23" s="123"/>
      <c r="K23" s="133"/>
      <c r="L23" s="133"/>
      <c r="M23" s="133"/>
      <c r="N23" s="133"/>
      <c r="O23" s="133"/>
      <c r="P23" s="133"/>
      <c r="Q23" s="133"/>
      <c r="R23" s="133" t="s">
        <v>452</v>
      </c>
      <c r="S23" s="135"/>
    </row>
    <row r="24" ht="15.75" customHeight="1" spans="1:19">
      <c r="A24" s="123"/>
      <c r="B24" s="123"/>
      <c r="C24" s="504"/>
      <c r="D24" s="504"/>
      <c r="E24" s="505"/>
      <c r="F24" s="124"/>
      <c r="G24" s="123"/>
      <c r="H24" s="123"/>
      <c r="I24" s="123"/>
      <c r="J24" s="123"/>
      <c r="K24" s="133"/>
      <c r="L24" s="133"/>
      <c r="M24" s="133"/>
      <c r="N24" s="133"/>
      <c r="O24" s="133"/>
      <c r="P24" s="133"/>
      <c r="Q24" s="133"/>
      <c r="R24" s="133" t="s">
        <v>452</v>
      </c>
      <c r="S24" s="135"/>
    </row>
    <row r="25" ht="15.75" customHeight="1" spans="1:19">
      <c r="A25" s="123"/>
      <c r="B25" s="123"/>
      <c r="C25" s="504"/>
      <c r="D25" s="504"/>
      <c r="E25" s="505"/>
      <c r="F25" s="124"/>
      <c r="G25" s="123"/>
      <c r="H25" s="123"/>
      <c r="I25" s="123"/>
      <c r="J25" s="123"/>
      <c r="K25" s="133"/>
      <c r="L25" s="133"/>
      <c r="M25" s="133"/>
      <c r="N25" s="133"/>
      <c r="O25" s="133"/>
      <c r="P25" s="133"/>
      <c r="Q25" s="133"/>
      <c r="R25" s="133" t="s">
        <v>452</v>
      </c>
      <c r="S25" s="135"/>
    </row>
    <row r="26" ht="15.75" customHeight="1" spans="1:19">
      <c r="A26" s="123"/>
      <c r="B26" s="123"/>
      <c r="C26" s="504"/>
      <c r="D26" s="504"/>
      <c r="E26" s="505"/>
      <c r="F26" s="124"/>
      <c r="G26" s="123"/>
      <c r="H26" s="123"/>
      <c r="I26" s="123"/>
      <c r="J26" s="123"/>
      <c r="K26" s="133"/>
      <c r="L26" s="133"/>
      <c r="M26" s="133"/>
      <c r="N26" s="133"/>
      <c r="O26" s="133"/>
      <c r="P26" s="133"/>
      <c r="Q26" s="133"/>
      <c r="R26" s="133"/>
      <c r="S26" s="135"/>
    </row>
    <row r="27" ht="15.75" customHeight="1" spans="1:19">
      <c r="A27" s="125" t="s">
        <v>262</v>
      </c>
      <c r="B27" s="126"/>
      <c r="C27" s="126"/>
      <c r="D27" s="126"/>
      <c r="E27" s="506"/>
      <c r="F27" s="124"/>
      <c r="G27" s="123"/>
      <c r="H27" s="123"/>
      <c r="I27" s="123"/>
      <c r="J27" s="123"/>
      <c r="K27" s="133"/>
      <c r="L27" s="133"/>
      <c r="M27" s="133">
        <f>SUM(M7:M26)</f>
        <v>0</v>
      </c>
      <c r="N27" s="133"/>
      <c r="O27" s="133">
        <f>SUM(O7:O26)</f>
        <v>0</v>
      </c>
      <c r="P27" s="133">
        <f>SUM(P7:P26)</f>
        <v>0</v>
      </c>
      <c r="Q27" s="133"/>
      <c r="R27" s="133" t="s">
        <v>452</v>
      </c>
      <c r="S27" s="135"/>
    </row>
    <row r="28" ht="15.75" customHeight="1" spans="1:15">
      <c r="A28" s="50" t="e">
        <f>#REF!&amp;#REF!</f>
        <v>#REF!</v>
      </c>
      <c r="B28" s="145"/>
      <c r="C28" s="145"/>
      <c r="D28" s="145"/>
      <c r="N28" s="145"/>
      <c r="O28" s="145" t="e">
        <f>"评估人员："&amp;#REF!</f>
        <v>#REF!</v>
      </c>
    </row>
    <row r="29" ht="15.75" customHeight="1" spans="1:1">
      <c r="A29" s="50" t="e">
        <f>CONCATENATE(#REF!,#REF!,#REF!,#REF!,#REF!,#REF!,#REF!)</f>
        <v>#REF!</v>
      </c>
    </row>
  </sheetData>
  <mergeCells count="5">
    <mergeCell ref="A2:S2"/>
    <mergeCell ref="A3:S3"/>
    <mergeCell ref="A4:S4"/>
    <mergeCell ref="A5:E5"/>
    <mergeCell ref="A27:E27"/>
  </mergeCells>
  <hyperlinks>
    <hyperlink ref="A1" location="索引目录!C35" display="返回索引页"/>
    <hyperlink ref="B1" location="分类汇总!B25" display="返回"/>
  </hyperlinks>
  <printOptions horizontalCentered="1"/>
  <pageMargins left="0.349305555555556" right="0.349305555555556" top="0.788888888888889" bottom="0.788888888888889" header="1.05902777777778" footer="0.509027777777778"/>
  <pageSetup paperSize="9" scale="95" orientation="landscape"/>
  <headerFooter alignWithMargins="0">
    <oddHeader>&amp;R&amp;"宋体,常规"&amp;10表&amp;"Times New Roman,常规"4-5-4
&amp;"宋体,常规"共&amp;"Times New Roman,常规"&amp;N&amp;"宋体,常规"页第&amp;"Times New Roman,常规"&amp;P&amp;"宋体,常规"页</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W216"/>
  <sheetViews>
    <sheetView topLeftCell="A17" workbookViewId="0">
      <selection activeCell="E16" sqref="E16"/>
    </sheetView>
  </sheetViews>
  <sheetFormatPr defaultColWidth="9" defaultRowHeight="15.75"/>
  <cols>
    <col min="1" max="1" width="9" style="340"/>
    <col min="2" max="2" width="12.875" style="340" customWidth="1"/>
    <col min="3" max="3" width="17.75" style="340" customWidth="1"/>
    <col min="4" max="4" width="11.625" style="340" customWidth="1"/>
    <col min="5" max="5" width="12.75" style="340" customWidth="1"/>
    <col min="6" max="6" width="28" style="339" customWidth="1"/>
    <col min="7" max="7" width="13.625" style="339" customWidth="1"/>
    <col min="8" max="8" width="11.375" style="339" customWidth="1"/>
    <col min="9" max="9" width="8.5" style="339" customWidth="1"/>
    <col min="10" max="10" width="8.5" style="340" customWidth="1"/>
    <col min="11" max="11" width="18.125" style="340" customWidth="1"/>
    <col min="12" max="12" width="11.625" style="340"/>
    <col min="13" max="16384" width="9" style="340"/>
  </cols>
  <sheetData>
    <row r="1" spans="2:14">
      <c r="B1" s="341" t="s">
        <v>472</v>
      </c>
      <c r="C1" s="341"/>
      <c r="D1" s="341"/>
      <c r="E1" s="341"/>
      <c r="F1" s="341"/>
      <c r="J1" s="339"/>
      <c r="K1" s="339"/>
      <c r="L1" s="339"/>
      <c r="M1" s="339"/>
      <c r="N1" s="339"/>
    </row>
    <row r="2" spans="2:14">
      <c r="B2" s="342" t="e">
        <f>CONCATENATE(#REF!,#REF!,#REF!,#REF!,#REF!,#REF!,#REF!)</f>
        <v>#REF!</v>
      </c>
      <c r="C2" s="342"/>
      <c r="D2" s="342"/>
      <c r="E2" s="342"/>
      <c r="F2" s="342"/>
      <c r="J2" s="339"/>
      <c r="K2" s="339"/>
      <c r="L2" s="339"/>
      <c r="M2" s="339"/>
      <c r="N2" s="339"/>
    </row>
    <row r="3" spans="2:14">
      <c r="B3" s="339"/>
      <c r="C3" s="343"/>
      <c r="D3" s="343"/>
      <c r="E3" s="344"/>
      <c r="F3" s="345"/>
      <c r="J3" s="339"/>
      <c r="K3" s="339"/>
      <c r="L3" s="339"/>
      <c r="M3" s="339"/>
      <c r="N3" s="339"/>
    </row>
    <row r="4" spans="2:14">
      <c r="B4" s="346" t="s">
        <v>473</v>
      </c>
      <c r="C4" s="346" t="s">
        <v>474</v>
      </c>
      <c r="D4" s="346" t="s">
        <v>475</v>
      </c>
      <c r="E4" s="347" t="s">
        <v>476</v>
      </c>
      <c r="F4" s="348" t="s">
        <v>477</v>
      </c>
      <c r="G4" s="349" t="s">
        <v>478</v>
      </c>
      <c r="H4" s="349" t="s">
        <v>479</v>
      </c>
      <c r="J4" s="339"/>
      <c r="K4" s="339"/>
      <c r="L4" s="339"/>
      <c r="M4" s="339"/>
      <c r="N4" s="339"/>
    </row>
    <row r="5" ht="36" spans="2:14">
      <c r="B5" s="350">
        <v>1</v>
      </c>
      <c r="C5" s="350" t="s">
        <v>480</v>
      </c>
      <c r="D5" s="350" t="s">
        <v>481</v>
      </c>
      <c r="E5" s="351">
        <f>G27</f>
        <v>0.0131</v>
      </c>
      <c r="F5" s="352" t="s">
        <v>482</v>
      </c>
      <c r="G5" s="353">
        <f>E5</f>
        <v>0.0131</v>
      </c>
      <c r="H5" s="354">
        <v>0</v>
      </c>
      <c r="J5" s="339"/>
      <c r="K5" s="339"/>
      <c r="L5" s="339"/>
      <c r="M5" s="339"/>
      <c r="N5" s="339"/>
    </row>
    <row r="6" ht="61.5" spans="2:14">
      <c r="B6" s="350">
        <v>2</v>
      </c>
      <c r="C6" s="350" t="s">
        <v>483</v>
      </c>
      <c r="D6" s="350" t="s">
        <v>481</v>
      </c>
      <c r="E6" s="351">
        <f>F98</f>
        <v>0.0212</v>
      </c>
      <c r="F6" s="355" t="s">
        <v>484</v>
      </c>
      <c r="G6" s="356">
        <f>ROUND(E6/1.06,4)</f>
        <v>0.02</v>
      </c>
      <c r="H6" s="357">
        <v>0.06</v>
      </c>
      <c r="J6" s="339"/>
      <c r="K6" s="339"/>
      <c r="L6" s="339"/>
      <c r="M6" s="339"/>
      <c r="N6" s="339"/>
    </row>
    <row r="7" ht="24.75" spans="2:14">
      <c r="B7" s="350">
        <v>3</v>
      </c>
      <c r="C7" s="350" t="s">
        <v>485</v>
      </c>
      <c r="D7" s="350" t="s">
        <v>481</v>
      </c>
      <c r="E7" s="351">
        <f>ROUND(F50,4)</f>
        <v>0.0298</v>
      </c>
      <c r="F7" s="355" t="s">
        <v>486</v>
      </c>
      <c r="G7" s="356">
        <f t="shared" ref="G7:G12" si="0">ROUND(E7/1.06,4)</f>
        <v>0.0281</v>
      </c>
      <c r="H7" s="357">
        <v>0.06</v>
      </c>
      <c r="J7" s="339"/>
      <c r="K7" s="339"/>
      <c r="L7" s="339"/>
      <c r="M7" s="339"/>
      <c r="N7" s="339"/>
    </row>
    <row r="8" ht="24.75" spans="2:14">
      <c r="B8" s="350">
        <v>4</v>
      </c>
      <c r="C8" s="350" t="s">
        <v>487</v>
      </c>
      <c r="D8" s="350" t="s">
        <v>481</v>
      </c>
      <c r="E8" s="351">
        <f>H62</f>
        <v>0.0025</v>
      </c>
      <c r="F8" s="355" t="s">
        <v>488</v>
      </c>
      <c r="G8" s="356">
        <f t="shared" si="0"/>
        <v>0.0024</v>
      </c>
      <c r="H8" s="357">
        <v>0.06</v>
      </c>
      <c r="J8" s="339"/>
      <c r="K8" s="339"/>
      <c r="L8" s="339"/>
      <c r="M8" s="339"/>
      <c r="N8" s="339"/>
    </row>
    <row r="9" ht="36.75" spans="2:14">
      <c r="B9" s="350">
        <v>5</v>
      </c>
      <c r="C9" s="350" t="s">
        <v>489</v>
      </c>
      <c r="D9" s="350" t="s">
        <v>481</v>
      </c>
      <c r="E9" s="351">
        <f>F157</f>
        <v>0.0009</v>
      </c>
      <c r="F9" s="355" t="s">
        <v>490</v>
      </c>
      <c r="G9" s="356">
        <f t="shared" si="0"/>
        <v>0.0008</v>
      </c>
      <c r="H9" s="357">
        <v>0.06</v>
      </c>
      <c r="J9" s="339"/>
      <c r="K9" s="339"/>
      <c r="L9" s="339"/>
      <c r="M9" s="339"/>
      <c r="N9" s="339"/>
    </row>
    <row r="10" ht="49.5" spans="2:257">
      <c r="B10" s="350">
        <v>6</v>
      </c>
      <c r="C10" s="358" t="s">
        <v>491</v>
      </c>
      <c r="D10" s="350" t="s">
        <v>481</v>
      </c>
      <c r="E10" s="351">
        <v>0.002</v>
      </c>
      <c r="F10" s="355" t="s">
        <v>492</v>
      </c>
      <c r="G10" s="356">
        <f t="shared" si="0"/>
        <v>0.0019</v>
      </c>
      <c r="H10" s="359">
        <v>0.06</v>
      </c>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row>
    <row r="11" ht="24.75" spans="2:257">
      <c r="B11" s="350">
        <v>7</v>
      </c>
      <c r="C11" s="360" t="s">
        <v>493</v>
      </c>
      <c r="D11" s="350" t="s">
        <v>481</v>
      </c>
      <c r="E11" s="361">
        <f>C185</f>
        <v>0.0014</v>
      </c>
      <c r="F11" s="355" t="s">
        <v>494</v>
      </c>
      <c r="G11" s="356">
        <f t="shared" si="0"/>
        <v>0.0013</v>
      </c>
      <c r="H11" s="359">
        <v>0.06</v>
      </c>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row>
    <row r="12" ht="24.75" spans="2:257">
      <c r="B12" s="350">
        <v>8</v>
      </c>
      <c r="C12" s="350" t="s">
        <v>495</v>
      </c>
      <c r="D12" s="350" t="str">
        <f>D11</f>
        <v>投资额</v>
      </c>
      <c r="E12" s="361">
        <f>L215</f>
        <v>0.0055</v>
      </c>
      <c r="F12" s="355" t="s">
        <v>496</v>
      </c>
      <c r="G12" s="356">
        <f t="shared" si="0"/>
        <v>0.0052</v>
      </c>
      <c r="H12" s="359">
        <v>0.06</v>
      </c>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row>
    <row r="13" ht="72" spans="2:257">
      <c r="B13" s="350">
        <v>9</v>
      </c>
      <c r="C13" s="350" t="s">
        <v>497</v>
      </c>
      <c r="D13" s="350" t="s">
        <v>498</v>
      </c>
      <c r="E13" s="362">
        <v>50</v>
      </c>
      <c r="F13" s="352" t="s">
        <v>499</v>
      </c>
      <c r="G13" s="363"/>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row>
    <row r="14" ht="36.75" spans="2:257">
      <c r="B14" s="350">
        <v>10</v>
      </c>
      <c r="C14" s="350" t="s">
        <v>500</v>
      </c>
      <c r="D14" s="350" t="s">
        <v>498</v>
      </c>
      <c r="E14" s="362">
        <v>10</v>
      </c>
      <c r="F14" s="355" t="s">
        <v>501</v>
      </c>
      <c r="G14" s="363"/>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row>
    <row r="15" ht="18.75" customHeight="1" spans="2:14">
      <c r="B15" s="350"/>
      <c r="C15" s="365"/>
      <c r="D15" s="366"/>
      <c r="E15" s="367">
        <f>SUM(E5:E12)</f>
        <v>0.0764</v>
      </c>
      <c r="F15" s="365"/>
      <c r="G15" s="354">
        <f>SUM(G5:G14)</f>
        <v>0.0728</v>
      </c>
      <c r="J15" s="339"/>
      <c r="K15" s="339"/>
      <c r="L15" s="339"/>
      <c r="M15" s="339"/>
      <c r="N15" s="339"/>
    </row>
    <row r="16" spans="2:14">
      <c r="B16" s="339"/>
      <c r="C16" s="339"/>
      <c r="D16" s="339"/>
      <c r="E16" s="339"/>
      <c r="J16" s="339"/>
      <c r="K16" s="339"/>
      <c r="L16" s="339"/>
      <c r="M16" s="339"/>
      <c r="N16" s="339"/>
    </row>
    <row r="17" spans="2:14">
      <c r="B17" s="368" t="s">
        <v>502</v>
      </c>
      <c r="C17" s="345"/>
      <c r="D17" s="369"/>
      <c r="E17" s="369"/>
      <c r="F17" s="370"/>
      <c r="J17" s="339"/>
      <c r="K17" s="339"/>
      <c r="L17" s="339"/>
      <c r="M17" s="339"/>
      <c r="N17" s="339"/>
    </row>
    <row r="18" spans="2:14">
      <c r="B18" s="371" t="s">
        <v>503</v>
      </c>
      <c r="C18" s="345"/>
      <c r="D18" s="345"/>
      <c r="E18" s="345"/>
      <c r="F18" s="369" t="s">
        <v>504</v>
      </c>
      <c r="G18" s="369" t="s">
        <v>505</v>
      </c>
      <c r="J18" s="339"/>
      <c r="K18" s="339"/>
      <c r="L18" s="339"/>
      <c r="M18" s="339"/>
      <c r="N18" s="339"/>
    </row>
    <row r="19" customHeight="1" spans="2:14">
      <c r="B19" s="372" t="s">
        <v>506</v>
      </c>
      <c r="C19" s="372" t="s">
        <v>507</v>
      </c>
      <c r="D19" s="372" t="s">
        <v>508</v>
      </c>
      <c r="E19" s="372"/>
      <c r="F19" s="373">
        <v>13000</v>
      </c>
      <c r="G19" s="374"/>
      <c r="J19" s="339"/>
      <c r="K19" s="339"/>
      <c r="L19" s="339"/>
      <c r="M19" s="339"/>
      <c r="N19" s="339"/>
    </row>
    <row r="20" ht="24" spans="2:14">
      <c r="B20" s="372"/>
      <c r="C20" s="372"/>
      <c r="D20" s="372" t="s">
        <v>509</v>
      </c>
      <c r="E20" s="372" t="s">
        <v>510</v>
      </c>
      <c r="F20" s="369"/>
      <c r="G20" s="369"/>
      <c r="J20" s="339"/>
      <c r="K20" s="339"/>
      <c r="L20" s="339"/>
      <c r="M20" s="339"/>
      <c r="N20" s="339"/>
    </row>
    <row r="21" spans="2:14">
      <c r="B21" s="375" t="s">
        <v>511</v>
      </c>
      <c r="C21" s="375">
        <v>2</v>
      </c>
      <c r="D21" s="375">
        <v>1000</v>
      </c>
      <c r="E21" s="375" t="s">
        <v>512</v>
      </c>
      <c r="F21" s="376">
        <f>IF(F19&lt;=1000,$F$19*2%,0)</f>
        <v>0</v>
      </c>
      <c r="G21" s="354"/>
      <c r="J21" s="339"/>
      <c r="K21" s="339"/>
      <c r="L21" s="339"/>
      <c r="M21" s="339"/>
      <c r="N21" s="339"/>
    </row>
    <row r="22" s="339" customFormat="1" ht="25.5" spans="2:8">
      <c r="B22" s="375" t="s">
        <v>513</v>
      </c>
      <c r="C22" s="375">
        <v>1.5</v>
      </c>
      <c r="D22" s="375">
        <v>5000</v>
      </c>
      <c r="E22" s="375" t="s">
        <v>514</v>
      </c>
      <c r="F22" s="377">
        <f>IF($F$19&lt;=5000,IF($F$19&gt;1000,(20+($F$19-1000)*1.5%),0),0)</f>
        <v>0</v>
      </c>
      <c r="G22" s="369"/>
      <c r="H22" s="378"/>
    </row>
    <row r="23" s="339" customFormat="1" ht="25.5" spans="2:7">
      <c r="B23" s="375" t="s">
        <v>515</v>
      </c>
      <c r="C23" s="375">
        <v>1.2</v>
      </c>
      <c r="D23" s="375">
        <v>10000</v>
      </c>
      <c r="E23" s="375" t="s">
        <v>516</v>
      </c>
      <c r="F23" s="377">
        <f>IF($F$19&lt;=10000,IF($F$19&gt;5000,(80+($F$19-5000)*1.2%),0),0)</f>
        <v>0</v>
      </c>
      <c r="G23" s="369"/>
    </row>
    <row r="24" s="339" customFormat="1" ht="25.5" spans="2:7">
      <c r="B24" s="375" t="s">
        <v>517</v>
      </c>
      <c r="C24" s="375">
        <v>1</v>
      </c>
      <c r="D24" s="375">
        <v>50000</v>
      </c>
      <c r="E24" s="375" t="s">
        <v>518</v>
      </c>
      <c r="F24" s="377">
        <f>IF($F$19&lt;=50000,IF($F$19&gt;10000,(140+($F$19-10000)*1%),0),0)</f>
        <v>170</v>
      </c>
      <c r="G24" s="369"/>
    </row>
    <row r="25" s="339" customFormat="1" ht="38.25" spans="2:7">
      <c r="B25" s="375" t="s">
        <v>519</v>
      </c>
      <c r="C25" s="375">
        <v>0.8</v>
      </c>
      <c r="D25" s="375">
        <v>100000</v>
      </c>
      <c r="E25" s="375" t="s">
        <v>520</v>
      </c>
      <c r="F25" s="377">
        <f>IF($F$19&lt;=100000,IF($F$19&gt;50000,(540+($F$19-50000)*0.8%),0),0)</f>
        <v>0</v>
      </c>
      <c r="G25" s="369"/>
    </row>
    <row r="26" s="339" customFormat="1" ht="38.25" spans="2:7">
      <c r="B26" s="375" t="s">
        <v>521</v>
      </c>
      <c r="C26" s="375">
        <v>0.4</v>
      </c>
      <c r="D26" s="375">
        <v>200000</v>
      </c>
      <c r="E26" s="375" t="s">
        <v>522</v>
      </c>
      <c r="F26" s="377">
        <f>IF($F$19&gt;100000,(940+($F$19-100000)*0.4%),0)</f>
        <v>0</v>
      </c>
      <c r="G26" s="369">
        <f>SUM(F21:F27)</f>
        <v>170</v>
      </c>
    </row>
    <row r="27" s="339" customFormat="1" ht="12.75" spans="2:7">
      <c r="B27" s="379"/>
      <c r="C27" s="379"/>
      <c r="D27" s="379"/>
      <c r="E27" s="379"/>
      <c r="F27" s="380">
        <f>IF($F$19&gt;200000,(883+($F$19-200000)*0.1%),0)</f>
        <v>0</v>
      </c>
      <c r="G27" s="381">
        <f>ROUND(G26/F19,4)</f>
        <v>0.0131</v>
      </c>
    </row>
    <row r="28" s="339" customFormat="1" ht="12.75" spans="2:7">
      <c r="B28" s="345"/>
      <c r="C28" s="369"/>
      <c r="D28" s="369"/>
      <c r="E28" s="369"/>
      <c r="F28" s="369"/>
      <c r="G28" s="369"/>
    </row>
    <row r="29" s="339" customFormat="1" ht="12.75" spans="2:7">
      <c r="B29" s="339" t="s">
        <v>523</v>
      </c>
      <c r="C29" s="369"/>
      <c r="D29" s="369"/>
      <c r="E29" s="369"/>
      <c r="F29" s="369"/>
      <c r="G29" s="369"/>
    </row>
    <row r="30" s="339" customFormat="1" ht="13.5" spans="2:7">
      <c r="B30" s="368" t="s">
        <v>524</v>
      </c>
      <c r="C30" s="345"/>
      <c r="D30" s="345"/>
      <c r="E30" s="345"/>
      <c r="F30" s="345"/>
      <c r="G30" s="369"/>
    </row>
    <row r="31" s="339" customFormat="1" ht="24.75" spans="2:7">
      <c r="B31" s="382" t="s">
        <v>525</v>
      </c>
      <c r="C31" s="383" t="s">
        <v>506</v>
      </c>
      <c r="D31" s="383" t="s">
        <v>526</v>
      </c>
      <c r="E31" s="369"/>
      <c r="F31" s="369"/>
      <c r="G31" s="369"/>
    </row>
    <row r="32" s="339" customFormat="1" ht="13.5" spans="2:7">
      <c r="B32" s="384">
        <v>1</v>
      </c>
      <c r="C32" s="385">
        <v>200</v>
      </c>
      <c r="D32" s="385">
        <v>9</v>
      </c>
      <c r="E32" s="369">
        <f>IF($F$19&lt;=C32,D32/C32*$F$19,0)</f>
        <v>0</v>
      </c>
      <c r="F32" s="369"/>
      <c r="G32" s="369"/>
    </row>
    <row r="33" s="339" customFormat="1" ht="13.5" spans="2:9">
      <c r="B33" s="384">
        <v>2</v>
      </c>
      <c r="C33" s="385">
        <v>500</v>
      </c>
      <c r="D33" s="385">
        <v>20.9</v>
      </c>
      <c r="E33" s="369">
        <f t="shared" ref="E33:E49" si="1">IF($F$19&lt;=C33,IF($F$19&gt;C32,(D33/C33-(C33-$F$19)/((C33-C32)/(D33/C33-D32/C32)))*$F$19,0),0)</f>
        <v>0</v>
      </c>
      <c r="F33" s="386">
        <f>C39</f>
        <v>20000</v>
      </c>
      <c r="G33" s="386">
        <f>D39</f>
        <v>566.8</v>
      </c>
      <c r="H33" s="387">
        <f>F35-F33</f>
        <v>20000</v>
      </c>
      <c r="I33" s="387">
        <f>G35-G33</f>
        <v>487.2</v>
      </c>
    </row>
    <row r="34" s="339" customFormat="1" ht="13.5" spans="2:9">
      <c r="B34" s="384">
        <v>3</v>
      </c>
      <c r="C34" s="388">
        <v>1000</v>
      </c>
      <c r="D34" s="385">
        <v>38.8</v>
      </c>
      <c r="E34" s="369">
        <f t="shared" si="1"/>
        <v>0</v>
      </c>
      <c r="F34" s="386">
        <f>F19</f>
        <v>13000</v>
      </c>
      <c r="G34" s="386"/>
      <c r="H34" s="387">
        <f>F35-F34</f>
        <v>27000</v>
      </c>
      <c r="I34" s="387">
        <f>H34*I33/H33</f>
        <v>657.72</v>
      </c>
    </row>
    <row r="35" s="339" customFormat="1" ht="13.5" spans="2:9">
      <c r="B35" s="384">
        <v>4</v>
      </c>
      <c r="C35" s="388">
        <v>3000</v>
      </c>
      <c r="D35" s="385">
        <v>103.8</v>
      </c>
      <c r="E35" s="369">
        <f t="shared" si="1"/>
        <v>0</v>
      </c>
      <c r="F35" s="386">
        <f>C40</f>
        <v>40000</v>
      </c>
      <c r="G35" s="386">
        <f>D40</f>
        <v>1054</v>
      </c>
      <c r="H35" s="389">
        <f>I35/F34-0.01%</f>
        <v>0.0304</v>
      </c>
      <c r="I35" s="409">
        <f>G35-I34</f>
        <v>396.28</v>
      </c>
    </row>
    <row r="36" s="339" customFormat="1" ht="13.5" spans="2:7">
      <c r="B36" s="384">
        <v>5</v>
      </c>
      <c r="C36" s="388">
        <v>5000</v>
      </c>
      <c r="D36" s="385">
        <v>163.9</v>
      </c>
      <c r="E36" s="369">
        <f t="shared" si="1"/>
        <v>0</v>
      </c>
      <c r="F36" s="369" t="s">
        <v>527</v>
      </c>
      <c r="G36" s="369"/>
    </row>
    <row r="37" s="339" customFormat="1" ht="13.5" spans="2:7">
      <c r="B37" s="384">
        <v>6</v>
      </c>
      <c r="C37" s="388">
        <v>8000</v>
      </c>
      <c r="D37" s="385">
        <v>249.6</v>
      </c>
      <c r="E37" s="369">
        <f t="shared" si="1"/>
        <v>0</v>
      </c>
      <c r="F37" s="381"/>
      <c r="G37" s="369"/>
    </row>
    <row r="38" ht="16.5" spans="2:7">
      <c r="B38" s="384">
        <v>7</v>
      </c>
      <c r="C38" s="388">
        <v>10000</v>
      </c>
      <c r="D38" s="385">
        <v>304.8</v>
      </c>
      <c r="E38" s="369">
        <f t="shared" si="1"/>
        <v>0</v>
      </c>
      <c r="F38" s="369"/>
      <c r="G38" s="369"/>
    </row>
    <row r="39" ht="16.5" spans="2:7">
      <c r="B39" s="384">
        <v>8</v>
      </c>
      <c r="C39" s="388">
        <v>20000</v>
      </c>
      <c r="D39" s="385">
        <v>566.8</v>
      </c>
      <c r="E39" s="369">
        <f t="shared" si="1"/>
        <v>387.894</v>
      </c>
      <c r="F39" s="369"/>
      <c r="G39" s="369"/>
    </row>
    <row r="40" ht="16.5" spans="2:7">
      <c r="B40" s="384">
        <v>9</v>
      </c>
      <c r="C40" s="388">
        <v>40000</v>
      </c>
      <c r="D40" s="390">
        <v>1054</v>
      </c>
      <c r="E40" s="369">
        <f t="shared" si="1"/>
        <v>0</v>
      </c>
      <c r="F40" s="369"/>
      <c r="G40" s="369"/>
    </row>
    <row r="41" ht="16.5" spans="2:7">
      <c r="B41" s="384">
        <v>10</v>
      </c>
      <c r="C41" s="388">
        <v>60000</v>
      </c>
      <c r="D41" s="390">
        <v>1515.2</v>
      </c>
      <c r="E41" s="369">
        <f t="shared" si="1"/>
        <v>0</v>
      </c>
      <c r="F41" s="369"/>
      <c r="G41" s="369"/>
    </row>
    <row r="42" ht="16.5" spans="2:7">
      <c r="B42" s="384">
        <v>11</v>
      </c>
      <c r="C42" s="388">
        <v>80000</v>
      </c>
      <c r="D42" s="390">
        <v>1960.1</v>
      </c>
      <c r="E42" s="369">
        <f t="shared" si="1"/>
        <v>0</v>
      </c>
      <c r="F42" s="369"/>
      <c r="G42" s="369"/>
    </row>
    <row r="43" ht="16.5" spans="2:7">
      <c r="B43" s="384">
        <v>12</v>
      </c>
      <c r="C43" s="388">
        <v>100000</v>
      </c>
      <c r="D43" s="390">
        <v>2393.4</v>
      </c>
      <c r="E43" s="369">
        <f t="shared" si="1"/>
        <v>0</v>
      </c>
      <c r="F43" s="369"/>
      <c r="G43" s="369"/>
    </row>
    <row r="44" ht="16.5" spans="2:7">
      <c r="B44" s="384">
        <v>13</v>
      </c>
      <c r="C44" s="388">
        <v>200000</v>
      </c>
      <c r="D44" s="390">
        <v>4450.8</v>
      </c>
      <c r="E44" s="369">
        <f t="shared" si="1"/>
        <v>0</v>
      </c>
      <c r="F44" s="381"/>
      <c r="G44" s="369"/>
    </row>
    <row r="45" ht="16.5" spans="2:7">
      <c r="B45" s="384">
        <v>14</v>
      </c>
      <c r="C45" s="388">
        <v>400000</v>
      </c>
      <c r="D45" s="390">
        <v>8276.7</v>
      </c>
      <c r="E45" s="369">
        <f t="shared" si="1"/>
        <v>0</v>
      </c>
      <c r="F45" s="369"/>
      <c r="G45" s="369"/>
    </row>
    <row r="46" ht="16.5" spans="2:7">
      <c r="B46" s="384">
        <v>15</v>
      </c>
      <c r="C46" s="388">
        <v>600000</v>
      </c>
      <c r="D46" s="390">
        <v>11897.5</v>
      </c>
      <c r="E46" s="369">
        <f t="shared" si="1"/>
        <v>0</v>
      </c>
      <c r="F46" s="369"/>
      <c r="G46" s="369"/>
    </row>
    <row r="47" ht="16.5" spans="2:7">
      <c r="B47" s="384">
        <v>16</v>
      </c>
      <c r="C47" s="388">
        <v>800000</v>
      </c>
      <c r="D47" s="390">
        <v>15391.4</v>
      </c>
      <c r="E47" s="369">
        <f t="shared" si="1"/>
        <v>0</v>
      </c>
      <c r="F47" s="369"/>
      <c r="G47" s="369"/>
    </row>
    <row r="48" ht="16.5" spans="2:7">
      <c r="B48" s="384">
        <v>17</v>
      </c>
      <c r="C48" s="388">
        <v>1000000</v>
      </c>
      <c r="D48" s="390">
        <v>18793.8</v>
      </c>
      <c r="E48" s="369">
        <f t="shared" si="1"/>
        <v>0</v>
      </c>
      <c r="F48" s="369">
        <f>SUM(E32:E50)</f>
        <v>387.894</v>
      </c>
      <c r="G48" s="369"/>
    </row>
    <row r="49" ht="16.5" spans="2:7">
      <c r="B49" s="384">
        <v>18</v>
      </c>
      <c r="C49" s="388">
        <v>2000000</v>
      </c>
      <c r="D49" s="390">
        <v>34948.9</v>
      </c>
      <c r="E49" s="369">
        <f t="shared" si="1"/>
        <v>0</v>
      </c>
      <c r="F49" s="391" t="s">
        <v>528</v>
      </c>
      <c r="G49" s="369"/>
    </row>
    <row r="50" ht="31.5" customHeight="1" spans="2:7">
      <c r="B50" s="392" t="s">
        <v>529</v>
      </c>
      <c r="C50" s="393"/>
      <c r="D50" s="394"/>
      <c r="E50" s="369">
        <f>IF($F$19&gt;C49,D49/C49*$F$19*(1.6%),0)</f>
        <v>0</v>
      </c>
      <c r="F50" s="395">
        <f>F48/F19</f>
        <v>0.0298</v>
      </c>
      <c r="G50" s="369"/>
    </row>
    <row r="51" spans="2:7">
      <c r="B51" s="339" t="s">
        <v>530</v>
      </c>
      <c r="C51" s="345"/>
      <c r="D51" s="345"/>
      <c r="E51" s="369"/>
      <c r="F51" s="369"/>
      <c r="G51" s="369"/>
    </row>
    <row r="52" spans="2:7">
      <c r="B52" s="396"/>
      <c r="C52" s="396"/>
      <c r="D52" s="396"/>
      <c r="E52" s="396"/>
      <c r="F52" s="369"/>
      <c r="G52" s="369"/>
    </row>
    <row r="53" spans="2:7">
      <c r="B53" s="397" t="s">
        <v>531</v>
      </c>
      <c r="C53" s="398"/>
      <c r="D53" s="399"/>
      <c r="E53" s="399"/>
      <c r="F53" s="369"/>
      <c r="G53" s="369"/>
    </row>
    <row r="54" spans="2:7">
      <c r="B54" s="339" t="s">
        <v>532</v>
      </c>
      <c r="C54" s="396"/>
      <c r="D54" s="396"/>
      <c r="E54" s="396"/>
      <c r="F54" s="369"/>
      <c r="G54" s="369"/>
    </row>
    <row r="55" ht="37.5" spans="2:7">
      <c r="B55" s="400" t="s">
        <v>533</v>
      </c>
      <c r="C55" s="401"/>
      <c r="D55" s="401" t="s">
        <v>534</v>
      </c>
      <c r="E55" s="401" t="s">
        <v>535</v>
      </c>
      <c r="F55" s="401" t="s">
        <v>536</v>
      </c>
      <c r="G55" s="369"/>
    </row>
    <row r="56" spans="2:7">
      <c r="B56" s="402" t="s">
        <v>537</v>
      </c>
      <c r="C56" s="403">
        <v>100</v>
      </c>
      <c r="D56" s="404">
        <v>0.015</v>
      </c>
      <c r="E56" s="404">
        <v>0.015</v>
      </c>
      <c r="F56" s="404">
        <v>0.01</v>
      </c>
      <c r="G56" s="405">
        <f>IF($F$19&lt;C56,$F$19*F56,C56*F56)</f>
        <v>1</v>
      </c>
    </row>
    <row r="57" spans="2:7">
      <c r="B57" s="402" t="s">
        <v>538</v>
      </c>
      <c r="C57" s="403">
        <v>500</v>
      </c>
      <c r="D57" s="404">
        <v>0.011</v>
      </c>
      <c r="E57" s="404">
        <v>0.008</v>
      </c>
      <c r="F57" s="404">
        <v>0.007</v>
      </c>
      <c r="G57" s="405">
        <f>IF($F$19&lt;C57,IF($F$19&gt;C56,($F$19-C56)*F57),(C57-C56)*F57)</f>
        <v>2.8</v>
      </c>
    </row>
    <row r="58" spans="2:7">
      <c r="B58" s="402" t="s">
        <v>539</v>
      </c>
      <c r="C58" s="403">
        <v>1000</v>
      </c>
      <c r="D58" s="404">
        <v>0.008</v>
      </c>
      <c r="E58" s="404">
        <v>0.0045</v>
      </c>
      <c r="F58" s="404">
        <v>0.0055</v>
      </c>
      <c r="G58" s="405">
        <f>IF($F$19&lt;C58,IF($F$19&gt;C57,($F$19-C57)*F58,0),(C58-C57)*F58)</f>
        <v>2.75</v>
      </c>
    </row>
    <row r="59" spans="2:7">
      <c r="B59" s="402" t="s">
        <v>540</v>
      </c>
      <c r="C59" s="403">
        <v>5000</v>
      </c>
      <c r="D59" s="404">
        <v>0.005</v>
      </c>
      <c r="E59" s="404">
        <v>0.0025</v>
      </c>
      <c r="F59" s="404">
        <v>0.0035</v>
      </c>
      <c r="G59" s="405">
        <f>IF($F$19&lt;C59,IF($F$19&gt;C58,($F$19-C58)*F59,0),(C59-C58)*F59)</f>
        <v>14</v>
      </c>
    </row>
    <row r="60" spans="2:8">
      <c r="B60" s="402" t="s">
        <v>541</v>
      </c>
      <c r="C60" s="403">
        <v>10000</v>
      </c>
      <c r="D60" s="404">
        <v>0.0025</v>
      </c>
      <c r="E60" s="404">
        <v>0.001</v>
      </c>
      <c r="F60" s="404">
        <v>0.002</v>
      </c>
      <c r="G60" s="405">
        <f>IF($F$19&lt;C60,IF($F$19&gt;C59,($F$19-C59)*F60,0),(C60-C59)*F60)</f>
        <v>10</v>
      </c>
      <c r="H60" s="406">
        <f>SUM(G56:G62)</f>
        <v>32.05</v>
      </c>
    </row>
    <row r="61" spans="2:8">
      <c r="B61" s="402" t="s">
        <v>542</v>
      </c>
      <c r="C61" s="403">
        <v>100000</v>
      </c>
      <c r="D61" s="404">
        <v>0.0005</v>
      </c>
      <c r="E61" s="404">
        <v>0.0005</v>
      </c>
      <c r="F61" s="404">
        <v>0.0005</v>
      </c>
      <c r="G61" s="405">
        <f>IF($F$19&lt;C61,IF($F$19&gt;C60,($F$19-C60)*F61,0),(C61-C60)*F61)</f>
        <v>1.5</v>
      </c>
      <c r="H61" s="342" t="s">
        <v>543</v>
      </c>
    </row>
    <row r="62" spans="2:8">
      <c r="B62" s="402" t="s">
        <v>544</v>
      </c>
      <c r="C62" s="403">
        <v>100001</v>
      </c>
      <c r="D62" s="404">
        <v>0.0001</v>
      </c>
      <c r="E62" s="404">
        <v>0.0001</v>
      </c>
      <c r="F62" s="404">
        <v>0.0001</v>
      </c>
      <c r="G62" s="405">
        <f>IF($F$19&gt;C62,$F$19*F62,0)</f>
        <v>0</v>
      </c>
      <c r="H62" s="407">
        <f>H60/F19</f>
        <v>0.0025</v>
      </c>
    </row>
    <row r="63" spans="2:7">
      <c r="B63" s="396"/>
      <c r="C63" s="396"/>
      <c r="D63" s="396"/>
      <c r="E63" s="396"/>
      <c r="F63" s="369"/>
      <c r="G63" s="369"/>
    </row>
    <row r="64" spans="2:7">
      <c r="B64" s="408" t="s">
        <v>545</v>
      </c>
      <c r="C64" s="396"/>
      <c r="D64" s="396"/>
      <c r="E64" s="396"/>
      <c r="F64" s="369"/>
      <c r="G64" s="369"/>
    </row>
    <row r="65" spans="2:7">
      <c r="B65" s="368" t="s">
        <v>546</v>
      </c>
      <c r="C65" s="399"/>
      <c r="D65" s="399"/>
      <c r="E65" s="399"/>
      <c r="F65" s="369"/>
      <c r="G65" s="369"/>
    </row>
    <row r="66" spans="2:7">
      <c r="B66" s="368" t="s">
        <v>547</v>
      </c>
      <c r="C66" s="399"/>
      <c r="D66" s="399"/>
      <c r="E66" s="399"/>
      <c r="F66" s="345"/>
      <c r="G66" s="345"/>
    </row>
    <row r="67" spans="2:7">
      <c r="B67" s="368" t="s">
        <v>548</v>
      </c>
      <c r="C67" s="399"/>
      <c r="D67" s="396"/>
      <c r="E67" s="396"/>
      <c r="F67" s="369"/>
      <c r="G67" s="369"/>
    </row>
    <row r="68" spans="2:7">
      <c r="B68" s="368" t="s">
        <v>549</v>
      </c>
      <c r="C68" s="399"/>
      <c r="D68" s="396"/>
      <c r="E68" s="410">
        <f>(1+2.8+2.75+E71)/F19</f>
        <v>0.0037</v>
      </c>
      <c r="F68" s="369"/>
      <c r="G68" s="369"/>
    </row>
    <row r="69" spans="2:7">
      <c r="B69" s="368" t="s">
        <v>550</v>
      </c>
      <c r="C69" s="399"/>
      <c r="D69" s="399"/>
      <c r="E69" s="396"/>
      <c r="F69" s="369"/>
      <c r="G69" s="369"/>
    </row>
    <row r="70" spans="2:7">
      <c r="B70" s="368" t="s">
        <v>551</v>
      </c>
      <c r="C70" s="399"/>
      <c r="D70" s="399"/>
      <c r="E70" s="396"/>
      <c r="F70" s="369"/>
      <c r="G70" s="369"/>
    </row>
    <row r="71" spans="2:7">
      <c r="B71" s="368" t="s">
        <v>552</v>
      </c>
      <c r="C71" s="399"/>
      <c r="D71" s="399"/>
      <c r="E71" s="396">
        <f>(F19-1000)*0.35%</f>
        <v>42</v>
      </c>
      <c r="F71" s="369"/>
      <c r="G71" s="369"/>
    </row>
    <row r="72" spans="2:8">
      <c r="B72" s="368" t="s">
        <v>553</v>
      </c>
      <c r="C72" s="368"/>
      <c r="D72" s="368"/>
      <c r="E72" s="369"/>
      <c r="F72" s="369"/>
      <c r="G72" s="369"/>
      <c r="H72" s="341"/>
    </row>
    <row r="73" spans="2:8">
      <c r="B73" s="345"/>
      <c r="C73" s="345"/>
      <c r="D73" s="369"/>
      <c r="E73" s="369"/>
      <c r="F73" s="369"/>
      <c r="G73" s="369"/>
      <c r="H73" s="411"/>
    </row>
    <row r="74" spans="2:7">
      <c r="B74" s="368" t="s">
        <v>554</v>
      </c>
      <c r="C74" s="345"/>
      <c r="D74" s="345"/>
      <c r="E74" s="369"/>
      <c r="F74" s="369"/>
      <c r="G74" s="369"/>
    </row>
    <row r="75" spans="2:7">
      <c r="B75" s="368" t="s">
        <v>555</v>
      </c>
      <c r="C75" s="345"/>
      <c r="D75" s="345"/>
      <c r="E75" s="345"/>
      <c r="F75" s="369"/>
      <c r="G75" s="369"/>
    </row>
    <row r="76" spans="2:5">
      <c r="B76" s="339"/>
      <c r="C76" s="339"/>
      <c r="D76" s="339"/>
      <c r="E76" s="339"/>
    </row>
    <row r="77" spans="2:5">
      <c r="B77" s="412"/>
      <c r="C77" s="339"/>
      <c r="D77" s="339"/>
      <c r="E77" s="339"/>
    </row>
    <row r="78" spans="2:6">
      <c r="B78" s="413" t="s">
        <v>556</v>
      </c>
      <c r="C78" s="413"/>
      <c r="D78" s="413"/>
      <c r="E78" s="414"/>
      <c r="F78" s="414"/>
    </row>
    <row r="79" spans="2:5">
      <c r="B79" s="339"/>
      <c r="C79" s="339"/>
      <c r="D79" s="339"/>
      <c r="E79" s="339"/>
    </row>
    <row r="80" spans="2:5">
      <c r="B80" s="339"/>
      <c r="C80" s="339"/>
      <c r="D80" s="339"/>
      <c r="E80" s="339"/>
    </row>
    <row r="81" spans="2:5">
      <c r="B81" s="415" t="s">
        <v>557</v>
      </c>
      <c r="C81" s="416"/>
      <c r="D81" s="416"/>
      <c r="E81" s="339"/>
    </row>
    <row r="82" s="339" customFormat="1" ht="13.5" spans="2:4">
      <c r="B82" s="417" t="s">
        <v>558</v>
      </c>
      <c r="C82" s="416"/>
      <c r="D82" s="416"/>
    </row>
    <row r="83" s="339" customFormat="1" ht="13.5" spans="2:4">
      <c r="B83" s="418" t="s">
        <v>249</v>
      </c>
      <c r="C83" s="418" t="s">
        <v>559</v>
      </c>
      <c r="D83" s="419" t="s">
        <v>560</v>
      </c>
    </row>
    <row r="84" s="339" customFormat="1" ht="13.5" spans="2:6">
      <c r="B84" s="420">
        <v>1</v>
      </c>
      <c r="C84" s="420">
        <v>500</v>
      </c>
      <c r="D84" s="419">
        <v>16.5</v>
      </c>
      <c r="E84" s="369"/>
      <c r="F84" s="369"/>
    </row>
    <row r="85" s="339" customFormat="1" ht="13.5" spans="2:9">
      <c r="B85" s="420">
        <v>2</v>
      </c>
      <c r="C85" s="420">
        <v>1000</v>
      </c>
      <c r="D85" s="421">
        <v>30.1</v>
      </c>
      <c r="E85" s="369">
        <f>IF($F$19&lt;=C85,D85/C85*$F$19,0)</f>
        <v>0</v>
      </c>
      <c r="F85" s="386">
        <f>C90</f>
        <v>20000</v>
      </c>
      <c r="G85" s="386">
        <f>D90</f>
        <v>393.4</v>
      </c>
      <c r="H85" s="387">
        <f>F87-F85</f>
        <v>20000</v>
      </c>
      <c r="I85" s="387">
        <f>G87-G85</f>
        <v>314.8</v>
      </c>
    </row>
    <row r="86" s="339" customFormat="1" ht="13.5" spans="2:9">
      <c r="B86" s="420">
        <v>3</v>
      </c>
      <c r="C86" s="420">
        <v>3000</v>
      </c>
      <c r="D86" s="421">
        <v>78.1</v>
      </c>
      <c r="E86" s="369">
        <f t="shared" ref="E86:E99" si="2">IF($F$19&lt;=C86,IF($F$19&gt;C85,(D86/C86-(C86-$F$19)/((C86-C85)/(D86/C86-D85/C85)))*$F$19,0),0)</f>
        <v>0</v>
      </c>
      <c r="F86" s="386">
        <f>F19</f>
        <v>13000</v>
      </c>
      <c r="G86" s="387"/>
      <c r="H86" s="387">
        <f>F87-F86</f>
        <v>27000</v>
      </c>
      <c r="I86" s="387">
        <f>H86*I85/H85</f>
        <v>424.98</v>
      </c>
    </row>
    <row r="87" s="339" customFormat="1" ht="13.5" spans="2:9">
      <c r="B87" s="420">
        <v>4</v>
      </c>
      <c r="C87" s="420">
        <v>5000</v>
      </c>
      <c r="D87" s="421">
        <v>120.8</v>
      </c>
      <c r="E87" s="369">
        <f t="shared" si="2"/>
        <v>0</v>
      </c>
      <c r="F87" s="386">
        <f>C91</f>
        <v>40000</v>
      </c>
      <c r="G87" s="386">
        <f>D91</f>
        <v>708.2</v>
      </c>
      <c r="H87" s="389">
        <f>I87/F86</f>
        <v>0.0218</v>
      </c>
      <c r="I87" s="409">
        <f>G87-I86</f>
        <v>283.22</v>
      </c>
    </row>
    <row r="88" s="339" customFormat="1" ht="13.5" spans="2:6">
      <c r="B88" s="420">
        <v>5</v>
      </c>
      <c r="C88" s="420">
        <v>8000</v>
      </c>
      <c r="D88" s="421">
        <v>181</v>
      </c>
      <c r="E88" s="369">
        <f t="shared" si="2"/>
        <v>0</v>
      </c>
      <c r="F88" s="369"/>
    </row>
    <row r="89" s="339" customFormat="1" ht="13.5" spans="2:6">
      <c r="B89" s="420">
        <v>6</v>
      </c>
      <c r="C89" s="420">
        <v>10000</v>
      </c>
      <c r="D89" s="421">
        <v>218.6</v>
      </c>
      <c r="E89" s="369">
        <f t="shared" si="2"/>
        <v>0</v>
      </c>
      <c r="F89" s="369"/>
    </row>
    <row r="90" s="339" customFormat="1" ht="13.5" spans="2:6">
      <c r="B90" s="420">
        <v>7</v>
      </c>
      <c r="C90" s="420">
        <v>20000</v>
      </c>
      <c r="D90" s="421">
        <v>393.4</v>
      </c>
      <c r="E90" s="369">
        <f t="shared" si="2"/>
        <v>275.639</v>
      </c>
      <c r="F90" s="381"/>
    </row>
    <row r="91" s="339" customFormat="1" ht="13.5" spans="2:6">
      <c r="B91" s="420">
        <v>8</v>
      </c>
      <c r="C91" s="420">
        <v>40000</v>
      </c>
      <c r="D91" s="421">
        <v>708.2</v>
      </c>
      <c r="E91" s="369">
        <f t="shared" si="2"/>
        <v>0</v>
      </c>
      <c r="F91" s="369"/>
    </row>
    <row r="92" s="339" customFormat="1" ht="13.5" spans="2:6">
      <c r="B92" s="420">
        <v>9</v>
      </c>
      <c r="C92" s="420">
        <v>60000</v>
      </c>
      <c r="D92" s="421">
        <v>991.4</v>
      </c>
      <c r="E92" s="369">
        <f t="shared" si="2"/>
        <v>0</v>
      </c>
      <c r="F92" s="369"/>
    </row>
    <row r="93" s="339" customFormat="1" ht="13.5" spans="2:6">
      <c r="B93" s="420">
        <v>10</v>
      </c>
      <c r="C93" s="420">
        <v>80000</v>
      </c>
      <c r="D93" s="421">
        <v>1255.8</v>
      </c>
      <c r="E93" s="369">
        <f t="shared" si="2"/>
        <v>0</v>
      </c>
      <c r="F93" s="369"/>
    </row>
    <row r="94" s="339" customFormat="1" ht="13.5" spans="2:6">
      <c r="B94" s="420">
        <v>11</v>
      </c>
      <c r="C94" s="420">
        <v>100000</v>
      </c>
      <c r="D94" s="421">
        <v>1507</v>
      </c>
      <c r="E94" s="369">
        <f t="shared" si="2"/>
        <v>0</v>
      </c>
      <c r="F94" s="369"/>
    </row>
    <row r="95" s="339" customFormat="1" ht="13.5" spans="2:6">
      <c r="B95" s="420">
        <v>12</v>
      </c>
      <c r="C95" s="420">
        <v>200000</v>
      </c>
      <c r="D95" s="421">
        <v>2712.5</v>
      </c>
      <c r="E95" s="369">
        <f t="shared" si="2"/>
        <v>0</v>
      </c>
      <c r="F95" s="369"/>
    </row>
    <row r="96" s="339" customFormat="1" ht="13.5" spans="2:6">
      <c r="B96" s="420">
        <v>13</v>
      </c>
      <c r="C96" s="420">
        <v>400000</v>
      </c>
      <c r="D96" s="421">
        <v>4882.6</v>
      </c>
      <c r="E96" s="369">
        <f t="shared" si="2"/>
        <v>0</v>
      </c>
      <c r="F96" s="369">
        <f>SUM(E83:E99)</f>
        <v>275.639</v>
      </c>
    </row>
    <row r="97" s="339" customFormat="1" ht="13.5" spans="2:6">
      <c r="B97" s="420">
        <v>14</v>
      </c>
      <c r="C97" s="420">
        <v>600000</v>
      </c>
      <c r="D97" s="421">
        <v>6835.6</v>
      </c>
      <c r="E97" s="369">
        <f t="shared" si="2"/>
        <v>0</v>
      </c>
      <c r="F97" s="391" t="s">
        <v>561</v>
      </c>
    </row>
    <row r="98" ht="16.5" spans="2:6">
      <c r="B98" s="420">
        <v>15</v>
      </c>
      <c r="C98" s="420">
        <v>800000</v>
      </c>
      <c r="D98" s="421">
        <v>8658.4</v>
      </c>
      <c r="E98" s="369">
        <f t="shared" si="2"/>
        <v>0</v>
      </c>
      <c r="F98" s="395">
        <f>ROUND(F96*1/F19,4)</f>
        <v>0.0212</v>
      </c>
    </row>
    <row r="99" ht="16.5" spans="2:6">
      <c r="B99" s="420">
        <v>16</v>
      </c>
      <c r="C99" s="420">
        <v>1000000</v>
      </c>
      <c r="D99" s="421">
        <v>10390.1</v>
      </c>
      <c r="E99" s="369">
        <f t="shared" si="2"/>
        <v>0</v>
      </c>
      <c r="F99" s="369"/>
    </row>
    <row r="100" spans="2:6">
      <c r="B100" s="339"/>
      <c r="C100" s="339"/>
      <c r="D100" s="339"/>
      <c r="E100" s="369"/>
      <c r="F100" s="369"/>
    </row>
    <row r="101" spans="2:5">
      <c r="B101" s="339"/>
      <c r="C101" s="339"/>
      <c r="D101" s="339"/>
      <c r="E101" s="369"/>
    </row>
    <row r="102" spans="2:5">
      <c r="B102" s="422" t="s">
        <v>562</v>
      </c>
      <c r="C102" s="423"/>
      <c r="D102" s="368"/>
      <c r="E102" s="369"/>
    </row>
    <row r="103" spans="2:5">
      <c r="B103" s="422" t="s">
        <v>563</v>
      </c>
      <c r="C103" s="368"/>
      <c r="D103" s="368"/>
      <c r="E103" s="369"/>
    </row>
    <row r="104" spans="2:6">
      <c r="B104" s="422" t="s">
        <v>564</v>
      </c>
      <c r="C104" s="368"/>
      <c r="D104" s="368"/>
      <c r="E104" s="368"/>
      <c r="F104" s="368"/>
    </row>
    <row r="105" spans="2:6">
      <c r="B105" s="422" t="s">
        <v>565</v>
      </c>
      <c r="C105" s="368"/>
      <c r="D105" s="368"/>
      <c r="E105" s="368"/>
      <c r="F105" s="368"/>
    </row>
    <row r="106" spans="2:6">
      <c r="B106" s="422" t="s">
        <v>566</v>
      </c>
      <c r="C106" s="368"/>
      <c r="D106" s="368"/>
      <c r="E106" s="368"/>
      <c r="F106" s="368"/>
    </row>
    <row r="107" spans="2:6">
      <c r="B107" s="422" t="s">
        <v>567</v>
      </c>
      <c r="C107" s="368"/>
      <c r="D107" s="368"/>
      <c r="E107" s="368"/>
      <c r="F107" s="368"/>
    </row>
    <row r="108" spans="2:6">
      <c r="B108" s="422" t="s">
        <v>568</v>
      </c>
      <c r="C108" s="368"/>
      <c r="D108" s="368"/>
      <c r="E108" s="368"/>
      <c r="F108" s="368"/>
    </row>
    <row r="109" spans="2:6">
      <c r="B109" s="422" t="s">
        <v>569</v>
      </c>
      <c r="C109" s="368"/>
      <c r="D109" s="368"/>
      <c r="E109" s="368"/>
      <c r="F109" s="368"/>
    </row>
    <row r="110" spans="2:6">
      <c r="B110" s="422" t="s">
        <v>570</v>
      </c>
      <c r="C110" s="368"/>
      <c r="D110" s="368"/>
      <c r="E110" s="368"/>
      <c r="F110" s="368"/>
    </row>
    <row r="111" spans="2:6">
      <c r="B111" s="422" t="s">
        <v>571</v>
      </c>
      <c r="C111" s="368"/>
      <c r="D111" s="368"/>
      <c r="E111" s="368"/>
      <c r="F111" s="368"/>
    </row>
    <row r="112" spans="2:6">
      <c r="B112" s="422" t="s">
        <v>572</v>
      </c>
      <c r="C112" s="368"/>
      <c r="D112" s="368"/>
      <c r="E112" s="368"/>
      <c r="F112" s="368"/>
    </row>
    <row r="113" spans="2:6">
      <c r="B113" s="422" t="s">
        <v>573</v>
      </c>
      <c r="C113" s="368"/>
      <c r="D113" s="368"/>
      <c r="E113" s="368"/>
      <c r="F113" s="368"/>
    </row>
    <row r="114" spans="2:6">
      <c r="B114" s="422" t="s">
        <v>574</v>
      </c>
      <c r="C114" s="368"/>
      <c r="D114" s="368"/>
      <c r="E114" s="368"/>
      <c r="F114" s="368"/>
    </row>
    <row r="115" spans="2:6">
      <c r="B115" s="422" t="s">
        <v>575</v>
      </c>
      <c r="C115" s="368"/>
      <c r="D115" s="368"/>
      <c r="E115" s="368"/>
      <c r="F115" s="368"/>
    </row>
    <row r="116" spans="2:6">
      <c r="B116" s="422" t="s">
        <v>576</v>
      </c>
      <c r="C116" s="368"/>
      <c r="D116" s="368"/>
      <c r="E116" s="368"/>
      <c r="F116" s="368"/>
    </row>
    <row r="117" spans="2:6">
      <c r="B117" s="422" t="s">
        <v>577</v>
      </c>
      <c r="C117" s="368"/>
      <c r="D117" s="368"/>
      <c r="E117" s="368"/>
      <c r="F117" s="368"/>
    </row>
    <row r="118" spans="2:6">
      <c r="B118" s="422" t="s">
        <v>578</v>
      </c>
      <c r="C118" s="368"/>
      <c r="D118" s="368"/>
      <c r="E118" s="368"/>
      <c r="F118" s="368"/>
    </row>
    <row r="119" spans="2:6">
      <c r="B119" s="422" t="s">
        <v>579</v>
      </c>
      <c r="C119" s="368"/>
      <c r="D119" s="368"/>
      <c r="E119" s="368"/>
      <c r="F119" s="368"/>
    </row>
    <row r="120" spans="2:6">
      <c r="B120" s="422" t="s">
        <v>580</v>
      </c>
      <c r="C120" s="368"/>
      <c r="D120" s="368"/>
      <c r="E120" s="368"/>
      <c r="F120" s="368"/>
    </row>
    <row r="121" spans="2:6">
      <c r="B121" s="422" t="s">
        <v>581</v>
      </c>
      <c r="C121" s="368"/>
      <c r="D121" s="368"/>
      <c r="E121" s="368"/>
      <c r="F121" s="368"/>
    </row>
    <row r="122" spans="2:6">
      <c r="B122" s="422" t="s">
        <v>582</v>
      </c>
      <c r="C122" s="368"/>
      <c r="D122" s="368"/>
      <c r="E122" s="368"/>
      <c r="F122" s="368"/>
    </row>
    <row r="123" spans="2:6">
      <c r="B123" s="422" t="s">
        <v>583</v>
      </c>
      <c r="C123" s="368"/>
      <c r="D123" s="368"/>
      <c r="E123" s="368"/>
      <c r="F123" s="368"/>
    </row>
    <row r="124" spans="2:6">
      <c r="B124" s="422" t="s">
        <v>584</v>
      </c>
      <c r="C124" s="368"/>
      <c r="D124" s="368"/>
      <c r="E124" s="368"/>
      <c r="F124" s="368"/>
    </row>
    <row r="125" spans="2:6">
      <c r="B125" s="422" t="s">
        <v>585</v>
      </c>
      <c r="C125" s="368"/>
      <c r="D125" s="368"/>
      <c r="E125" s="368"/>
      <c r="F125" s="368"/>
    </row>
    <row r="126" spans="2:6">
      <c r="B126" s="422" t="s">
        <v>586</v>
      </c>
      <c r="C126" s="368"/>
      <c r="D126" s="368"/>
      <c r="E126" s="368"/>
      <c r="F126" s="368"/>
    </row>
    <row r="127" spans="2:6">
      <c r="B127" s="422" t="s">
        <v>587</v>
      </c>
      <c r="C127" s="368"/>
      <c r="D127" s="368"/>
      <c r="E127" s="368"/>
      <c r="F127" s="368"/>
    </row>
    <row r="128" spans="2:6">
      <c r="B128" s="422" t="s">
        <v>588</v>
      </c>
      <c r="C128" s="368"/>
      <c r="D128" s="368"/>
      <c r="E128" s="368"/>
      <c r="F128" s="368"/>
    </row>
    <row r="129" spans="2:6">
      <c r="B129" s="422" t="s">
        <v>589</v>
      </c>
      <c r="C129" s="368"/>
      <c r="D129" s="368"/>
      <c r="E129" s="368"/>
      <c r="F129" s="368"/>
    </row>
    <row r="130" spans="2:6">
      <c r="B130" s="422" t="s">
        <v>590</v>
      </c>
      <c r="C130" s="368"/>
      <c r="D130" s="368"/>
      <c r="E130" s="368"/>
      <c r="F130" s="368"/>
    </row>
    <row r="131" spans="2:6">
      <c r="B131" s="422" t="s">
        <v>591</v>
      </c>
      <c r="C131" s="368"/>
      <c r="D131" s="368"/>
      <c r="E131" s="368"/>
      <c r="F131" s="368"/>
    </row>
    <row r="132" spans="2:5">
      <c r="B132" s="339"/>
      <c r="C132" s="339"/>
      <c r="D132" s="339"/>
      <c r="E132" s="339"/>
    </row>
    <row r="133" spans="2:5">
      <c r="B133" s="339"/>
      <c r="C133" s="339"/>
      <c r="D133" s="339"/>
      <c r="E133" s="339"/>
    </row>
    <row r="134" s="339" customFormat="1" ht="12.75" spans="2:11">
      <c r="B134" s="424" t="s">
        <v>592</v>
      </c>
      <c r="C134" s="424"/>
      <c r="D134" s="424"/>
      <c r="E134" s="424"/>
      <c r="F134" s="424"/>
      <c r="G134" s="424"/>
      <c r="H134" s="424"/>
      <c r="I134" s="424"/>
      <c r="J134" s="424"/>
      <c r="K134" s="424"/>
    </row>
    <row r="135" s="339" customFormat="1" ht="13.5" spans="2:11">
      <c r="B135" s="416"/>
      <c r="C135" s="416"/>
      <c r="D135" s="416"/>
      <c r="E135" s="416"/>
      <c r="F135" s="416"/>
      <c r="G135" s="416"/>
      <c r="H135" s="416"/>
      <c r="I135" s="416"/>
      <c r="J135" s="416"/>
      <c r="K135" s="416"/>
    </row>
    <row r="136" s="339" customFormat="1" ht="25.5" spans="2:14">
      <c r="B136" s="425" t="s">
        <v>593</v>
      </c>
      <c r="C136" s="426" t="s">
        <v>594</v>
      </c>
      <c r="D136" s="426" t="s">
        <v>595</v>
      </c>
      <c r="E136" s="427" t="s">
        <v>596</v>
      </c>
      <c r="F136" s="426" t="s">
        <v>597</v>
      </c>
      <c r="G136" s="426" t="s">
        <v>598</v>
      </c>
      <c r="H136" s="426" t="s">
        <v>599</v>
      </c>
      <c r="I136" s="416"/>
      <c r="J136" s="416"/>
      <c r="K136" s="386">
        <v>3000</v>
      </c>
      <c r="L136" s="386">
        <v>6</v>
      </c>
      <c r="M136" s="387">
        <f>K138-K136</f>
        <v>17000</v>
      </c>
      <c r="N136" s="387">
        <f>L138-L136</f>
        <v>9</v>
      </c>
    </row>
    <row r="137" s="339" customFormat="1" ht="26.25" spans="2:14">
      <c r="B137" s="425" t="s">
        <v>600</v>
      </c>
      <c r="C137" s="428"/>
      <c r="D137" s="428"/>
      <c r="E137" s="429"/>
      <c r="F137" s="428"/>
      <c r="G137" s="428"/>
      <c r="H137" s="428"/>
      <c r="I137" s="416"/>
      <c r="J137" s="416"/>
      <c r="K137" s="386">
        <f>F19</f>
        <v>13000</v>
      </c>
      <c r="L137" s="386"/>
      <c r="M137" s="387">
        <f>K138-K137</f>
        <v>7000</v>
      </c>
      <c r="N137" s="387">
        <f>M137*N136/M136</f>
        <v>3.71</v>
      </c>
    </row>
    <row r="138" s="339" customFormat="1" ht="25.5" spans="2:14">
      <c r="B138" s="425" t="s">
        <v>601</v>
      </c>
      <c r="C138" s="430" t="s">
        <v>602</v>
      </c>
      <c r="D138" s="430" t="s">
        <v>603</v>
      </c>
      <c r="E138" s="431" t="s">
        <v>604</v>
      </c>
      <c r="F138" s="431" t="s">
        <v>605</v>
      </c>
      <c r="G138" s="431" t="s">
        <v>606</v>
      </c>
      <c r="H138" s="431">
        <v>110</v>
      </c>
      <c r="I138" s="416"/>
      <c r="J138" s="416"/>
      <c r="K138" s="386">
        <v>20000</v>
      </c>
      <c r="L138" s="386">
        <v>15</v>
      </c>
      <c r="M138" s="465">
        <f>N138/K137-0.01%</f>
        <v>0.00077</v>
      </c>
      <c r="N138" s="409">
        <f>L138-N137</f>
        <v>11.29</v>
      </c>
    </row>
    <row r="139" s="339" customFormat="1" ht="25.5" spans="2:11">
      <c r="B139" s="425" t="s">
        <v>607</v>
      </c>
      <c r="C139" s="430" t="s">
        <v>608</v>
      </c>
      <c r="D139" s="430" t="s">
        <v>609</v>
      </c>
      <c r="E139" s="430" t="s">
        <v>610</v>
      </c>
      <c r="F139" s="432"/>
      <c r="G139" s="433" t="s">
        <v>611</v>
      </c>
      <c r="H139" s="434"/>
      <c r="I139" s="416"/>
      <c r="J139" s="416"/>
      <c r="K139" s="416"/>
    </row>
    <row r="140" s="339" customFormat="1" ht="25.5" spans="2:14">
      <c r="B140" s="425" t="s">
        <v>612</v>
      </c>
      <c r="C140" s="431" t="s">
        <v>613</v>
      </c>
      <c r="D140" s="431" t="s">
        <v>614</v>
      </c>
      <c r="E140" s="430" t="s">
        <v>241</v>
      </c>
      <c r="F140" s="430" t="s">
        <v>615</v>
      </c>
      <c r="G140" s="430" t="s">
        <v>616</v>
      </c>
      <c r="H140" s="430" t="s">
        <v>617</v>
      </c>
      <c r="I140" s="416"/>
      <c r="J140" s="416"/>
      <c r="K140" s="386">
        <v>3000</v>
      </c>
      <c r="L140" s="386">
        <v>2</v>
      </c>
      <c r="M140" s="387">
        <f>K142-K140</f>
        <v>17000</v>
      </c>
      <c r="N140" s="387">
        <f>L142-L140</f>
        <v>2</v>
      </c>
    </row>
    <row r="141" s="339" customFormat="1" ht="25.5" spans="2:14">
      <c r="B141" s="425" t="s">
        <v>618</v>
      </c>
      <c r="C141" s="431" t="s">
        <v>619</v>
      </c>
      <c r="D141" s="431" t="s">
        <v>613</v>
      </c>
      <c r="E141" s="431" t="s">
        <v>620</v>
      </c>
      <c r="F141" s="435"/>
      <c r="G141" s="436" t="s">
        <v>621</v>
      </c>
      <c r="H141" s="437"/>
      <c r="I141" s="416"/>
      <c r="J141" s="416"/>
      <c r="K141" s="386">
        <f>K137</f>
        <v>13000</v>
      </c>
      <c r="L141" s="386"/>
      <c r="M141" s="387">
        <f>K142-K141</f>
        <v>7000</v>
      </c>
      <c r="N141" s="387">
        <f>M141*N140/M140</f>
        <v>0.82</v>
      </c>
    </row>
    <row r="142" s="339" customFormat="1" ht="12.75" spans="2:14">
      <c r="B142" s="416"/>
      <c r="C142" s="416"/>
      <c r="D142" s="416"/>
      <c r="E142" s="416"/>
      <c r="F142" s="416"/>
      <c r="G142" s="416"/>
      <c r="H142" s="416"/>
      <c r="I142" s="416"/>
      <c r="J142" s="416"/>
      <c r="K142" s="386">
        <v>20000</v>
      </c>
      <c r="L142" s="386">
        <v>4</v>
      </c>
      <c r="M142" s="465">
        <f>N142/K141-0.01%</f>
        <v>0.00014</v>
      </c>
      <c r="N142" s="409">
        <f>L142-N141</f>
        <v>3.18</v>
      </c>
    </row>
    <row r="143" s="339" customFormat="1" ht="13.5" spans="2:11">
      <c r="B143" s="416"/>
      <c r="C143" s="416"/>
      <c r="D143" s="416"/>
      <c r="E143" s="416"/>
      <c r="F143" s="416"/>
      <c r="G143" s="416"/>
      <c r="H143" s="416"/>
      <c r="I143" s="416"/>
      <c r="J143" s="416"/>
      <c r="K143" s="416"/>
    </row>
    <row r="144" s="339" customFormat="1" ht="16.5" spans="2:14">
      <c r="B144" s="438" t="s">
        <v>622</v>
      </c>
      <c r="C144" s="439">
        <f>(6+2+1.5+0.8)/3000</f>
        <v>0.0034</v>
      </c>
      <c r="D144" s="439">
        <f>(15+4+3+1.5)/20000</f>
        <v>0.0012</v>
      </c>
      <c r="E144" s="439">
        <f>(35+7+7+2)/100000</f>
        <v>0.0005</v>
      </c>
      <c r="F144" s="439">
        <f>(75+9+9+3)/500000</f>
        <v>0.0002</v>
      </c>
      <c r="G144" s="439">
        <f>(110+13+13+4)/1000000</f>
        <v>0.0001</v>
      </c>
      <c r="H144" s="440">
        <f>(110+13+13+4)/1000000</f>
        <v>0.0001</v>
      </c>
      <c r="I144" s="416"/>
      <c r="J144" s="416"/>
      <c r="K144" s="386">
        <v>3000</v>
      </c>
      <c r="L144" s="386">
        <v>1.5</v>
      </c>
      <c r="M144" s="387">
        <f>K146-K144</f>
        <v>17000</v>
      </c>
      <c r="N144" s="387">
        <f>L146-L144</f>
        <v>1.5</v>
      </c>
    </row>
    <row r="145" s="339" customFormat="1" ht="12.75" spans="2:14">
      <c r="B145" s="441"/>
      <c r="C145" s="442"/>
      <c r="D145" s="442"/>
      <c r="E145" s="442"/>
      <c r="F145" s="442"/>
      <c r="G145" s="442"/>
      <c r="H145" s="442"/>
      <c r="I145" s="416"/>
      <c r="J145" s="416"/>
      <c r="K145" s="386">
        <f>K141</f>
        <v>13000</v>
      </c>
      <c r="L145" s="386"/>
      <c r="M145" s="387">
        <f>K146-K145</f>
        <v>7000</v>
      </c>
      <c r="N145" s="387">
        <f>M145*N144/M144</f>
        <v>0.62</v>
      </c>
    </row>
    <row r="146" s="339" customFormat="1" ht="12.75" spans="2:14">
      <c r="B146" s="416"/>
      <c r="C146" s="416"/>
      <c r="D146" s="416"/>
      <c r="E146" s="416"/>
      <c r="F146" s="416"/>
      <c r="G146" s="416"/>
      <c r="H146" s="416"/>
      <c r="I146" s="416"/>
      <c r="J146" s="416"/>
      <c r="K146" s="386">
        <v>20000</v>
      </c>
      <c r="L146" s="386">
        <v>3</v>
      </c>
      <c r="M146" s="465">
        <f>N146/K145-0.01%</f>
        <v>8e-5</v>
      </c>
      <c r="N146" s="409">
        <f>L146-N145</f>
        <v>2.38</v>
      </c>
    </row>
    <row r="147" s="339" customFormat="1" ht="12.75" spans="2:9">
      <c r="B147" s="443" t="s">
        <v>623</v>
      </c>
      <c r="C147" s="443"/>
      <c r="D147" s="443"/>
      <c r="E147" s="443"/>
      <c r="F147" s="443"/>
      <c r="G147" s="443"/>
      <c r="H147" s="443" t="s">
        <v>624</v>
      </c>
      <c r="I147" s="416"/>
    </row>
    <row r="148" s="339" customFormat="1" ht="12.75" spans="2:14">
      <c r="B148" s="444" t="s">
        <v>625</v>
      </c>
      <c r="C148" s="444"/>
      <c r="D148" s="444"/>
      <c r="E148" s="444"/>
      <c r="F148" s="444"/>
      <c r="G148" s="444"/>
      <c r="H148" s="444">
        <v>1.2</v>
      </c>
      <c r="I148" s="416"/>
      <c r="K148" s="386">
        <v>3000</v>
      </c>
      <c r="L148" s="386">
        <v>0.8</v>
      </c>
      <c r="M148" s="387">
        <f>K150-K148</f>
        <v>17000</v>
      </c>
      <c r="N148" s="387">
        <f>L150-L148</f>
        <v>0.7</v>
      </c>
    </row>
    <row r="149" s="339" customFormat="1" ht="12.75" spans="2:14">
      <c r="B149" s="444" t="s">
        <v>626</v>
      </c>
      <c r="C149" s="444"/>
      <c r="D149" s="444"/>
      <c r="E149" s="444"/>
      <c r="F149" s="444"/>
      <c r="G149" s="444"/>
      <c r="H149" s="444">
        <v>1.1</v>
      </c>
      <c r="I149" s="416"/>
      <c r="K149" s="386">
        <f>K141</f>
        <v>13000</v>
      </c>
      <c r="L149" s="386"/>
      <c r="M149" s="387">
        <f>K150-K149</f>
        <v>7000</v>
      </c>
      <c r="N149" s="387">
        <f>M149*N148/M148</f>
        <v>0.29</v>
      </c>
    </row>
    <row r="150" s="339" customFormat="1" ht="12.75" spans="2:14">
      <c r="B150" s="444" t="s">
        <v>627</v>
      </c>
      <c r="C150" s="444"/>
      <c r="D150" s="444"/>
      <c r="E150" s="444"/>
      <c r="F150" s="444"/>
      <c r="G150" s="444"/>
      <c r="H150" s="444">
        <v>1</v>
      </c>
      <c r="I150" s="416"/>
      <c r="J150" s="416"/>
      <c r="K150" s="386">
        <v>20000</v>
      </c>
      <c r="L150" s="386">
        <v>1.5</v>
      </c>
      <c r="M150" s="465">
        <f>N150/K149-0.01%</f>
        <v>-1e-5</v>
      </c>
      <c r="N150" s="409">
        <f>L150-N149</f>
        <v>1.21</v>
      </c>
    </row>
    <row r="151" s="339" customFormat="1" ht="12.75" spans="2:11">
      <c r="B151" s="444" t="s">
        <v>628</v>
      </c>
      <c r="C151" s="444"/>
      <c r="D151" s="444"/>
      <c r="E151" s="444"/>
      <c r="F151" s="444"/>
      <c r="G151" s="444"/>
      <c r="H151" s="444">
        <v>0.8</v>
      </c>
      <c r="I151" s="416"/>
      <c r="J151" s="416"/>
      <c r="K151" s="416"/>
    </row>
    <row r="152" s="339" customFormat="1" ht="12.75" spans="2:11">
      <c r="B152" s="444" t="s">
        <v>629</v>
      </c>
      <c r="C152" s="444"/>
      <c r="D152" s="444"/>
      <c r="E152" s="444"/>
      <c r="F152" s="444"/>
      <c r="G152" s="444"/>
      <c r="H152" s="444">
        <v>0.6</v>
      </c>
      <c r="I152" s="416"/>
      <c r="J152" s="416"/>
      <c r="K152" s="416"/>
    </row>
    <row r="153" s="339" customFormat="1" ht="12.75" spans="10:10">
      <c r="J153" s="466"/>
    </row>
    <row r="154" s="339" customFormat="1" ht="13.5" spans="13:13">
      <c r="M154" s="353">
        <f>M138+M142+M146+M150</f>
        <v>0.001</v>
      </c>
    </row>
    <row r="155" s="339" customFormat="1" ht="13.5" spans="3:4">
      <c r="C155" s="445" t="s">
        <v>630</v>
      </c>
      <c r="D155" s="445" t="s">
        <v>624</v>
      </c>
    </row>
    <row r="156" s="339" customFormat="1" ht="13.5" spans="3:6">
      <c r="C156" s="431" t="s">
        <v>631</v>
      </c>
      <c r="D156" s="431">
        <v>1.2</v>
      </c>
      <c r="F156" s="446" t="s">
        <v>632</v>
      </c>
    </row>
    <row r="157" s="339" customFormat="1" ht="13.5" spans="3:6">
      <c r="C157" s="431" t="s">
        <v>633</v>
      </c>
      <c r="D157" s="431">
        <v>0.8</v>
      </c>
      <c r="F157" s="381">
        <f>(M138+M142+M146+M150)*H151*D156</f>
        <v>0.0009</v>
      </c>
    </row>
    <row r="158" s="339" customFormat="1" ht="12.75"/>
    <row r="159" s="339" customFormat="1" ht="12.75"/>
    <row r="160" s="339" customFormat="1" ht="12.75"/>
    <row r="161" s="339" customFormat="1" ht="12.75"/>
    <row r="162" s="339" customFormat="1" ht="12.75"/>
    <row r="163" s="339" customFormat="1" ht="12.75" spans="2:2">
      <c r="B163" s="447" t="s">
        <v>634</v>
      </c>
    </row>
    <row r="164" s="339" customFormat="1" ht="13.5"/>
    <row r="165" s="339" customFormat="1" ht="12.75" spans="2:7">
      <c r="B165" s="448" t="s">
        <v>635</v>
      </c>
      <c r="C165" s="449" t="s">
        <v>636</v>
      </c>
      <c r="D165" s="449" t="s">
        <v>637</v>
      </c>
      <c r="E165" s="449" t="s">
        <v>638</v>
      </c>
      <c r="F165" s="449" t="s">
        <v>639</v>
      </c>
      <c r="G165" s="449" t="s">
        <v>640</v>
      </c>
    </row>
    <row r="166" s="339" customFormat="1" ht="13.5" spans="2:7">
      <c r="B166" s="450" t="s">
        <v>641</v>
      </c>
      <c r="C166" s="451" t="s">
        <v>642</v>
      </c>
      <c r="D166" s="451" t="s">
        <v>643</v>
      </c>
      <c r="E166" s="451" t="s">
        <v>644</v>
      </c>
      <c r="F166" s="451" t="s">
        <v>645</v>
      </c>
      <c r="G166" s="451" t="s">
        <v>646</v>
      </c>
    </row>
    <row r="167" s="339" customFormat="1" ht="26.25" spans="2:7">
      <c r="B167" s="450" t="s">
        <v>647</v>
      </c>
      <c r="C167" s="452" t="s">
        <v>648</v>
      </c>
      <c r="D167" s="452" t="s">
        <v>649</v>
      </c>
      <c r="E167" s="452" t="s">
        <v>650</v>
      </c>
      <c r="F167" s="451" t="s">
        <v>651</v>
      </c>
      <c r="G167" s="451" t="s">
        <v>652</v>
      </c>
    </row>
    <row r="168" s="339" customFormat="1" ht="26.25" spans="2:7">
      <c r="B168" s="450" t="s">
        <v>653</v>
      </c>
      <c r="C168" s="452" t="s">
        <v>654</v>
      </c>
      <c r="D168" s="452" t="s">
        <v>655</v>
      </c>
      <c r="E168" s="452" t="s">
        <v>656</v>
      </c>
      <c r="F168" s="451" t="s">
        <v>657</v>
      </c>
      <c r="G168" s="451" t="s">
        <v>658</v>
      </c>
    </row>
    <row r="169" s="339" customFormat="1" ht="26.25" spans="2:7">
      <c r="B169" s="450" t="s">
        <v>659</v>
      </c>
      <c r="C169" s="452" t="s">
        <v>660</v>
      </c>
      <c r="D169" s="452" t="s">
        <v>661</v>
      </c>
      <c r="E169" s="452" t="s">
        <v>662</v>
      </c>
      <c r="F169" s="451" t="s">
        <v>663</v>
      </c>
      <c r="G169" s="451" t="s">
        <v>664</v>
      </c>
    </row>
    <row r="170" s="339" customFormat="1" ht="26.25" spans="2:7">
      <c r="B170" s="450" t="s">
        <v>665</v>
      </c>
      <c r="C170" s="452" t="s">
        <v>666</v>
      </c>
      <c r="D170" s="452" t="s">
        <v>667</v>
      </c>
      <c r="E170" s="452" t="s">
        <v>668</v>
      </c>
      <c r="F170" s="451" t="s">
        <v>669</v>
      </c>
      <c r="G170" s="451" t="s">
        <v>670</v>
      </c>
    </row>
    <row r="171" s="339" customFormat="1" ht="13.5"/>
    <row r="172" s="339" customFormat="1" ht="16.5" spans="2:8">
      <c r="B172" s="438" t="s">
        <v>622</v>
      </c>
      <c r="C172" s="439">
        <f>(14+18+8+10)/10000</f>
        <v>0.005</v>
      </c>
      <c r="D172" s="439">
        <f>(37+75+12+15)/50000</f>
        <v>0.0028</v>
      </c>
      <c r="E172" s="439">
        <f>(55+110+15+20)/100000</f>
        <v>0.002</v>
      </c>
      <c r="F172" s="439">
        <f>(100+200+17+25)/500000</f>
        <v>0.0007</v>
      </c>
      <c r="G172" s="453">
        <f>(125+250+20+35)/1000000</f>
        <v>0.0004</v>
      </c>
      <c r="H172" s="454"/>
    </row>
    <row r="173" s="339" customFormat="1" ht="12.75"/>
    <row r="174" s="339" customFormat="1" customHeight="1" spans="2:6">
      <c r="B174" s="455" t="s">
        <v>671</v>
      </c>
      <c r="C174" s="455" t="s">
        <v>672</v>
      </c>
      <c r="D174" s="455"/>
      <c r="E174" s="455"/>
      <c r="F174" s="455" t="s">
        <v>672</v>
      </c>
    </row>
    <row r="175" s="339" customFormat="1" ht="16.5" customHeight="1" spans="2:6">
      <c r="B175" s="455"/>
      <c r="C175" s="455" t="s">
        <v>673</v>
      </c>
      <c r="D175" s="455"/>
      <c r="E175" s="455"/>
      <c r="F175" s="455" t="s">
        <v>673</v>
      </c>
    </row>
    <row r="176" s="339" customFormat="1" ht="12.75" spans="2:6">
      <c r="B176" s="456" t="s">
        <v>674</v>
      </c>
      <c r="C176" s="457"/>
      <c r="D176" s="457"/>
      <c r="E176" s="458"/>
      <c r="F176" s="459"/>
    </row>
    <row r="177" s="339" customFormat="1" ht="22.5" customHeight="1" spans="2:6">
      <c r="B177" s="460" t="s">
        <v>675</v>
      </c>
      <c r="C177" s="460"/>
      <c r="D177" s="460"/>
      <c r="E177" s="460"/>
      <c r="F177" s="459">
        <v>1.3</v>
      </c>
    </row>
    <row r="178" s="339" customFormat="1" ht="33.75" customHeight="1" spans="2:6">
      <c r="B178" s="460" t="s">
        <v>676</v>
      </c>
      <c r="C178" s="460"/>
      <c r="D178" s="460"/>
      <c r="E178" s="460"/>
      <c r="F178" s="459">
        <v>1.2</v>
      </c>
    </row>
    <row r="179" s="339" customFormat="1" ht="33.75" customHeight="1" spans="2:6">
      <c r="B179" s="460" t="s">
        <v>677</v>
      </c>
      <c r="C179" s="460"/>
      <c r="D179" s="460"/>
      <c r="E179" s="460"/>
      <c r="F179" s="459">
        <v>1</v>
      </c>
    </row>
    <row r="180" s="339" customFormat="1" ht="22.5" customHeight="1" spans="2:6">
      <c r="B180" s="460" t="s">
        <v>678</v>
      </c>
      <c r="C180" s="460"/>
      <c r="D180" s="460"/>
      <c r="E180" s="460"/>
      <c r="F180" s="459">
        <v>0.8</v>
      </c>
    </row>
    <row r="181" s="339" customFormat="1" ht="33.75" customHeight="1" spans="2:6">
      <c r="B181" s="460" t="s">
        <v>679</v>
      </c>
      <c r="C181" s="460"/>
      <c r="D181" s="460"/>
      <c r="E181" s="460"/>
      <c r="F181" s="459">
        <v>0.7</v>
      </c>
    </row>
    <row r="182" s="339" customFormat="1" ht="22.5" customHeight="1" spans="2:6">
      <c r="B182" s="456" t="s">
        <v>680</v>
      </c>
      <c r="C182" s="457"/>
      <c r="D182" s="457"/>
      <c r="E182" s="458"/>
      <c r="F182" s="459" t="s">
        <v>681</v>
      </c>
    </row>
    <row r="183" s="339" customFormat="1" ht="12.75"/>
    <row r="184" s="339" customFormat="1" ht="12.75" spans="3:3">
      <c r="C184" s="461" t="s">
        <v>682</v>
      </c>
    </row>
    <row r="185" s="339" customFormat="1" ht="12.75" spans="3:3">
      <c r="C185" s="462">
        <f>E172*F181*1</f>
        <v>0.0014</v>
      </c>
    </row>
    <row r="186" s="339" customFormat="1" ht="12.75"/>
    <row r="187" s="339" customFormat="1" ht="12.75"/>
    <row r="188" s="339" customFormat="1" ht="12.75"/>
    <row r="189" s="339" customFormat="1" ht="12.75"/>
    <row r="191" spans="2:11">
      <c r="B191" s="463" t="s">
        <v>683</v>
      </c>
      <c r="C191" s="463"/>
      <c r="D191" s="464">
        <f>L215</f>
        <v>0.0055</v>
      </c>
      <c r="E191" s="339"/>
      <c r="J191" s="339"/>
      <c r="K191" s="339"/>
    </row>
    <row r="193" spans="2:14">
      <c r="B193" s="467" t="s">
        <v>190</v>
      </c>
      <c r="C193" s="468" t="s">
        <v>684</v>
      </c>
      <c r="D193" s="468"/>
      <c r="E193" s="467" t="s">
        <v>685</v>
      </c>
      <c r="F193" s="469"/>
      <c r="G193" s="470"/>
      <c r="H193" s="470"/>
      <c r="I193" s="470"/>
      <c r="J193" s="470"/>
      <c r="K193" s="489"/>
      <c r="L193" s="490" t="s">
        <v>686</v>
      </c>
      <c r="M193" s="477"/>
      <c r="N193" s="488"/>
    </row>
    <row r="194" ht="18.75" spans="2:14">
      <c r="B194" s="471"/>
      <c r="C194" s="471"/>
      <c r="D194" s="471"/>
      <c r="E194" s="471"/>
      <c r="F194" s="472" t="s">
        <v>687</v>
      </c>
      <c r="G194" s="472" t="s">
        <v>688</v>
      </c>
      <c r="H194" s="472" t="s">
        <v>689</v>
      </c>
      <c r="I194" s="472" t="s">
        <v>690</v>
      </c>
      <c r="J194" s="472" t="s">
        <v>691</v>
      </c>
      <c r="K194" s="491" t="s">
        <v>692</v>
      </c>
      <c r="L194" s="492"/>
      <c r="M194" s="471"/>
      <c r="N194" s="488"/>
    </row>
    <row r="195" spans="2:14">
      <c r="B195" s="473">
        <v>1</v>
      </c>
      <c r="C195" s="474" t="s">
        <v>693</v>
      </c>
      <c r="D195" s="475"/>
      <c r="E195" s="476" t="s">
        <v>694</v>
      </c>
      <c r="F195" s="473">
        <v>0.8</v>
      </c>
      <c r="G195" s="473">
        <v>0.7</v>
      </c>
      <c r="H195" s="473">
        <v>0.6</v>
      </c>
      <c r="I195" s="473">
        <v>0.5</v>
      </c>
      <c r="J195" s="473">
        <v>0.3</v>
      </c>
      <c r="K195" s="493"/>
      <c r="L195" s="494">
        <f>IF(K195&lt;=200,K195*F195/1000,IF(K195&lt;=500,(K195-200)*G195/1000+0.16,IF(K195&lt;=2000,(K195-500)*H195/1000+0.37,IF(K195&lt;=10000,(K195-2000)*I195/1000+1.27,IF(K195&gt;10000,(K195-10000)*J195/1000+5.27)))))</f>
        <v>0</v>
      </c>
      <c r="M195" s="495"/>
      <c r="N195" s="488"/>
    </row>
    <row r="196" spans="2:14">
      <c r="B196" s="473">
        <v>2</v>
      </c>
      <c r="C196" s="474" t="s">
        <v>695</v>
      </c>
      <c r="D196" s="475"/>
      <c r="E196" s="476" t="s">
        <v>694</v>
      </c>
      <c r="F196" s="473">
        <v>0.8</v>
      </c>
      <c r="G196" s="473">
        <v>0.7</v>
      </c>
      <c r="H196" s="473">
        <v>0.6</v>
      </c>
      <c r="I196" s="473">
        <v>0.5</v>
      </c>
      <c r="J196" s="473">
        <v>0.3</v>
      </c>
      <c r="K196" s="493"/>
      <c r="L196" s="494">
        <f>IF(K196&lt;=200,K196*F196/1000,IF(K196&lt;=500,(K196-200)*G196/1000+0.16,IF(K196&lt;=2000,(K196-500)*H196/1000+0.37,IF(K196&lt;=10000,(K196-2000)*I196/1000+1.27,IF(K196&gt;10000,(K196-10000)*J196/1000+5.27)))))</f>
        <v>0</v>
      </c>
      <c r="M196" s="495"/>
      <c r="N196" s="488"/>
    </row>
    <row r="197" spans="2:14">
      <c r="B197" s="473">
        <v>3</v>
      </c>
      <c r="C197" s="474" t="s">
        <v>696</v>
      </c>
      <c r="D197" s="475"/>
      <c r="E197" s="476" t="s">
        <v>697</v>
      </c>
      <c r="F197" s="473">
        <v>3</v>
      </c>
      <c r="G197" s="473">
        <v>2.5</v>
      </c>
      <c r="H197" s="473">
        <v>2</v>
      </c>
      <c r="I197" s="473">
        <v>1.8</v>
      </c>
      <c r="J197" s="473">
        <v>1.6</v>
      </c>
      <c r="K197" s="493"/>
      <c r="L197" s="494">
        <f>IF(K197&lt;=200,K197*F197/1000,IF(K197&lt;=500,(K197-200)*G197/1000+0.6,IF(K197&lt;=2000,(K197-500)*H197/1000+1.35,IF(K197&lt;=10000,(K197-2000)*I197/1000+4.35,IF(K197&gt;10000,(K197-10000)*J197/1000+18.75)))))</f>
        <v>0</v>
      </c>
      <c r="M197" s="495"/>
      <c r="N197" s="488"/>
    </row>
    <row r="198" spans="2:14">
      <c r="B198" s="473">
        <v>4</v>
      </c>
      <c r="C198" s="474" t="s">
        <v>698</v>
      </c>
      <c r="D198" s="475"/>
      <c r="E198" s="476" t="s">
        <v>697</v>
      </c>
      <c r="F198" s="473">
        <v>2</v>
      </c>
      <c r="G198" s="473">
        <v>1.8</v>
      </c>
      <c r="H198" s="473">
        <v>1.5</v>
      </c>
      <c r="I198" s="473">
        <v>1.2</v>
      </c>
      <c r="J198" s="473">
        <v>1</v>
      </c>
      <c r="K198" s="493"/>
      <c r="L198" s="494">
        <f>IF(K198&lt;=200,K198*F198/1000,IF(K198&lt;=500,(K198-200)*G198/1000+0.4,IF(K198&lt;=2000,(K198-500)*H198/1000+0.94,IF(K198&lt;=10000,(K198-2000)*I198/1000+3.19,IF(K198&gt;10000,(K198-10000)*J198/1000+12.79)))))</f>
        <v>0</v>
      </c>
      <c r="M198" s="495"/>
      <c r="N198" s="488"/>
    </row>
    <row r="199" spans="2:14">
      <c r="B199" s="473">
        <v>5</v>
      </c>
      <c r="C199" s="474" t="s">
        <v>699</v>
      </c>
      <c r="D199" s="475"/>
      <c r="E199" s="476" t="s">
        <v>700</v>
      </c>
      <c r="F199" s="473">
        <v>4</v>
      </c>
      <c r="G199" s="473">
        <v>3.5</v>
      </c>
      <c r="H199" s="473">
        <v>3</v>
      </c>
      <c r="I199" s="473">
        <v>2.5</v>
      </c>
      <c r="J199" s="473">
        <v>2</v>
      </c>
      <c r="K199" s="493">
        <f>F19</f>
        <v>13000</v>
      </c>
      <c r="L199" s="494">
        <f>IF(K199&lt;=200,K199*F199/1000,IF(K199&lt;=500,(K199-200)*G199/1000+0.8,IF(K199&lt;=2000,(K199-500)*H199/1000+1.85,IF(K199&lt;=10000,(K199-2000)*I199/1000+6.35,IF(K199&gt;10000,(K199-10000)*J199/1000+26.35)))))</f>
        <v>32.35</v>
      </c>
      <c r="M199" s="495"/>
      <c r="N199" s="488"/>
    </row>
    <row r="200" spans="2:14">
      <c r="B200" s="473">
        <v>6</v>
      </c>
      <c r="C200" s="474" t="s">
        <v>701</v>
      </c>
      <c r="D200" s="475"/>
      <c r="E200" s="476" t="s">
        <v>700</v>
      </c>
      <c r="F200" s="473">
        <v>3.2</v>
      </c>
      <c r="G200" s="473">
        <v>2.8</v>
      </c>
      <c r="H200" s="473">
        <v>2.4</v>
      </c>
      <c r="I200" s="473">
        <v>2</v>
      </c>
      <c r="J200" s="473">
        <v>1.6</v>
      </c>
      <c r="K200" s="493">
        <f>K199</f>
        <v>13000</v>
      </c>
      <c r="L200" s="494">
        <f>IF(K200&lt;=200,K200*F200/1000,IF(K200&lt;=500,(K200-200)*G200/1000+0.64,IF(K200&lt;=2000,(K200-500)*H200/1000+1.48,IF(K200&lt;=10000,(K200-2000)*I200/1000+5.08,IF(K200&gt;10000,(K200-10000)*J200/1000+21.08)))))</f>
        <v>25.88</v>
      </c>
      <c r="M200" s="495"/>
      <c r="N200" s="488"/>
    </row>
    <row r="201" spans="2:14">
      <c r="B201" s="473">
        <v>7</v>
      </c>
      <c r="C201" s="474" t="s">
        <v>702</v>
      </c>
      <c r="D201" s="475"/>
      <c r="E201" s="476" t="s">
        <v>700</v>
      </c>
      <c r="F201" s="473">
        <v>5</v>
      </c>
      <c r="G201" s="473">
        <v>4</v>
      </c>
      <c r="H201" s="473">
        <v>3</v>
      </c>
      <c r="I201" s="473">
        <v>2.2</v>
      </c>
      <c r="J201" s="473">
        <v>1.8</v>
      </c>
      <c r="K201" s="493"/>
      <c r="L201" s="494">
        <f>IF(K201&lt;=200,K201*F201/1000,IF(K201&lt;=500,(K201-200)*G201/1000+1,IF(K201&lt;=2000,(K201-500)*H201/1000+2.2,IF(K201&lt;=10000,(K201-2000)*I201/1000+6.7,IF(K201&gt;10000,(K201-10000)*J201/1000+24.3)))))</f>
        <v>0</v>
      </c>
      <c r="M201" s="495"/>
      <c r="N201" s="496"/>
    </row>
    <row r="202" spans="2:14">
      <c r="B202" s="473">
        <v>8</v>
      </c>
      <c r="C202" s="474" t="s">
        <v>703</v>
      </c>
      <c r="D202" s="475"/>
      <c r="E202" s="476" t="s">
        <v>700</v>
      </c>
      <c r="F202" s="473">
        <v>2</v>
      </c>
      <c r="G202" s="473">
        <v>1.8</v>
      </c>
      <c r="H202" s="473">
        <v>1.6</v>
      </c>
      <c r="I202" s="473">
        <v>1.4</v>
      </c>
      <c r="J202" s="473">
        <v>1.2</v>
      </c>
      <c r="K202" s="493"/>
      <c r="L202" s="494">
        <f>IF(K202&lt;=200,K202*F202/1000,IF(K202&lt;=500,(K202-200)*G202/1000+0.4,IF(K202&lt;=2000,(K202-500)*H202/1000+0.94,IF(K202&lt;=10000,(K202-2000)*I202/1000+3.34,IF(K202&gt;10000,(K202-10000)*J202/1000+14.54)))))</f>
        <v>0</v>
      </c>
      <c r="M202" s="495"/>
      <c r="N202" s="496"/>
    </row>
    <row r="203" spans="2:14">
      <c r="B203" s="473">
        <v>9</v>
      </c>
      <c r="C203" s="474" t="s">
        <v>704</v>
      </c>
      <c r="D203" s="475"/>
      <c r="E203" s="476" t="s">
        <v>700</v>
      </c>
      <c r="F203" s="473">
        <v>0.6</v>
      </c>
      <c r="G203" s="473">
        <v>0.5</v>
      </c>
      <c r="H203" s="473">
        <v>0.4</v>
      </c>
      <c r="I203" s="473">
        <v>0.3</v>
      </c>
      <c r="J203" s="473">
        <v>0.2</v>
      </c>
      <c r="K203" s="493"/>
      <c r="L203" s="494">
        <f>IF(K203&lt;=200,K203*F203/1000,IF(K203&lt;=500,(K203-200)*G203/1000+0.12,IF(K203&lt;=2000,(K203-500)*H203/1000+0.27,IF(K203&lt;=10000,(K203-2000)*I203/1000+0.87,IF(K203&gt;10000,(K203-10000)*J203/1000+3.27)))))</f>
        <v>0</v>
      </c>
      <c r="M203" s="495"/>
      <c r="N203" s="488"/>
    </row>
    <row r="204" ht="28.5" spans="2:14">
      <c r="B204" s="477">
        <v>10</v>
      </c>
      <c r="C204" s="478" t="s">
        <v>705</v>
      </c>
      <c r="D204" s="478" t="s">
        <v>706</v>
      </c>
      <c r="E204" s="476" t="s">
        <v>700</v>
      </c>
      <c r="F204" s="473"/>
      <c r="G204" s="473"/>
      <c r="H204" s="473">
        <v>8</v>
      </c>
      <c r="I204" s="473">
        <v>6</v>
      </c>
      <c r="J204" s="473">
        <v>4</v>
      </c>
      <c r="K204" s="493"/>
      <c r="L204" s="494">
        <f>IF(K204&lt;=2000,(K204)*H204/1000,IF(K204&lt;=10000,(K204-2000)*I204/1000+16,IF(K204&gt;10000,(K204-10000)*J204/1000+64)))</f>
        <v>0</v>
      </c>
      <c r="M204" s="495"/>
      <c r="N204" s="488"/>
    </row>
    <row r="205" ht="28.5" spans="2:14">
      <c r="B205" s="471"/>
      <c r="C205" s="478"/>
      <c r="D205" s="478" t="s">
        <v>707</v>
      </c>
      <c r="E205" s="476" t="s">
        <v>708</v>
      </c>
      <c r="F205" s="479">
        <v>5</v>
      </c>
      <c r="G205" s="470"/>
      <c r="H205" s="470"/>
      <c r="I205" s="470"/>
      <c r="J205" s="489"/>
      <c r="K205" s="493"/>
      <c r="L205" s="497">
        <f>K205*F205/100</f>
        <v>0</v>
      </c>
      <c r="M205" s="495"/>
      <c r="N205" s="488"/>
    </row>
    <row r="206" spans="2:14">
      <c r="B206" s="471">
        <v>11</v>
      </c>
      <c r="C206" s="480" t="s">
        <v>709</v>
      </c>
      <c r="D206" s="481"/>
      <c r="E206" s="482" t="s">
        <v>700</v>
      </c>
      <c r="F206" s="469">
        <v>5</v>
      </c>
      <c r="G206" s="473">
        <v>4.5</v>
      </c>
      <c r="H206" s="473">
        <v>4</v>
      </c>
      <c r="I206" s="473">
        <v>3.5</v>
      </c>
      <c r="J206" s="473">
        <v>3</v>
      </c>
      <c r="K206" s="493"/>
      <c r="L206" s="494">
        <f>IF(K206&lt;=200,K206*F206/1000,IF(K206&lt;=500,(K206-200)*G206/1000+1,IF(K206&lt;=2000,(K206-500)*H206/1000+2.35,IF(K206&lt;=10000,(K206-2000)*I206/1000+8.35,IF(K206&gt;10000,(K206-10000)*J206/1000+36.35)))))</f>
        <v>0</v>
      </c>
      <c r="M206" s="495"/>
      <c r="N206" s="488"/>
    </row>
    <row r="207" ht="28.5" spans="2:14">
      <c r="B207" s="477">
        <v>12</v>
      </c>
      <c r="C207" s="483" t="s">
        <v>710</v>
      </c>
      <c r="D207" s="478" t="s">
        <v>706</v>
      </c>
      <c r="E207" s="476" t="s">
        <v>711</v>
      </c>
      <c r="F207" s="473">
        <v>4.5</v>
      </c>
      <c r="G207" s="473">
        <v>4</v>
      </c>
      <c r="H207" s="473">
        <v>3.5</v>
      </c>
      <c r="I207" s="473">
        <v>3</v>
      </c>
      <c r="J207" s="473">
        <v>2.5</v>
      </c>
      <c r="K207" s="493"/>
      <c r="L207" s="494">
        <f>IF(K207&lt;=200,K207*F207/1000,IF(K207&lt;=500,(K207-200)*G207/1000+0.9,IF(K207&lt;=2000,(K207-500)*H207/1000+2.1,IF(K207&lt;=10000,(K207-2000)*I207/1000+7.35,IF(K207&gt;10000,(K207-10000)*J207/1000+31.35)))))</f>
        <v>0</v>
      </c>
      <c r="M207" s="495"/>
      <c r="N207" s="488"/>
    </row>
    <row r="208" ht="28.5" spans="2:14">
      <c r="B208" s="471"/>
      <c r="C208" s="484"/>
      <c r="D208" s="483" t="s">
        <v>707</v>
      </c>
      <c r="E208" s="476" t="s">
        <v>708</v>
      </c>
      <c r="F208" s="479">
        <v>8</v>
      </c>
      <c r="G208" s="470"/>
      <c r="H208" s="470"/>
      <c r="I208" s="470"/>
      <c r="J208" s="489"/>
      <c r="K208" s="493"/>
      <c r="L208" s="497">
        <f>K208*F208/100</f>
        <v>0</v>
      </c>
      <c r="M208" s="495"/>
      <c r="N208" s="488"/>
    </row>
    <row r="209" spans="2:14">
      <c r="B209" s="471">
        <v>13</v>
      </c>
      <c r="C209" s="478" t="s">
        <v>712</v>
      </c>
      <c r="D209" s="478"/>
      <c r="E209" s="476" t="s">
        <v>713</v>
      </c>
      <c r="F209" s="473">
        <v>2</v>
      </c>
      <c r="G209" s="473">
        <v>1.5</v>
      </c>
      <c r="H209" s="473">
        <v>1.2</v>
      </c>
      <c r="I209" s="473">
        <v>1</v>
      </c>
      <c r="J209" s="473">
        <v>0.8</v>
      </c>
      <c r="K209" s="493">
        <f>K200</f>
        <v>13000</v>
      </c>
      <c r="L209" s="494">
        <f>IF(K209&lt;=200,K209*F209/1000,IF(K209&lt;=500,(K209-200)*G209/1000+0.4,IF(K209&lt;=2000,(K209-500)*H209/1000+0.85,IF(K209&lt;=10000,(K209-2000)*I209/1000+2.65,IF(K209&gt;10000,(K209-10000)*J209/1000+10.65)))))</f>
        <v>13.05</v>
      </c>
      <c r="M209" s="495"/>
      <c r="N209" s="488"/>
    </row>
    <row r="210" ht="28.5" spans="2:14">
      <c r="B210" s="477">
        <v>14</v>
      </c>
      <c r="C210" s="483" t="s">
        <v>714</v>
      </c>
      <c r="D210" s="478" t="s">
        <v>706</v>
      </c>
      <c r="E210" s="476" t="s">
        <v>700</v>
      </c>
      <c r="F210" s="473"/>
      <c r="G210" s="473"/>
      <c r="H210" s="473">
        <v>13</v>
      </c>
      <c r="I210" s="473">
        <v>10</v>
      </c>
      <c r="J210" s="473">
        <v>8</v>
      </c>
      <c r="K210" s="493"/>
      <c r="L210" s="494">
        <f>IF(K210&lt;=2000,(K210)*H210/1000,IF(K210&lt;=10000,(K210-2000)*I210/1000+26,IF(K210&gt;10000,(K210-10000)*J210/1000+106)))</f>
        <v>0</v>
      </c>
      <c r="M210" s="495"/>
      <c r="N210" s="488"/>
    </row>
    <row r="211" ht="28.5" spans="2:14">
      <c r="B211" s="485"/>
      <c r="C211" s="484"/>
      <c r="D211" s="478" t="s">
        <v>707</v>
      </c>
      <c r="E211" s="476" t="s">
        <v>708</v>
      </c>
      <c r="F211" s="479">
        <v>5</v>
      </c>
      <c r="G211" s="470"/>
      <c r="H211" s="470"/>
      <c r="I211" s="470"/>
      <c r="J211" s="489"/>
      <c r="K211" s="493"/>
      <c r="L211" s="497">
        <f>K211*F211/100</f>
        <v>0</v>
      </c>
      <c r="M211" s="488"/>
      <c r="N211" s="488"/>
    </row>
    <row r="212" spans="2:14">
      <c r="B212" s="473">
        <v>15</v>
      </c>
      <c r="C212" s="486" t="s">
        <v>715</v>
      </c>
      <c r="D212" s="487"/>
      <c r="E212" s="473" t="s">
        <v>716</v>
      </c>
      <c r="F212" s="473">
        <v>12</v>
      </c>
      <c r="G212" s="473">
        <v>10</v>
      </c>
      <c r="H212" s="473">
        <v>8</v>
      </c>
      <c r="I212" s="473">
        <v>6</v>
      </c>
      <c r="J212" s="473">
        <v>5</v>
      </c>
      <c r="K212" s="493"/>
      <c r="L212" s="494">
        <f>IF(K212&lt;=200,K212*F212/1000,IF(K212&lt;=500,(K212-200)*G212/1000+2.4,IF(K212&lt;=2000,(K212-500)*H212/1000+5.4,IF(K212&lt;=10000,(K212-2000)*I212/1000+17.4,IF(K212&gt;10000,(K212-10000)*J212/1000+65.4)))))</f>
        <v>0</v>
      </c>
      <c r="M212" s="488"/>
      <c r="N212" s="488"/>
    </row>
    <row r="213" spans="2:14">
      <c r="B213" s="488"/>
      <c r="C213" s="488"/>
      <c r="D213" s="488"/>
      <c r="E213" s="488"/>
      <c r="F213" s="488"/>
      <c r="G213" s="488"/>
      <c r="H213" s="488"/>
      <c r="I213" s="488"/>
      <c r="J213" s="488"/>
      <c r="K213" s="488"/>
      <c r="L213" s="488"/>
      <c r="M213" s="488"/>
      <c r="N213" s="488"/>
    </row>
    <row r="214" spans="2:14">
      <c r="B214" s="488"/>
      <c r="C214" s="488"/>
      <c r="D214" s="488"/>
      <c r="E214" s="488"/>
      <c r="F214" s="488"/>
      <c r="G214" s="488"/>
      <c r="H214" s="488"/>
      <c r="I214" s="488"/>
      <c r="J214" s="488"/>
      <c r="K214" s="488"/>
      <c r="L214" s="488">
        <f>SUM(L195:L213)</f>
        <v>71.28</v>
      </c>
      <c r="M214" s="488"/>
      <c r="N214" s="488"/>
    </row>
    <row r="215" spans="2:14">
      <c r="B215" s="488"/>
      <c r="C215" s="488"/>
      <c r="D215" s="488"/>
      <c r="E215" s="488"/>
      <c r="F215" s="488"/>
      <c r="G215" s="488"/>
      <c r="H215" s="488"/>
      <c r="I215" s="488"/>
      <c r="J215" s="488"/>
      <c r="K215" s="488"/>
      <c r="L215" s="498">
        <f>L214/K209</f>
        <v>0.0055</v>
      </c>
      <c r="M215" s="488"/>
      <c r="N215" s="488"/>
    </row>
    <row r="216" spans="2:14">
      <c r="B216" s="488"/>
      <c r="C216" s="488"/>
      <c r="D216" s="488"/>
      <c r="E216" s="488"/>
      <c r="F216" s="488"/>
      <c r="G216" s="488"/>
      <c r="H216" s="488"/>
      <c r="I216" s="488"/>
      <c r="J216" s="488"/>
      <c r="K216" s="488"/>
      <c r="L216" s="488"/>
      <c r="M216" s="488"/>
      <c r="N216" s="488"/>
    </row>
  </sheetData>
  <mergeCells count="57">
    <mergeCell ref="B1:F1"/>
    <mergeCell ref="B2:F2"/>
    <mergeCell ref="D19:E19"/>
    <mergeCell ref="B50:D50"/>
    <mergeCell ref="B78:D78"/>
    <mergeCell ref="B147:G147"/>
    <mergeCell ref="B148:G148"/>
    <mergeCell ref="B149:G149"/>
    <mergeCell ref="B150:G150"/>
    <mergeCell ref="B151:G151"/>
    <mergeCell ref="B152:G152"/>
    <mergeCell ref="C174:E174"/>
    <mergeCell ref="C175:E175"/>
    <mergeCell ref="B176:E176"/>
    <mergeCell ref="B177:E177"/>
    <mergeCell ref="B178:E178"/>
    <mergeCell ref="B179:E179"/>
    <mergeCell ref="B180:E180"/>
    <mergeCell ref="B181:E181"/>
    <mergeCell ref="B182:E182"/>
    <mergeCell ref="B191:C191"/>
    <mergeCell ref="F193:K193"/>
    <mergeCell ref="C195:D195"/>
    <mergeCell ref="C196:D196"/>
    <mergeCell ref="C197:D197"/>
    <mergeCell ref="C198:D198"/>
    <mergeCell ref="C199:D199"/>
    <mergeCell ref="C200:D200"/>
    <mergeCell ref="C201:D201"/>
    <mergeCell ref="C202:D202"/>
    <mergeCell ref="C203:D203"/>
    <mergeCell ref="F205:J205"/>
    <mergeCell ref="C206:D206"/>
    <mergeCell ref="F208:J208"/>
    <mergeCell ref="C209:D209"/>
    <mergeCell ref="F211:J211"/>
    <mergeCell ref="C212:D212"/>
    <mergeCell ref="B19:B20"/>
    <mergeCell ref="B174:B175"/>
    <mergeCell ref="B193:B194"/>
    <mergeCell ref="B204:B205"/>
    <mergeCell ref="B207:B208"/>
    <mergeCell ref="B210:B211"/>
    <mergeCell ref="C19:C20"/>
    <mergeCell ref="C136:C137"/>
    <mergeCell ref="C193:C194"/>
    <mergeCell ref="C204:C205"/>
    <mergeCell ref="C207:C208"/>
    <mergeCell ref="C210:C211"/>
    <mergeCell ref="D136:D137"/>
    <mergeCell ref="E136:E137"/>
    <mergeCell ref="E193:E194"/>
    <mergeCell ref="F136:F137"/>
    <mergeCell ref="G136:G137"/>
    <mergeCell ref="H136:H137"/>
    <mergeCell ref="L193:L194"/>
    <mergeCell ref="M193:M194"/>
  </mergeCells>
  <pageMargins left="0.75" right="0.75" top="1" bottom="1" header="0.5" footer="0.5"/>
  <pageSetup paperSize="9" orientation="portrait"/>
  <headerFooter alignWithMargin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2"/>
  <sheetViews>
    <sheetView workbookViewId="0">
      <selection activeCell="G19" sqref="G19"/>
    </sheetView>
  </sheetViews>
  <sheetFormatPr defaultColWidth="7.875" defaultRowHeight="15.75" customHeight="1"/>
  <cols>
    <col min="1" max="1" width="4.375" style="20" customWidth="1"/>
    <col min="2" max="2" width="21.25" style="20" customWidth="1"/>
    <col min="3" max="3" width="12.125" style="186" customWidth="1"/>
    <col min="4" max="4" width="5.875" style="20" customWidth="1"/>
    <col min="5" max="5" width="11.5" style="20" customWidth="1"/>
    <col min="6" max="6" width="7.125" style="20" customWidth="1"/>
    <col min="7" max="7" width="14.625" style="20" customWidth="1"/>
    <col min="8" max="8" width="9.25" style="20" customWidth="1"/>
    <col min="9" max="9" width="10.125" style="20" customWidth="1"/>
    <col min="10" max="10" width="9.5" style="20" hidden="1" customWidth="1" outlineLevel="1"/>
    <col min="11" max="11" width="1.25" style="20" hidden="1" customWidth="1" outlineLevel="1"/>
    <col min="12" max="12" width="7.875" style="20" collapsed="1"/>
    <col min="13" max="16384" width="7.875" style="20"/>
  </cols>
  <sheetData>
    <row r="1" spans="1:10">
      <c r="A1" s="14" t="s">
        <v>86</v>
      </c>
      <c r="B1" s="15" t="s">
        <v>267</v>
      </c>
      <c r="C1" s="317"/>
      <c r="D1" s="16"/>
      <c r="E1" s="16"/>
      <c r="F1" s="16"/>
      <c r="G1" s="16"/>
      <c r="H1" s="16"/>
      <c r="I1" s="16"/>
      <c r="J1" s="16"/>
    </row>
    <row r="2" s="29" customFormat="1" ht="20.25" customHeight="1" spans="1:11">
      <c r="A2" s="17" t="s">
        <v>717</v>
      </c>
      <c r="B2" s="17"/>
      <c r="C2" s="17"/>
      <c r="D2" s="17"/>
      <c r="E2" s="17"/>
      <c r="F2" s="17"/>
      <c r="G2" s="17"/>
      <c r="H2" s="17"/>
      <c r="I2" s="212"/>
      <c r="J2" s="212"/>
      <c r="K2" s="20"/>
    </row>
    <row r="3" ht="14.1" customHeight="1" spans="1:10">
      <c r="A3" s="18"/>
      <c r="B3" s="18"/>
      <c r="C3" s="18"/>
      <c r="D3" s="18"/>
      <c r="E3" s="18"/>
      <c r="F3" s="18"/>
      <c r="G3" s="18"/>
      <c r="H3" s="18"/>
      <c r="I3" s="18"/>
      <c r="J3" s="97"/>
    </row>
    <row r="4" customHeight="1" spans="1:9">
      <c r="A4" s="19" t="s">
        <v>718</v>
      </c>
      <c r="I4" s="31" t="s">
        <v>115</v>
      </c>
    </row>
    <row r="5" s="32" customFormat="1" customHeight="1" spans="1:11">
      <c r="A5" s="21" t="s">
        <v>190</v>
      </c>
      <c r="B5" s="21" t="s">
        <v>442</v>
      </c>
      <c r="C5" s="151" t="s">
        <v>719</v>
      </c>
      <c r="D5" s="152" t="s">
        <v>445</v>
      </c>
      <c r="E5" s="22" t="s">
        <v>446</v>
      </c>
      <c r="F5" s="318" t="s">
        <v>362</v>
      </c>
      <c r="G5" s="318" t="s">
        <v>720</v>
      </c>
      <c r="H5" s="152" t="s">
        <v>721</v>
      </c>
      <c r="I5" s="22" t="s">
        <v>193</v>
      </c>
      <c r="J5" s="22" t="s">
        <v>459</v>
      </c>
      <c r="K5" s="21" t="s">
        <v>460</v>
      </c>
    </row>
    <row r="6" s="32" customFormat="1" ht="12.75" spans="1:11">
      <c r="A6" s="21"/>
      <c r="B6" s="21"/>
      <c r="C6" s="153"/>
      <c r="D6" s="154"/>
      <c r="E6" s="21"/>
      <c r="F6" s="319"/>
      <c r="G6" s="319"/>
      <c r="H6" s="154"/>
      <c r="I6" s="21"/>
      <c r="J6" s="21"/>
      <c r="K6" s="21"/>
    </row>
    <row r="7" s="316" customFormat="1" customHeight="1" spans="1:11">
      <c r="A7" s="320">
        <v>1</v>
      </c>
      <c r="B7" s="321"/>
      <c r="C7" s="1033" t="s">
        <v>722</v>
      </c>
      <c r="D7" s="323" t="s">
        <v>723</v>
      </c>
      <c r="E7" s="324">
        <v>2012</v>
      </c>
      <c r="F7" s="325" t="s">
        <v>724</v>
      </c>
      <c r="G7" s="326">
        <v>36</v>
      </c>
      <c r="H7" s="327">
        <v>180</v>
      </c>
      <c r="I7" s="334"/>
      <c r="J7" s="335"/>
      <c r="K7" s="336"/>
    </row>
    <row r="8" s="316" customFormat="1" customHeight="1" spans="1:11">
      <c r="A8" s="320">
        <v>2</v>
      </c>
      <c r="B8" s="321"/>
      <c r="C8" s="1033" t="s">
        <v>725</v>
      </c>
      <c r="D8" s="323" t="s">
        <v>726</v>
      </c>
      <c r="E8" s="324">
        <v>2013</v>
      </c>
      <c r="F8" s="325" t="s">
        <v>724</v>
      </c>
      <c r="G8" s="326">
        <v>18</v>
      </c>
      <c r="H8" s="327">
        <v>240</v>
      </c>
      <c r="I8" s="334"/>
      <c r="J8" s="335"/>
      <c r="K8" s="336"/>
    </row>
    <row r="9" s="316" customFormat="1" ht="23" customHeight="1" spans="1:11">
      <c r="A9" s="320">
        <v>3</v>
      </c>
      <c r="B9" s="328" t="s">
        <v>727</v>
      </c>
      <c r="C9" s="329" t="s">
        <v>728</v>
      </c>
      <c r="D9" s="324" t="s">
        <v>729</v>
      </c>
      <c r="E9" s="324">
        <v>2014</v>
      </c>
      <c r="F9" s="325" t="s">
        <v>724</v>
      </c>
      <c r="G9" s="326">
        <v>7631.23</v>
      </c>
      <c r="H9" s="327">
        <v>3592</v>
      </c>
      <c r="I9" s="329" t="s">
        <v>730</v>
      </c>
      <c r="J9" s="335"/>
      <c r="K9" s="336"/>
    </row>
    <row r="10" s="316" customFormat="1" customHeight="1" spans="1:11">
      <c r="A10" s="320">
        <v>4</v>
      </c>
      <c r="B10" s="328" t="s">
        <v>727</v>
      </c>
      <c r="C10" s="329" t="s">
        <v>731</v>
      </c>
      <c r="D10" s="324" t="s">
        <v>729</v>
      </c>
      <c r="E10" s="324">
        <v>2014</v>
      </c>
      <c r="F10" s="325" t="s">
        <v>724</v>
      </c>
      <c r="G10" s="326">
        <v>3975.45</v>
      </c>
      <c r="H10" s="327">
        <v>3316</v>
      </c>
      <c r="I10" s="337" t="s">
        <v>732</v>
      </c>
      <c r="J10" s="335"/>
      <c r="K10" s="336"/>
    </row>
    <row r="11" s="316" customFormat="1" customHeight="1" spans="1:11">
      <c r="A11" s="320">
        <v>5</v>
      </c>
      <c r="B11" s="328" t="s">
        <v>727</v>
      </c>
      <c r="C11" s="329" t="s">
        <v>733</v>
      </c>
      <c r="D11" s="324" t="s">
        <v>734</v>
      </c>
      <c r="E11" s="324">
        <v>2012</v>
      </c>
      <c r="F11" s="325" t="s">
        <v>724</v>
      </c>
      <c r="G11" s="326">
        <v>5135.81</v>
      </c>
      <c r="H11" s="327">
        <v>1072</v>
      </c>
      <c r="I11" s="337"/>
      <c r="J11" s="335"/>
      <c r="K11" s="336"/>
    </row>
    <row r="12" s="316" customFormat="1" customHeight="1" spans="1:11">
      <c r="A12" s="320">
        <v>6</v>
      </c>
      <c r="B12" s="328" t="s">
        <v>727</v>
      </c>
      <c r="C12" s="329" t="s">
        <v>735</v>
      </c>
      <c r="D12" s="324" t="s">
        <v>734</v>
      </c>
      <c r="E12" s="324">
        <v>2012</v>
      </c>
      <c r="F12" s="325" t="s">
        <v>724</v>
      </c>
      <c r="G12" s="330">
        <v>10461.83</v>
      </c>
      <c r="H12" s="327">
        <v>1201</v>
      </c>
      <c r="I12" s="334"/>
      <c r="J12" s="335"/>
      <c r="K12" s="336"/>
    </row>
    <row r="13" s="316" customFormat="1" customHeight="1" spans="1:11">
      <c r="A13" s="320">
        <v>7</v>
      </c>
      <c r="B13" s="321"/>
      <c r="C13" s="329" t="s">
        <v>736</v>
      </c>
      <c r="D13" s="324" t="s">
        <v>737</v>
      </c>
      <c r="E13" s="324">
        <v>2012</v>
      </c>
      <c r="F13" s="325" t="s">
        <v>724</v>
      </c>
      <c r="G13" s="330">
        <v>36</v>
      </c>
      <c r="H13" s="327">
        <v>1433</v>
      </c>
      <c r="I13" s="334"/>
      <c r="J13" s="335"/>
      <c r="K13" s="336"/>
    </row>
    <row r="14" s="316" customFormat="1" customHeight="1" spans="1:11">
      <c r="A14" s="320">
        <v>8</v>
      </c>
      <c r="B14" s="321"/>
      <c r="C14" s="329" t="s">
        <v>738</v>
      </c>
      <c r="D14" s="324" t="s">
        <v>737</v>
      </c>
      <c r="E14" s="324">
        <v>2012</v>
      </c>
      <c r="F14" s="325" t="s">
        <v>724</v>
      </c>
      <c r="G14" s="330">
        <v>27</v>
      </c>
      <c r="H14" s="327">
        <v>1434</v>
      </c>
      <c r="I14" s="334"/>
      <c r="J14" s="335"/>
      <c r="K14" s="336"/>
    </row>
    <row r="15" s="316" customFormat="1" customHeight="1" spans="1:11">
      <c r="A15" s="320">
        <v>9</v>
      </c>
      <c r="B15" s="321"/>
      <c r="C15" s="329" t="s">
        <v>739</v>
      </c>
      <c r="D15" s="324" t="s">
        <v>737</v>
      </c>
      <c r="E15" s="324">
        <v>2012</v>
      </c>
      <c r="F15" s="325" t="s">
        <v>724</v>
      </c>
      <c r="G15" s="330">
        <v>533.52</v>
      </c>
      <c r="H15" s="327">
        <v>1494</v>
      </c>
      <c r="I15" s="334"/>
      <c r="J15" s="335"/>
      <c r="K15" s="336"/>
    </row>
    <row r="16" s="316" customFormat="1" customHeight="1" spans="1:11">
      <c r="A16" s="320">
        <v>10</v>
      </c>
      <c r="B16" s="321"/>
      <c r="C16" s="329" t="s">
        <v>740</v>
      </c>
      <c r="D16" s="324" t="s">
        <v>741</v>
      </c>
      <c r="E16" s="324">
        <v>2012</v>
      </c>
      <c r="F16" s="325" t="s">
        <v>724</v>
      </c>
      <c r="G16" s="330">
        <v>18</v>
      </c>
      <c r="H16" s="327">
        <v>1083</v>
      </c>
      <c r="I16" s="334"/>
      <c r="J16" s="335"/>
      <c r="K16" s="336"/>
    </row>
    <row r="17" s="316" customFormat="1" customHeight="1" spans="1:11">
      <c r="A17" s="320">
        <v>11</v>
      </c>
      <c r="B17" s="321"/>
      <c r="C17" s="329" t="s">
        <v>742</v>
      </c>
      <c r="D17" s="324" t="s">
        <v>741</v>
      </c>
      <c r="E17" s="324">
        <v>2012</v>
      </c>
      <c r="F17" s="325" t="s">
        <v>724</v>
      </c>
      <c r="G17" s="330">
        <v>22.55</v>
      </c>
      <c r="H17" s="327">
        <v>944</v>
      </c>
      <c r="I17" s="334"/>
      <c r="J17" s="335"/>
      <c r="K17" s="336"/>
    </row>
    <row r="18" s="316" customFormat="1" customHeight="1" spans="1:11">
      <c r="A18" s="320">
        <v>12</v>
      </c>
      <c r="B18" s="321"/>
      <c r="C18" s="329" t="s">
        <v>743</v>
      </c>
      <c r="D18" s="324" t="s">
        <v>744</v>
      </c>
      <c r="E18" s="324">
        <v>2012</v>
      </c>
      <c r="F18" s="325" t="s">
        <v>724</v>
      </c>
      <c r="G18" s="330">
        <v>1621.8</v>
      </c>
      <c r="H18" s="327">
        <v>3469</v>
      </c>
      <c r="I18" s="334"/>
      <c r="J18" s="335"/>
      <c r="K18" s="336"/>
    </row>
    <row r="19" s="316" customFormat="1" customHeight="1" spans="1:11">
      <c r="A19" s="320">
        <v>13</v>
      </c>
      <c r="B19" s="321"/>
      <c r="C19" s="329" t="s">
        <v>745</v>
      </c>
      <c r="D19" s="324" t="s">
        <v>741</v>
      </c>
      <c r="E19" s="324">
        <v>2012</v>
      </c>
      <c r="F19" s="325" t="s">
        <v>724</v>
      </c>
      <c r="G19" s="330">
        <v>18</v>
      </c>
      <c r="H19" s="327">
        <v>1057</v>
      </c>
      <c r="I19" s="334"/>
      <c r="J19" s="335"/>
      <c r="K19" s="336"/>
    </row>
    <row r="20" customHeight="1" spans="1:11">
      <c r="A20" s="21"/>
      <c r="B20" s="227"/>
      <c r="C20" s="177"/>
      <c r="D20" s="170"/>
      <c r="E20" s="295"/>
      <c r="F20" s="24"/>
      <c r="G20" s="21"/>
      <c r="H20" s="25"/>
      <c r="I20" s="23"/>
      <c r="J20" s="338"/>
      <c r="K20" s="33"/>
    </row>
    <row r="21" customHeight="1" spans="1:11">
      <c r="A21" s="165"/>
      <c r="B21" s="227"/>
      <c r="C21" s="331"/>
      <c r="D21" s="170"/>
      <c r="E21" s="295"/>
      <c r="F21" s="298"/>
      <c r="G21" s="21"/>
      <c r="H21" s="25"/>
      <c r="I21" s="23"/>
      <c r="J21" s="338"/>
      <c r="K21" s="33"/>
    </row>
    <row r="22" customHeight="1" spans="1:11">
      <c r="A22" s="165"/>
      <c r="B22" s="227"/>
      <c r="C22" s="331"/>
      <c r="D22" s="170"/>
      <c r="E22" s="295"/>
      <c r="F22" s="298"/>
      <c r="G22" s="21"/>
      <c r="H22" s="25"/>
      <c r="I22" s="23"/>
      <c r="J22" s="338"/>
      <c r="K22" s="33"/>
    </row>
    <row r="23" customHeight="1" spans="1:11">
      <c r="A23" s="165"/>
      <c r="B23" s="227"/>
      <c r="C23" s="331"/>
      <c r="D23" s="170"/>
      <c r="E23" s="295"/>
      <c r="F23" s="298"/>
      <c r="G23" s="21"/>
      <c r="H23" s="25"/>
      <c r="I23" s="23"/>
      <c r="J23" s="338"/>
      <c r="K23" s="33"/>
    </row>
    <row r="24" customHeight="1" spans="1:11">
      <c r="A24" s="165"/>
      <c r="B24" s="227"/>
      <c r="C24" s="331"/>
      <c r="D24" s="170"/>
      <c r="E24" s="295"/>
      <c r="F24" s="298"/>
      <c r="G24" s="21"/>
      <c r="H24" s="25"/>
      <c r="I24" s="23"/>
      <c r="J24" s="338"/>
      <c r="K24" s="33"/>
    </row>
    <row r="25" customHeight="1" spans="1:11">
      <c r="A25" s="165"/>
      <c r="B25" s="227"/>
      <c r="C25" s="331"/>
      <c r="D25" s="170"/>
      <c r="E25" s="295"/>
      <c r="F25" s="298"/>
      <c r="G25" s="21"/>
      <c r="H25" s="25"/>
      <c r="I25" s="23"/>
      <c r="J25" s="338"/>
      <c r="K25" s="33"/>
    </row>
    <row r="26" customHeight="1" spans="1:11">
      <c r="A26" s="165"/>
      <c r="B26" s="227"/>
      <c r="C26" s="331"/>
      <c r="D26" s="170"/>
      <c r="E26" s="295"/>
      <c r="F26" s="298"/>
      <c r="G26" s="21"/>
      <c r="H26" s="25"/>
      <c r="I26" s="23"/>
      <c r="J26" s="338"/>
      <c r="K26" s="33"/>
    </row>
    <row r="27" customHeight="1" spans="1:9">
      <c r="A27" s="26" t="s">
        <v>157</v>
      </c>
      <c r="B27" s="107"/>
      <c r="C27" s="27"/>
      <c r="D27" s="33"/>
      <c r="E27" s="33"/>
      <c r="F27" s="33"/>
      <c r="G27" s="332">
        <v>29535.19</v>
      </c>
      <c r="H27" s="33"/>
      <c r="I27" s="33"/>
    </row>
    <row r="28" customHeight="1" spans="1:9">
      <c r="A28" s="26" t="s">
        <v>746</v>
      </c>
      <c r="B28" s="107"/>
      <c r="C28" s="27"/>
      <c r="D28" s="33"/>
      <c r="E28" s="33"/>
      <c r="F28" s="33"/>
      <c r="G28" s="33"/>
      <c r="H28" s="33"/>
      <c r="I28" s="33"/>
    </row>
    <row r="29" customHeight="1" spans="1:9">
      <c r="A29" s="26" t="s">
        <v>157</v>
      </c>
      <c r="B29" s="107"/>
      <c r="C29" s="27"/>
      <c r="D29" s="33"/>
      <c r="E29" s="33"/>
      <c r="F29" s="33"/>
      <c r="G29" s="332">
        <v>29535.19</v>
      </c>
      <c r="H29" s="33"/>
      <c r="I29" s="33"/>
    </row>
    <row r="30" customHeight="1" spans="1:4">
      <c r="A30" s="28"/>
      <c r="D30" s="299"/>
    </row>
    <row r="31" customHeight="1" spans="4:4">
      <c r="D31" s="299"/>
    </row>
    <row r="32" customHeight="1" spans="7:7">
      <c r="G32" s="333"/>
    </row>
  </sheetData>
  <mergeCells count="16">
    <mergeCell ref="A2:H2"/>
    <mergeCell ref="A3:I3"/>
    <mergeCell ref="A27:C27"/>
    <mergeCell ref="A28:C28"/>
    <mergeCell ref="A29:C29"/>
    <mergeCell ref="A5:A6"/>
    <mergeCell ref="B5:B6"/>
    <mergeCell ref="C5:C6"/>
    <mergeCell ref="D5:D6"/>
    <mergeCell ref="E5:E6"/>
    <mergeCell ref="F5:F6"/>
    <mergeCell ref="G5:G6"/>
    <mergeCell ref="H5:H6"/>
    <mergeCell ref="I5:I6"/>
    <mergeCell ref="J5:J6"/>
    <mergeCell ref="K5:K6"/>
  </mergeCells>
  <hyperlinks>
    <hyperlink ref="A1" location="索引目录!E35" display="返回索引页"/>
    <hyperlink ref="B1" location="固定资产汇总!B8" display="返回"/>
  </hyperlinks>
  <printOptions horizontalCentered="1"/>
  <pageMargins left="0.159027777777778" right="0.159027777777778" top="0.788888888888889" bottom="0.788888888888889" header="1.00902777777778" footer="0.509027777777778"/>
  <pageSetup paperSize="9" fitToHeight="0" orientation="landscape"/>
  <headerFooter alignWithMargins="0">
    <oddHeader>&amp;R&amp;"宋体,常规"&amp;10表&amp;"Times New Roman,常规"4-6-1
&amp;"宋体,常规"共&amp;"Times New Roman,常规"&amp;N&amp;"宋体,常规"页第&amp;"Times New Roman,常规"&amp;P&amp;"宋体,常规"页</oddHead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
  <sheetViews>
    <sheetView workbookViewId="0">
      <selection activeCell="L9" sqref="L9"/>
    </sheetView>
  </sheetViews>
  <sheetFormatPr defaultColWidth="9" defaultRowHeight="15.75"/>
  <sheetData>
    <row r="1" ht="38" customHeight="1" spans="1:9">
      <c r="A1" s="300" t="s">
        <v>747</v>
      </c>
      <c r="B1" s="300"/>
      <c r="C1" s="300"/>
      <c r="D1" s="300"/>
      <c r="E1" s="300"/>
      <c r="F1" s="300"/>
      <c r="G1" s="300"/>
      <c r="H1" s="300"/>
      <c r="I1" s="300"/>
    </row>
    <row r="2" ht="29" customHeight="1" spans="1:9">
      <c r="A2" s="301" t="s">
        <v>748</v>
      </c>
      <c r="B2" s="301" t="s">
        <v>749</v>
      </c>
      <c r="C2" s="301" t="s">
        <v>750</v>
      </c>
      <c r="D2" s="301" t="s">
        <v>751</v>
      </c>
      <c r="E2" s="301" t="s">
        <v>749</v>
      </c>
      <c r="F2" s="301" t="s">
        <v>750</v>
      </c>
      <c r="G2" s="301" t="s">
        <v>752</v>
      </c>
      <c r="H2" s="301" t="s">
        <v>749</v>
      </c>
      <c r="I2" s="312" t="s">
        <v>750</v>
      </c>
    </row>
    <row r="3" ht="29" customHeight="1" spans="1:9">
      <c r="A3" s="302" t="s">
        <v>753</v>
      </c>
      <c r="B3" s="303">
        <v>20</v>
      </c>
      <c r="C3" s="303">
        <v>20</v>
      </c>
      <c r="D3" s="302" t="s">
        <v>754</v>
      </c>
      <c r="E3" s="303">
        <v>35</v>
      </c>
      <c r="F3" s="303">
        <v>28</v>
      </c>
      <c r="G3" s="302" t="s">
        <v>755</v>
      </c>
      <c r="H3" s="303">
        <v>50</v>
      </c>
      <c r="I3" s="313">
        <v>38</v>
      </c>
    </row>
    <row r="4" ht="29" customHeight="1" spans="1:9">
      <c r="A4" s="302" t="s">
        <v>756</v>
      </c>
      <c r="B4" s="303">
        <v>30</v>
      </c>
      <c r="C4" s="303">
        <v>23</v>
      </c>
      <c r="D4" s="302" t="s">
        <v>757</v>
      </c>
      <c r="E4" s="303">
        <v>25</v>
      </c>
      <c r="F4" s="303">
        <v>20</v>
      </c>
      <c r="G4" s="302" t="s">
        <v>758</v>
      </c>
      <c r="H4" s="303">
        <v>40</v>
      </c>
      <c r="I4" s="313">
        <v>30</v>
      </c>
    </row>
    <row r="5" ht="29" customHeight="1" spans="1:9">
      <c r="A5" s="302" t="s">
        <v>759</v>
      </c>
      <c r="B5" s="303">
        <v>15</v>
      </c>
      <c r="C5" s="303">
        <v>10</v>
      </c>
      <c r="D5" s="302" t="s">
        <v>760</v>
      </c>
      <c r="E5" s="303">
        <v>20</v>
      </c>
      <c r="F5" s="303">
        <v>15</v>
      </c>
      <c r="G5" s="302" t="s">
        <v>761</v>
      </c>
      <c r="H5" s="303">
        <v>10</v>
      </c>
      <c r="I5" s="313">
        <v>10</v>
      </c>
    </row>
    <row r="6" ht="29" customHeight="1" spans="1:9">
      <c r="A6" s="302" t="s">
        <v>762</v>
      </c>
      <c r="B6" s="303">
        <v>20</v>
      </c>
      <c r="C6" s="303">
        <v>15</v>
      </c>
      <c r="D6" s="302" t="s">
        <v>763</v>
      </c>
      <c r="E6" s="303">
        <v>20</v>
      </c>
      <c r="F6" s="303">
        <v>15</v>
      </c>
      <c r="G6" s="304"/>
      <c r="H6" s="304"/>
      <c r="I6" s="314"/>
    </row>
    <row r="7" ht="29" customHeight="1" spans="1:9">
      <c r="A7" s="302" t="s">
        <v>764</v>
      </c>
      <c r="B7" s="303">
        <v>15</v>
      </c>
      <c r="C7" s="303">
        <v>10</v>
      </c>
      <c r="D7" s="304"/>
      <c r="E7" s="304"/>
      <c r="F7" s="304"/>
      <c r="G7" s="304"/>
      <c r="H7" s="304"/>
      <c r="I7" s="314"/>
    </row>
    <row r="8" ht="29" customHeight="1" spans="1:9">
      <c r="A8" s="301" t="s">
        <v>765</v>
      </c>
      <c r="B8" s="305">
        <v>100</v>
      </c>
      <c r="C8" s="303">
        <v>78</v>
      </c>
      <c r="D8" s="306"/>
      <c r="E8" s="305">
        <v>100</v>
      </c>
      <c r="F8" s="305">
        <v>78</v>
      </c>
      <c r="G8" s="306"/>
      <c r="H8" s="303">
        <v>100</v>
      </c>
      <c r="I8" s="315">
        <v>78</v>
      </c>
    </row>
    <row r="9" ht="29" customHeight="1" spans="1:9">
      <c r="A9" s="301" t="s">
        <v>766</v>
      </c>
      <c r="B9" s="307">
        <v>0.7</v>
      </c>
      <c r="C9" s="303"/>
      <c r="D9" s="304"/>
      <c r="E9" s="307">
        <v>0.2</v>
      </c>
      <c r="F9" s="303"/>
      <c r="G9" s="304"/>
      <c r="H9" s="307">
        <v>0.3</v>
      </c>
      <c r="I9" s="313"/>
    </row>
    <row r="10" ht="29" customHeight="1" spans="1:9">
      <c r="A10" s="308" t="s">
        <v>767</v>
      </c>
      <c r="B10" s="308"/>
      <c r="C10" s="309" t="s">
        <v>768</v>
      </c>
      <c r="D10" s="309"/>
      <c r="E10" s="309"/>
      <c r="F10" s="309"/>
      <c r="G10" s="309"/>
      <c r="H10" s="310">
        <v>78</v>
      </c>
      <c r="I10" s="310"/>
    </row>
    <row r="13" spans="1:1">
      <c r="A13" s="311" t="s">
        <v>769</v>
      </c>
    </row>
  </sheetData>
  <mergeCells count="4">
    <mergeCell ref="A1:I1"/>
    <mergeCell ref="A10:B10"/>
    <mergeCell ref="C10:G10"/>
    <mergeCell ref="H10:I10"/>
  </mergeCells>
  <pageMargins left="0.75" right="0.75" top="1" bottom="1" header="0.5" footer="0.5"/>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3"/>
  <sheetViews>
    <sheetView workbookViewId="0">
      <selection activeCell="D1" sqref="D$1:D$1048576"/>
    </sheetView>
  </sheetViews>
  <sheetFormatPr defaultColWidth="7.875" defaultRowHeight="15.75" customHeight="1" outlineLevelCol="7"/>
  <cols>
    <col min="1" max="1" width="5.125" style="20" customWidth="1"/>
    <col min="2" max="2" width="19.375" style="20" customWidth="1"/>
    <col min="3" max="3" width="8.125" style="20" customWidth="1"/>
    <col min="4" max="4" width="11" style="20" customWidth="1"/>
    <col min="5" max="5" width="4.625" style="20" customWidth="1"/>
    <col min="6" max="6" width="12.25" style="20" customWidth="1"/>
    <col min="7" max="7" width="9.125" style="20" customWidth="1"/>
    <col min="8" max="8" width="6.375" style="20" customWidth="1"/>
    <col min="9" max="16384" width="7.875" style="20"/>
  </cols>
  <sheetData>
    <row r="1" spans="1:8">
      <c r="A1" s="14" t="s">
        <v>86</v>
      </c>
      <c r="B1" s="15" t="s">
        <v>267</v>
      </c>
      <c r="C1" s="16"/>
      <c r="D1" s="16"/>
      <c r="E1" s="16"/>
      <c r="F1" s="16"/>
      <c r="G1" s="16"/>
      <c r="H1" s="16"/>
    </row>
    <row r="2" ht="30" customHeight="1" spans="1:8">
      <c r="A2" s="17" t="s">
        <v>770</v>
      </c>
      <c r="B2" s="17"/>
      <c r="C2" s="17"/>
      <c r="D2" s="17"/>
      <c r="E2" s="17"/>
      <c r="F2" s="17"/>
      <c r="G2" s="17"/>
      <c r="H2" s="17"/>
    </row>
    <row r="3" ht="14.1" customHeight="1" spans="1:8">
      <c r="A3" s="18"/>
      <c r="B3" s="18"/>
      <c r="C3" s="18"/>
      <c r="D3" s="18"/>
      <c r="E3" s="18"/>
      <c r="F3" s="30"/>
      <c r="G3" s="30"/>
      <c r="H3" s="30"/>
    </row>
    <row r="4" customHeight="1" spans="1:8">
      <c r="A4" s="19" t="s">
        <v>718</v>
      </c>
      <c r="H4" s="31" t="s">
        <v>115</v>
      </c>
    </row>
    <row r="5" s="32" customFormat="1" customHeight="1" spans="1:8">
      <c r="A5" s="21" t="s">
        <v>190</v>
      </c>
      <c r="B5" s="21" t="s">
        <v>771</v>
      </c>
      <c r="C5" s="21" t="s">
        <v>445</v>
      </c>
      <c r="D5" s="22" t="s">
        <v>446</v>
      </c>
      <c r="E5" s="152" t="s">
        <v>362</v>
      </c>
      <c r="F5" s="170" t="s">
        <v>772</v>
      </c>
      <c r="G5" s="22" t="s">
        <v>721</v>
      </c>
      <c r="H5" s="22" t="s">
        <v>193</v>
      </c>
    </row>
    <row r="6" s="32" customFormat="1" ht="24.6" customHeight="1" spans="1:8">
      <c r="A6" s="21"/>
      <c r="B6" s="21"/>
      <c r="C6" s="21"/>
      <c r="D6" s="21"/>
      <c r="E6" s="154"/>
      <c r="F6" s="21"/>
      <c r="G6" s="21"/>
      <c r="H6" s="21"/>
    </row>
    <row r="7" customHeight="1" spans="1:8">
      <c r="A7" s="21">
        <v>1</v>
      </c>
      <c r="B7" s="293" t="s">
        <v>773</v>
      </c>
      <c r="C7" s="294" t="s">
        <v>774</v>
      </c>
      <c r="D7" s="295">
        <v>2013</v>
      </c>
      <c r="E7" s="24" t="s">
        <v>724</v>
      </c>
      <c r="F7" s="296">
        <v>4444</v>
      </c>
      <c r="G7" s="297">
        <v>311</v>
      </c>
      <c r="H7" s="23"/>
    </row>
    <row r="8" customHeight="1" spans="1:8">
      <c r="A8" s="21">
        <v>2</v>
      </c>
      <c r="B8" s="293" t="s">
        <v>775</v>
      </c>
      <c r="C8" s="294" t="s">
        <v>776</v>
      </c>
      <c r="D8" s="295">
        <v>2013</v>
      </c>
      <c r="E8" s="298" t="s">
        <v>777</v>
      </c>
      <c r="F8" s="296">
        <v>1</v>
      </c>
      <c r="G8" s="297">
        <v>107163</v>
      </c>
      <c r="H8" s="23"/>
    </row>
    <row r="9" customHeight="1" spans="1:8">
      <c r="A9" s="21">
        <v>3</v>
      </c>
      <c r="B9" s="293" t="s">
        <v>778</v>
      </c>
      <c r="C9" s="294" t="s">
        <v>776</v>
      </c>
      <c r="D9" s="295">
        <v>2013</v>
      </c>
      <c r="E9" s="298" t="s">
        <v>777</v>
      </c>
      <c r="F9" s="296">
        <v>1</v>
      </c>
      <c r="G9" s="297">
        <v>1794474</v>
      </c>
      <c r="H9" s="23"/>
    </row>
    <row r="10" customHeight="1" spans="1:8">
      <c r="A10" s="21">
        <v>4</v>
      </c>
      <c r="B10" s="293" t="s">
        <v>779</v>
      </c>
      <c r="C10" s="294" t="s">
        <v>774</v>
      </c>
      <c r="D10" s="295">
        <v>2013</v>
      </c>
      <c r="E10" s="24" t="s">
        <v>724</v>
      </c>
      <c r="F10" s="296">
        <v>231</v>
      </c>
      <c r="G10" s="297">
        <v>472</v>
      </c>
      <c r="H10" s="23"/>
    </row>
    <row r="11" customHeight="1" spans="1:8">
      <c r="A11" s="21">
        <v>5</v>
      </c>
      <c r="B11" s="293" t="s">
        <v>780</v>
      </c>
      <c r="C11" s="294" t="s">
        <v>781</v>
      </c>
      <c r="D11" s="295">
        <v>2012</v>
      </c>
      <c r="E11" s="298" t="s">
        <v>782</v>
      </c>
      <c r="F11" s="296">
        <v>1567.44</v>
      </c>
      <c r="G11" s="297">
        <v>308</v>
      </c>
      <c r="H11" s="23"/>
    </row>
    <row r="12" customHeight="1" spans="1:8">
      <c r="A12" s="21">
        <v>6</v>
      </c>
      <c r="B12" s="293" t="s">
        <v>783</v>
      </c>
      <c r="C12" s="294" t="s">
        <v>776</v>
      </c>
      <c r="D12" s="295">
        <v>2013</v>
      </c>
      <c r="E12" s="24" t="s">
        <v>724</v>
      </c>
      <c r="F12" s="296">
        <v>78135.3</v>
      </c>
      <c r="G12" s="297">
        <v>81</v>
      </c>
      <c r="H12" s="23"/>
    </row>
    <row r="13" customHeight="1" spans="1:8">
      <c r="A13" s="21">
        <v>7</v>
      </c>
      <c r="B13" s="293" t="s">
        <v>784</v>
      </c>
      <c r="C13" s="294" t="s">
        <v>785</v>
      </c>
      <c r="D13" s="295">
        <v>2014</v>
      </c>
      <c r="E13" s="298" t="s">
        <v>782</v>
      </c>
      <c r="F13" s="296">
        <v>1700</v>
      </c>
      <c r="G13" s="297">
        <v>654</v>
      </c>
      <c r="H13" s="23"/>
    </row>
    <row r="14" customHeight="1" spans="1:8">
      <c r="A14" s="21">
        <v>8</v>
      </c>
      <c r="B14" s="293" t="s">
        <v>786</v>
      </c>
      <c r="C14" s="294" t="s">
        <v>785</v>
      </c>
      <c r="D14" s="295">
        <v>2012</v>
      </c>
      <c r="E14" s="298" t="s">
        <v>782</v>
      </c>
      <c r="F14" s="296">
        <v>396</v>
      </c>
      <c r="G14" s="297">
        <v>386</v>
      </c>
      <c r="H14" s="23"/>
    </row>
    <row r="15" customHeight="1" spans="1:8">
      <c r="A15" s="21">
        <v>9</v>
      </c>
      <c r="B15" s="293" t="s">
        <v>787</v>
      </c>
      <c r="C15" s="294" t="s">
        <v>776</v>
      </c>
      <c r="D15" s="295">
        <v>2012</v>
      </c>
      <c r="E15" s="24" t="s">
        <v>724</v>
      </c>
      <c r="F15" s="296">
        <v>700</v>
      </c>
      <c r="G15" s="297">
        <v>55</v>
      </c>
      <c r="H15" s="23"/>
    </row>
    <row r="16" customHeight="1" spans="1:8">
      <c r="A16" s="21"/>
      <c r="B16" s="293"/>
      <c r="C16" s="185"/>
      <c r="D16" s="295"/>
      <c r="E16" s="24"/>
      <c r="F16" s="25"/>
      <c r="G16" s="25"/>
      <c r="H16" s="23"/>
    </row>
    <row r="17" customHeight="1" spans="1:8">
      <c r="A17" s="21"/>
      <c r="B17" s="293"/>
      <c r="C17" s="185"/>
      <c r="D17" s="295"/>
      <c r="E17" s="24"/>
      <c r="F17" s="25"/>
      <c r="G17" s="25"/>
      <c r="H17" s="23"/>
    </row>
    <row r="18" customHeight="1" spans="1:8">
      <c r="A18" s="21"/>
      <c r="B18" s="293"/>
      <c r="C18" s="185"/>
      <c r="D18" s="295"/>
      <c r="E18" s="24"/>
      <c r="F18" s="25"/>
      <c r="G18" s="25"/>
      <c r="H18" s="23"/>
    </row>
    <row r="19" customHeight="1" spans="1:8">
      <c r="A19" s="21"/>
      <c r="B19" s="293"/>
      <c r="C19" s="185"/>
      <c r="D19" s="295"/>
      <c r="E19" s="24"/>
      <c r="F19" s="25"/>
      <c r="G19" s="25"/>
      <c r="H19" s="23"/>
    </row>
    <row r="20" customHeight="1" spans="1:8">
      <c r="A20" s="21"/>
      <c r="B20" s="293"/>
      <c r="C20" s="185"/>
      <c r="D20" s="295"/>
      <c r="E20" s="24"/>
      <c r="F20" s="25"/>
      <c r="G20" s="25"/>
      <c r="H20" s="23"/>
    </row>
    <row r="21" customHeight="1" spans="1:8">
      <c r="A21" s="21"/>
      <c r="B21" s="293"/>
      <c r="C21" s="185"/>
      <c r="D21" s="295"/>
      <c r="E21" s="24"/>
      <c r="F21" s="25"/>
      <c r="G21" s="25"/>
      <c r="H21" s="23"/>
    </row>
    <row r="22" customHeight="1" spans="1:8">
      <c r="A22" s="21"/>
      <c r="B22" s="293"/>
      <c r="C22" s="185"/>
      <c r="D22" s="295"/>
      <c r="E22" s="24"/>
      <c r="F22" s="25"/>
      <c r="G22" s="25"/>
      <c r="H22" s="23"/>
    </row>
    <row r="23" customHeight="1" spans="1:8">
      <c r="A23" s="21"/>
      <c r="B23" s="293"/>
      <c r="C23" s="185"/>
      <c r="D23" s="295"/>
      <c r="E23" s="24"/>
      <c r="F23" s="25"/>
      <c r="G23" s="25"/>
      <c r="H23" s="23"/>
    </row>
    <row r="24" customHeight="1" spans="1:8">
      <c r="A24" s="21"/>
      <c r="B24" s="293"/>
      <c r="C24" s="185"/>
      <c r="D24" s="295"/>
      <c r="E24" s="24"/>
      <c r="F24" s="25"/>
      <c r="G24" s="25"/>
      <c r="H24" s="23"/>
    </row>
    <row r="25" customHeight="1" spans="1:8">
      <c r="A25" s="21"/>
      <c r="B25" s="293"/>
      <c r="C25" s="185"/>
      <c r="D25" s="295"/>
      <c r="E25" s="24"/>
      <c r="F25" s="25"/>
      <c r="G25" s="25"/>
      <c r="H25" s="23"/>
    </row>
    <row r="26" customHeight="1" spans="1:8">
      <c r="A26" s="21"/>
      <c r="B26" s="293"/>
      <c r="C26" s="185"/>
      <c r="D26" s="295"/>
      <c r="E26" s="24"/>
      <c r="F26" s="25"/>
      <c r="G26" s="25"/>
      <c r="H26" s="23"/>
    </row>
    <row r="27" customHeight="1" spans="1:8">
      <c r="A27" s="21"/>
      <c r="B27" s="293"/>
      <c r="C27" s="185"/>
      <c r="D27" s="295"/>
      <c r="E27" s="24"/>
      <c r="F27" s="25"/>
      <c r="G27" s="25"/>
      <c r="H27" s="23"/>
    </row>
    <row r="28" customHeight="1" spans="1:8">
      <c r="A28" s="21"/>
      <c r="B28" s="293"/>
      <c r="C28" s="185"/>
      <c r="D28" s="295"/>
      <c r="E28" s="24"/>
      <c r="F28" s="25"/>
      <c r="G28" s="25"/>
      <c r="H28" s="23"/>
    </row>
    <row r="29" customHeight="1" spans="1:8">
      <c r="A29" s="26" t="s">
        <v>157</v>
      </c>
      <c r="B29" s="107"/>
      <c r="C29" s="107"/>
      <c r="D29" s="33"/>
      <c r="E29" s="33"/>
      <c r="F29" s="96"/>
      <c r="G29" s="33"/>
      <c r="H29" s="33"/>
    </row>
    <row r="30" customHeight="1" spans="1:8">
      <c r="A30" s="26" t="s">
        <v>788</v>
      </c>
      <c r="B30" s="107"/>
      <c r="C30" s="107"/>
      <c r="D30" s="33"/>
      <c r="E30" s="33"/>
      <c r="F30" s="33"/>
      <c r="G30" s="33"/>
      <c r="H30" s="33"/>
    </row>
    <row r="31" customHeight="1" spans="1:8">
      <c r="A31" s="26" t="s">
        <v>157</v>
      </c>
      <c r="B31" s="107"/>
      <c r="C31" s="107"/>
      <c r="D31" s="33"/>
      <c r="E31" s="33"/>
      <c r="F31" s="33"/>
      <c r="G31" s="33"/>
      <c r="H31" s="33"/>
    </row>
    <row r="32" customHeight="1" spans="1:5">
      <c r="A32" s="28"/>
      <c r="E32" s="299"/>
    </row>
    <row r="33" customHeight="1" spans="5:5">
      <c r="E33" s="299"/>
    </row>
  </sheetData>
  <mergeCells count="13">
    <mergeCell ref="A2:H2"/>
    <mergeCell ref="A3:H3"/>
    <mergeCell ref="A29:C29"/>
    <mergeCell ref="A30:C30"/>
    <mergeCell ref="A31:C31"/>
    <mergeCell ref="A5:A6"/>
    <mergeCell ref="B5:B6"/>
    <mergeCell ref="C5:C6"/>
    <mergeCell ref="D5:D6"/>
    <mergeCell ref="E5:E6"/>
    <mergeCell ref="F5:F6"/>
    <mergeCell ref="G5:G6"/>
    <mergeCell ref="H5:H6"/>
  </mergeCells>
  <hyperlinks>
    <hyperlink ref="A1" location="索引目录!E36" display="返回索引页"/>
    <hyperlink ref="B1" location="固定资产汇总!B9" display="返回"/>
  </hyperlinks>
  <printOptions horizontalCentered="1"/>
  <pageMargins left="0.354166666666667" right="0.354166666666667" top="0.786805555555556" bottom="0.786805555555556" header="0.984027777777778" footer="0.511805555555556"/>
  <pageSetup paperSize="9" fitToHeight="0" orientation="landscape"/>
  <headerFooter alignWithMargins="0">
    <oddHeader>&amp;R&amp;"宋体,常规"&amp;10表&amp;"Times New Roman,常规"4-6-2
&amp;"宋体,常规"共&amp;"Times New Roman,常规"&amp;N&amp;"宋体,常规"页第&amp;"Times New Roman,常规"&amp;P&amp;"宋体,常规"页</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8"/>
  <sheetViews>
    <sheetView topLeftCell="O1" workbookViewId="0">
      <selection activeCell="AA4" sqref="AA4"/>
    </sheetView>
  </sheetViews>
  <sheetFormatPr defaultColWidth="7.875" defaultRowHeight="15.75" customHeight="1"/>
  <cols>
    <col min="1" max="1" width="4" style="13" customWidth="1"/>
    <col min="2" max="2" width="11.625" style="13" customWidth="1"/>
    <col min="3" max="3" width="7" style="13" customWidth="1" outlineLevel="1"/>
    <col min="4" max="5" width="4.125" style="13" customWidth="1"/>
    <col min="6" max="6" width="14.375" style="13" customWidth="1"/>
    <col min="7" max="7" width="3.875" style="13" customWidth="1"/>
    <col min="8" max="8" width="4.25" style="13" customWidth="1"/>
    <col min="9" max="9" width="4.375" style="13" customWidth="1"/>
    <col min="10" max="13" width="9.625" style="13" hidden="1" customWidth="1" outlineLevel="1"/>
    <col min="14" max="14" width="10.25" style="13" customWidth="1" collapsed="1"/>
    <col min="15" max="15" width="10.125" style="13" customWidth="1"/>
    <col min="16" max="16" width="9.625" style="13" customWidth="1"/>
    <col min="17" max="17" width="5.75" style="13" customWidth="1"/>
    <col min="18" max="18" width="9.625" style="13" customWidth="1"/>
    <col min="19" max="19" width="5.375" style="13" customWidth="1"/>
    <col min="20" max="20" width="5" style="13" customWidth="1"/>
    <col min="21" max="33" width="7.875" style="13"/>
    <col min="34" max="34" width="10.625" style="13" customWidth="1"/>
    <col min="35" max="16384" width="7.875" style="13"/>
  </cols>
  <sheetData>
    <row r="1" spans="1:20">
      <c r="A1" s="34" t="s">
        <v>86</v>
      </c>
      <c r="B1" s="51" t="s">
        <v>267</v>
      </c>
      <c r="C1" s="52"/>
      <c r="D1" s="52"/>
      <c r="E1" s="52"/>
      <c r="F1" s="52"/>
      <c r="G1" s="52"/>
      <c r="H1" s="52"/>
      <c r="I1" s="52"/>
      <c r="J1" s="52"/>
      <c r="K1" s="52"/>
      <c r="L1" s="52"/>
      <c r="M1" s="52"/>
      <c r="N1" s="52"/>
      <c r="O1" s="52"/>
      <c r="P1" s="52"/>
      <c r="Q1" s="52"/>
      <c r="R1" s="52"/>
      <c r="S1" s="52"/>
      <c r="T1" s="52"/>
    </row>
    <row r="2" s="11" customFormat="1" ht="30" customHeight="1" spans="1:20">
      <c r="A2" s="36" t="s">
        <v>789</v>
      </c>
      <c r="B2" s="53"/>
      <c r="C2" s="53"/>
      <c r="D2" s="53"/>
      <c r="E2" s="53"/>
      <c r="F2" s="53"/>
      <c r="G2" s="53"/>
      <c r="H2" s="53"/>
      <c r="I2" s="53"/>
      <c r="J2" s="53"/>
      <c r="K2" s="53"/>
      <c r="L2" s="53"/>
      <c r="M2" s="53"/>
      <c r="N2" s="53"/>
      <c r="O2" s="53"/>
      <c r="P2" s="53"/>
      <c r="Q2" s="53"/>
      <c r="R2" s="53"/>
      <c r="S2" s="53"/>
      <c r="T2" s="53"/>
    </row>
    <row r="3" ht="14.1" customHeight="1" spans="1:20">
      <c r="A3" s="38" t="e">
        <f>CONCATENATE(#REF!,#REF!,#REF!,#REF!,#REF!,#REF!,#REF!)</f>
        <v>#REF!</v>
      </c>
      <c r="B3" s="38"/>
      <c r="C3" s="38"/>
      <c r="D3" s="38"/>
      <c r="E3" s="38"/>
      <c r="F3" s="38"/>
      <c r="G3" s="38"/>
      <c r="H3" s="38"/>
      <c r="I3" s="55"/>
      <c r="J3" s="55"/>
      <c r="K3" s="55"/>
      <c r="L3" s="55"/>
      <c r="M3" s="55"/>
      <c r="N3" s="55"/>
      <c r="O3" s="55"/>
      <c r="P3" s="55"/>
      <c r="Q3" s="55"/>
      <c r="R3" s="55"/>
      <c r="S3" s="55"/>
      <c r="T3" s="55"/>
    </row>
    <row r="4" customHeight="1" spans="1:27">
      <c r="A4" s="39" t="e">
        <f>#REF!&amp;#REF!</f>
        <v>#REF!</v>
      </c>
      <c r="G4" s="160"/>
      <c r="H4" s="160"/>
      <c r="I4" s="160"/>
      <c r="T4" s="40" t="s">
        <v>115</v>
      </c>
      <c r="Y4" s="280" t="e">
        <f>构筑物!#REF!</f>
        <v>#REF!</v>
      </c>
      <c r="Z4" s="281" t="e">
        <f>房屋建筑物!#REF!</f>
        <v>#REF!</v>
      </c>
      <c r="AA4" s="280" t="e">
        <f>房屋建筑物!#REF!</f>
        <v>#REF!</v>
      </c>
    </row>
    <row r="5" s="12" customFormat="1" customHeight="1" spans="1:34">
      <c r="A5" s="41" t="s">
        <v>190</v>
      </c>
      <c r="B5" s="43" t="s">
        <v>790</v>
      </c>
      <c r="C5" s="136" t="s">
        <v>791</v>
      </c>
      <c r="D5" s="42" t="s">
        <v>792</v>
      </c>
      <c r="E5" s="42" t="s">
        <v>793</v>
      </c>
      <c r="F5" s="42" t="s">
        <v>794</v>
      </c>
      <c r="G5" s="42" t="s">
        <v>795</v>
      </c>
      <c r="H5" s="42" t="s">
        <v>796</v>
      </c>
      <c r="I5" s="42" t="s">
        <v>797</v>
      </c>
      <c r="J5" s="140" t="s">
        <v>227</v>
      </c>
      <c r="K5" s="141"/>
      <c r="L5" s="142" t="s">
        <v>274</v>
      </c>
      <c r="M5" s="143"/>
      <c r="N5" s="41" t="s">
        <v>228</v>
      </c>
      <c r="O5" s="43"/>
      <c r="P5" s="41" t="s">
        <v>229</v>
      </c>
      <c r="Q5" s="43"/>
      <c r="R5" s="43"/>
      <c r="S5" s="42" t="s">
        <v>258</v>
      </c>
      <c r="T5" s="42" t="s">
        <v>193</v>
      </c>
      <c r="U5" s="273" t="s">
        <v>798</v>
      </c>
      <c r="V5" s="274"/>
      <c r="W5" s="274"/>
      <c r="X5" s="274"/>
      <c r="Y5" s="274"/>
      <c r="Z5" s="274"/>
      <c r="AA5" s="274"/>
      <c r="AB5" s="274"/>
      <c r="AC5" s="274"/>
      <c r="AD5" s="274"/>
      <c r="AE5" s="274"/>
      <c r="AF5" s="274"/>
      <c r="AG5" s="287"/>
      <c r="AH5" s="288">
        <v>42369</v>
      </c>
    </row>
    <row r="6" s="12" customFormat="1" customHeight="1" spans="1:34">
      <c r="A6" s="43"/>
      <c r="B6" s="43"/>
      <c r="C6" s="137"/>
      <c r="D6" s="43"/>
      <c r="E6" s="43"/>
      <c r="F6" s="43"/>
      <c r="G6" s="43"/>
      <c r="H6" s="43"/>
      <c r="I6" s="43"/>
      <c r="J6" s="41" t="s">
        <v>450</v>
      </c>
      <c r="K6" s="41" t="s">
        <v>451</v>
      </c>
      <c r="L6" s="41" t="s">
        <v>450</v>
      </c>
      <c r="M6" s="41" t="s">
        <v>451</v>
      </c>
      <c r="N6" s="41" t="s">
        <v>450</v>
      </c>
      <c r="O6" s="41" t="s">
        <v>451</v>
      </c>
      <c r="P6" s="41" t="s">
        <v>450</v>
      </c>
      <c r="Q6" s="41" t="s">
        <v>393</v>
      </c>
      <c r="R6" s="41" t="s">
        <v>451</v>
      </c>
      <c r="S6" s="43"/>
      <c r="T6" s="43"/>
      <c r="U6" s="275" t="s">
        <v>799</v>
      </c>
      <c r="V6" s="275" t="s">
        <v>800</v>
      </c>
      <c r="W6" s="275" t="s">
        <v>801</v>
      </c>
      <c r="X6" s="22" t="s">
        <v>802</v>
      </c>
      <c r="Y6" s="22" t="s">
        <v>803</v>
      </c>
      <c r="Z6" s="275" t="s">
        <v>804</v>
      </c>
      <c r="AA6" s="275" t="s">
        <v>805</v>
      </c>
      <c r="AB6" s="275" t="s">
        <v>806</v>
      </c>
      <c r="AC6" s="22" t="s">
        <v>807</v>
      </c>
      <c r="AD6" s="22" t="s">
        <v>808</v>
      </c>
      <c r="AE6" s="275" t="s">
        <v>809</v>
      </c>
      <c r="AF6" s="275" t="s">
        <v>810</v>
      </c>
      <c r="AG6" s="289" t="s">
        <v>811</v>
      </c>
      <c r="AH6" s="290" t="s">
        <v>812</v>
      </c>
    </row>
    <row r="7" customHeight="1" spans="1:34">
      <c r="A7" s="43"/>
      <c r="B7" s="44"/>
      <c r="C7" s="138"/>
      <c r="D7" s="43"/>
      <c r="E7" s="43"/>
      <c r="F7" s="43"/>
      <c r="G7" s="43"/>
      <c r="H7" s="43"/>
      <c r="I7" s="45"/>
      <c r="J7" s="54"/>
      <c r="K7" s="54"/>
      <c r="L7" s="54"/>
      <c r="M7" s="54"/>
      <c r="N7" s="54"/>
      <c r="O7" s="54"/>
      <c r="P7" s="54" t="e">
        <f>AD7</f>
        <v>#REF!</v>
      </c>
      <c r="Q7" s="276" t="str">
        <f>AG7</f>
        <v>30</v>
      </c>
      <c r="R7" s="54" t="e">
        <f>ROUND(P7*Q7/100,0)</f>
        <v>#REF!</v>
      </c>
      <c r="S7" s="54" t="str">
        <f>IF(O7=0,"",(R7-O7)/O7*100)</f>
        <v/>
      </c>
      <c r="T7" s="47"/>
      <c r="U7" s="277"/>
      <c r="V7" s="278">
        <v>1</v>
      </c>
      <c r="W7" s="279">
        <f>V7*U7</f>
        <v>0</v>
      </c>
      <c r="X7" s="277" t="e">
        <f>ROUND(W7*$Y$4,2)</f>
        <v>#REF!</v>
      </c>
      <c r="Y7" s="277"/>
      <c r="Z7" s="282" t="e">
        <f>$Z$4</f>
        <v>#REF!</v>
      </c>
      <c r="AA7" s="283" t="e">
        <f>$AA$4</f>
        <v>#REF!</v>
      </c>
      <c r="AB7" s="277" t="e">
        <f>ROUND(((W7+X7)*(Z7*AA7/2)),2)</f>
        <v>#REF!</v>
      </c>
      <c r="AC7" s="277" t="e">
        <f>AB7+X7+W7</f>
        <v>#REF!</v>
      </c>
      <c r="AD7" s="284" t="e">
        <f>ROUND((D7*AC7),-2)</f>
        <v>#REF!</v>
      </c>
      <c r="AE7" s="285"/>
      <c r="AF7" s="286"/>
      <c r="AG7" s="291" t="str">
        <f>IF(ROUND((AF7/(AF7+AH7)*100),0)&gt;30,ROUND((AF7/(AF7+AH7)*100),0),"30")</f>
        <v>30</v>
      </c>
      <c r="AH7" s="292">
        <f>ROUND(($AH$5-I7)/365,2)</f>
        <v>116.08</v>
      </c>
    </row>
    <row r="8" customHeight="1" spans="1:34">
      <c r="A8" s="43"/>
      <c r="B8" s="44"/>
      <c r="C8" s="138"/>
      <c r="D8" s="43"/>
      <c r="E8" s="43"/>
      <c r="F8" s="43"/>
      <c r="G8" s="43"/>
      <c r="H8" s="43"/>
      <c r="I8" s="45"/>
      <c r="J8" s="54"/>
      <c r="K8" s="54"/>
      <c r="L8" s="54"/>
      <c r="M8" s="54"/>
      <c r="N8" s="54"/>
      <c r="O8" s="54"/>
      <c r="P8" s="54" t="e">
        <f>AD8</f>
        <v>#REF!</v>
      </c>
      <c r="Q8" s="276" t="str">
        <f>AG8</f>
        <v>30</v>
      </c>
      <c r="R8" s="54" t="e">
        <f>ROUND(P8*Q8/100,0)</f>
        <v>#REF!</v>
      </c>
      <c r="S8" s="54" t="str">
        <f>IF(O8=0,"",(R8-O8)/O8*100)</f>
        <v/>
      </c>
      <c r="T8" s="47"/>
      <c r="U8" s="277"/>
      <c r="V8" s="278">
        <v>1</v>
      </c>
      <c r="W8" s="279">
        <f>V8*U8</f>
        <v>0</v>
      </c>
      <c r="X8" s="277" t="e">
        <f>ROUND(W8*$Y$4,2)</f>
        <v>#REF!</v>
      </c>
      <c r="Y8" s="277"/>
      <c r="Z8" s="282" t="e">
        <f>$Z$4</f>
        <v>#REF!</v>
      </c>
      <c r="AA8" s="283" t="e">
        <f>$AA$4</f>
        <v>#REF!</v>
      </c>
      <c r="AB8" s="277" t="e">
        <f>ROUND(((W8+X8)*(Z8*AA8/2)),2)</f>
        <v>#REF!</v>
      </c>
      <c r="AC8" s="277" t="e">
        <f>AB8+X8+W8</f>
        <v>#REF!</v>
      </c>
      <c r="AD8" s="284" t="e">
        <f>ROUND((D8*AC8),-2)</f>
        <v>#REF!</v>
      </c>
      <c r="AE8" s="285"/>
      <c r="AF8" s="286"/>
      <c r="AG8" s="291" t="str">
        <f t="shared" ref="AG8:AG71" si="0">IF(ROUND((AF8/(AF8+AH8)*100),0)&gt;30,ROUND((AF8/(AF8+AH8)*100),0),"30")</f>
        <v>30</v>
      </c>
      <c r="AH8" s="292">
        <f>ROUND(($AH$5-I8)/365,2)</f>
        <v>116.08</v>
      </c>
    </row>
    <row r="9" customHeight="1" spans="1:34">
      <c r="A9" s="43"/>
      <c r="B9" s="44"/>
      <c r="C9" s="138"/>
      <c r="D9" s="43"/>
      <c r="E9" s="43"/>
      <c r="F9" s="43"/>
      <c r="G9" s="43"/>
      <c r="H9" s="43"/>
      <c r="I9" s="45"/>
      <c r="J9" s="54"/>
      <c r="K9" s="54"/>
      <c r="L9" s="54"/>
      <c r="M9" s="54"/>
      <c r="N9" s="54"/>
      <c r="O9" s="54"/>
      <c r="P9" s="54" t="e">
        <f t="shared" ref="P9:P72" si="1">AD9</f>
        <v>#REF!</v>
      </c>
      <c r="Q9" s="276" t="str">
        <f t="shared" ref="Q9:Q72" si="2">AG9</f>
        <v>30</v>
      </c>
      <c r="R9" s="54" t="e">
        <f t="shared" ref="R9:R72" si="3">ROUND(P9*Q9/100,0)</f>
        <v>#REF!</v>
      </c>
      <c r="S9" s="54" t="str">
        <f t="shared" ref="S9:S72" si="4">IF(O9=0,"",(R9-O9)/O9*100)</f>
        <v/>
      </c>
      <c r="T9" s="47"/>
      <c r="U9" s="277"/>
      <c r="V9" s="278">
        <v>1</v>
      </c>
      <c r="W9" s="279">
        <f t="shared" ref="W9:W72" si="5">V9*U9</f>
        <v>0</v>
      </c>
      <c r="X9" s="277" t="e">
        <f t="shared" ref="X9:X72" si="6">ROUND(W9*$Y$4,2)</f>
        <v>#REF!</v>
      </c>
      <c r="Y9" s="277"/>
      <c r="Z9" s="282" t="e">
        <f t="shared" ref="Z9:Z72" si="7">$Z$4</f>
        <v>#REF!</v>
      </c>
      <c r="AA9" s="283" t="e">
        <f t="shared" ref="AA9:AA72" si="8">$AA$4</f>
        <v>#REF!</v>
      </c>
      <c r="AB9" s="277" t="e">
        <f t="shared" ref="AB9:AB72" si="9">ROUND(((W9+X9)*(Z9*AA9/2)),2)</f>
        <v>#REF!</v>
      </c>
      <c r="AC9" s="277" t="e">
        <f t="shared" ref="AC9:AC72" si="10">AB9+X9+W9</f>
        <v>#REF!</v>
      </c>
      <c r="AD9" s="284" t="e">
        <f t="shared" ref="AD9:AD72" si="11">ROUND((D9*AC9),-2)</f>
        <v>#REF!</v>
      </c>
      <c r="AE9" s="285"/>
      <c r="AF9" s="286"/>
      <c r="AG9" s="291" t="str">
        <f t="shared" si="0"/>
        <v>30</v>
      </c>
      <c r="AH9" s="292">
        <f t="shared" ref="AH9:AH72" si="12">ROUND(($AH$5-I9)/365,2)</f>
        <v>116.08</v>
      </c>
    </row>
    <row r="10" customHeight="1" spans="1:34">
      <c r="A10" s="43"/>
      <c r="B10" s="44"/>
      <c r="C10" s="138"/>
      <c r="D10" s="43"/>
      <c r="E10" s="43"/>
      <c r="F10" s="43"/>
      <c r="G10" s="43"/>
      <c r="H10" s="43"/>
      <c r="I10" s="45"/>
      <c r="J10" s="54"/>
      <c r="K10" s="54"/>
      <c r="L10" s="54"/>
      <c r="M10" s="54"/>
      <c r="N10" s="54"/>
      <c r="O10" s="54"/>
      <c r="P10" s="54" t="e">
        <f t="shared" si="1"/>
        <v>#REF!</v>
      </c>
      <c r="Q10" s="276" t="str">
        <f t="shared" si="2"/>
        <v>30</v>
      </c>
      <c r="R10" s="54" t="e">
        <f t="shared" si="3"/>
        <v>#REF!</v>
      </c>
      <c r="S10" s="54" t="str">
        <f t="shared" si="4"/>
        <v/>
      </c>
      <c r="T10" s="47"/>
      <c r="U10" s="277"/>
      <c r="V10" s="278">
        <v>1</v>
      </c>
      <c r="W10" s="279">
        <f t="shared" si="5"/>
        <v>0</v>
      </c>
      <c r="X10" s="277" t="e">
        <f t="shared" si="6"/>
        <v>#REF!</v>
      </c>
      <c r="Y10" s="277"/>
      <c r="Z10" s="282" t="e">
        <f t="shared" si="7"/>
        <v>#REF!</v>
      </c>
      <c r="AA10" s="283" t="e">
        <f t="shared" si="8"/>
        <v>#REF!</v>
      </c>
      <c r="AB10" s="277" t="e">
        <f t="shared" si="9"/>
        <v>#REF!</v>
      </c>
      <c r="AC10" s="277" t="e">
        <f t="shared" si="10"/>
        <v>#REF!</v>
      </c>
      <c r="AD10" s="284" t="e">
        <f t="shared" si="11"/>
        <v>#REF!</v>
      </c>
      <c r="AE10" s="285"/>
      <c r="AF10" s="286"/>
      <c r="AG10" s="291" t="str">
        <f t="shared" si="0"/>
        <v>30</v>
      </c>
      <c r="AH10" s="292">
        <f t="shared" si="12"/>
        <v>116.08</v>
      </c>
    </row>
    <row r="11" customHeight="1" spans="1:34">
      <c r="A11" s="43"/>
      <c r="B11" s="44"/>
      <c r="C11" s="138"/>
      <c r="D11" s="43"/>
      <c r="E11" s="43"/>
      <c r="F11" s="43"/>
      <c r="G11" s="43"/>
      <c r="H11" s="43"/>
      <c r="I11" s="45"/>
      <c r="J11" s="54"/>
      <c r="K11" s="54"/>
      <c r="L11" s="54"/>
      <c r="M11" s="54"/>
      <c r="N11" s="54"/>
      <c r="O11" s="54"/>
      <c r="P11" s="54" t="e">
        <f t="shared" si="1"/>
        <v>#REF!</v>
      </c>
      <c r="Q11" s="276" t="str">
        <f t="shared" si="2"/>
        <v>30</v>
      </c>
      <c r="R11" s="54" t="e">
        <f t="shared" si="3"/>
        <v>#REF!</v>
      </c>
      <c r="S11" s="54" t="str">
        <f t="shared" si="4"/>
        <v/>
      </c>
      <c r="T11" s="47"/>
      <c r="U11" s="277"/>
      <c r="V11" s="278">
        <v>1</v>
      </c>
      <c r="W11" s="279">
        <f t="shared" si="5"/>
        <v>0</v>
      </c>
      <c r="X11" s="277" t="e">
        <f t="shared" si="6"/>
        <v>#REF!</v>
      </c>
      <c r="Y11" s="277"/>
      <c r="Z11" s="282" t="e">
        <f t="shared" si="7"/>
        <v>#REF!</v>
      </c>
      <c r="AA11" s="283" t="e">
        <f t="shared" si="8"/>
        <v>#REF!</v>
      </c>
      <c r="AB11" s="277" t="e">
        <f t="shared" si="9"/>
        <v>#REF!</v>
      </c>
      <c r="AC11" s="277" t="e">
        <f t="shared" si="10"/>
        <v>#REF!</v>
      </c>
      <c r="AD11" s="284" t="e">
        <f t="shared" si="11"/>
        <v>#REF!</v>
      </c>
      <c r="AE11" s="285"/>
      <c r="AF11" s="286"/>
      <c r="AG11" s="291" t="str">
        <f t="shared" si="0"/>
        <v>30</v>
      </c>
      <c r="AH11" s="292">
        <f t="shared" si="12"/>
        <v>116.08</v>
      </c>
    </row>
    <row r="12" customHeight="1" spans="1:34">
      <c r="A12" s="43"/>
      <c r="B12" s="44"/>
      <c r="C12" s="138"/>
      <c r="D12" s="43"/>
      <c r="E12" s="43"/>
      <c r="F12" s="43"/>
      <c r="G12" s="43"/>
      <c r="H12" s="43"/>
      <c r="I12" s="45"/>
      <c r="J12" s="54"/>
      <c r="K12" s="54"/>
      <c r="L12" s="54"/>
      <c r="M12" s="54"/>
      <c r="N12" s="54"/>
      <c r="O12" s="54"/>
      <c r="P12" s="54" t="e">
        <f t="shared" si="1"/>
        <v>#REF!</v>
      </c>
      <c r="Q12" s="276" t="str">
        <f t="shared" si="2"/>
        <v>30</v>
      </c>
      <c r="R12" s="54" t="e">
        <f t="shared" si="3"/>
        <v>#REF!</v>
      </c>
      <c r="S12" s="54" t="str">
        <f t="shared" si="4"/>
        <v/>
      </c>
      <c r="T12" s="47"/>
      <c r="U12" s="277"/>
      <c r="V12" s="278">
        <v>1</v>
      </c>
      <c r="W12" s="279">
        <f t="shared" si="5"/>
        <v>0</v>
      </c>
      <c r="X12" s="277" t="e">
        <f t="shared" si="6"/>
        <v>#REF!</v>
      </c>
      <c r="Y12" s="277"/>
      <c r="Z12" s="282" t="e">
        <f t="shared" si="7"/>
        <v>#REF!</v>
      </c>
      <c r="AA12" s="283" t="e">
        <f t="shared" si="8"/>
        <v>#REF!</v>
      </c>
      <c r="AB12" s="277" t="e">
        <f t="shared" si="9"/>
        <v>#REF!</v>
      </c>
      <c r="AC12" s="277" t="e">
        <f t="shared" si="10"/>
        <v>#REF!</v>
      </c>
      <c r="AD12" s="284" t="e">
        <f t="shared" si="11"/>
        <v>#REF!</v>
      </c>
      <c r="AE12" s="285"/>
      <c r="AF12" s="286"/>
      <c r="AG12" s="291" t="str">
        <f t="shared" si="0"/>
        <v>30</v>
      </c>
      <c r="AH12" s="292">
        <f t="shared" si="12"/>
        <v>116.08</v>
      </c>
    </row>
    <row r="13" customHeight="1" spans="1:34">
      <c r="A13" s="43"/>
      <c r="B13" s="44"/>
      <c r="C13" s="138"/>
      <c r="D13" s="43"/>
      <c r="E13" s="43"/>
      <c r="F13" s="43"/>
      <c r="G13" s="43"/>
      <c r="H13" s="43"/>
      <c r="I13" s="45"/>
      <c r="J13" s="54"/>
      <c r="K13" s="54"/>
      <c r="L13" s="54"/>
      <c r="M13" s="54"/>
      <c r="N13" s="54"/>
      <c r="O13" s="54"/>
      <c r="P13" s="54" t="e">
        <f t="shared" si="1"/>
        <v>#REF!</v>
      </c>
      <c r="Q13" s="276" t="str">
        <f t="shared" si="2"/>
        <v>30</v>
      </c>
      <c r="R13" s="54" t="e">
        <f t="shared" si="3"/>
        <v>#REF!</v>
      </c>
      <c r="S13" s="54" t="str">
        <f t="shared" si="4"/>
        <v/>
      </c>
      <c r="T13" s="47"/>
      <c r="U13" s="277"/>
      <c r="V13" s="278">
        <v>1</v>
      </c>
      <c r="W13" s="279">
        <f t="shared" si="5"/>
        <v>0</v>
      </c>
      <c r="X13" s="277" t="e">
        <f t="shared" si="6"/>
        <v>#REF!</v>
      </c>
      <c r="Y13" s="277"/>
      <c r="Z13" s="282" t="e">
        <f t="shared" si="7"/>
        <v>#REF!</v>
      </c>
      <c r="AA13" s="283" t="e">
        <f t="shared" si="8"/>
        <v>#REF!</v>
      </c>
      <c r="AB13" s="277" t="e">
        <f t="shared" si="9"/>
        <v>#REF!</v>
      </c>
      <c r="AC13" s="277" t="e">
        <f t="shared" si="10"/>
        <v>#REF!</v>
      </c>
      <c r="AD13" s="284" t="e">
        <f t="shared" si="11"/>
        <v>#REF!</v>
      </c>
      <c r="AE13" s="285"/>
      <c r="AF13" s="286"/>
      <c r="AG13" s="291" t="str">
        <f t="shared" si="0"/>
        <v>30</v>
      </c>
      <c r="AH13" s="292">
        <f t="shared" si="12"/>
        <v>116.08</v>
      </c>
    </row>
    <row r="14" customHeight="1" spans="1:34">
      <c r="A14" s="43"/>
      <c r="B14" s="44"/>
      <c r="C14" s="138"/>
      <c r="D14" s="43"/>
      <c r="E14" s="43"/>
      <c r="F14" s="43"/>
      <c r="G14" s="43"/>
      <c r="H14" s="43"/>
      <c r="I14" s="45"/>
      <c r="J14" s="54"/>
      <c r="K14" s="54"/>
      <c r="L14" s="54"/>
      <c r="M14" s="54"/>
      <c r="N14" s="54"/>
      <c r="O14" s="54"/>
      <c r="P14" s="54" t="e">
        <f t="shared" si="1"/>
        <v>#REF!</v>
      </c>
      <c r="Q14" s="276" t="str">
        <f t="shared" si="2"/>
        <v>30</v>
      </c>
      <c r="R14" s="54" t="e">
        <f t="shared" si="3"/>
        <v>#REF!</v>
      </c>
      <c r="S14" s="54" t="str">
        <f t="shared" si="4"/>
        <v/>
      </c>
      <c r="T14" s="47"/>
      <c r="U14" s="277"/>
      <c r="V14" s="278">
        <v>1</v>
      </c>
      <c r="W14" s="279">
        <f t="shared" si="5"/>
        <v>0</v>
      </c>
      <c r="X14" s="277" t="e">
        <f t="shared" si="6"/>
        <v>#REF!</v>
      </c>
      <c r="Y14" s="277"/>
      <c r="Z14" s="282" t="e">
        <f t="shared" si="7"/>
        <v>#REF!</v>
      </c>
      <c r="AA14" s="283" t="e">
        <f t="shared" si="8"/>
        <v>#REF!</v>
      </c>
      <c r="AB14" s="277" t="e">
        <f t="shared" si="9"/>
        <v>#REF!</v>
      </c>
      <c r="AC14" s="277" t="e">
        <f t="shared" si="10"/>
        <v>#REF!</v>
      </c>
      <c r="AD14" s="284" t="e">
        <f t="shared" si="11"/>
        <v>#REF!</v>
      </c>
      <c r="AE14" s="285"/>
      <c r="AF14" s="286"/>
      <c r="AG14" s="291" t="str">
        <f t="shared" si="0"/>
        <v>30</v>
      </c>
      <c r="AH14" s="292">
        <f t="shared" si="12"/>
        <v>116.08</v>
      </c>
    </row>
    <row r="15" customHeight="1" spans="1:34">
      <c r="A15" s="43"/>
      <c r="B15" s="44"/>
      <c r="C15" s="138"/>
      <c r="D15" s="43"/>
      <c r="E15" s="43"/>
      <c r="F15" s="43"/>
      <c r="G15" s="43"/>
      <c r="H15" s="43"/>
      <c r="I15" s="45"/>
      <c r="J15" s="54"/>
      <c r="K15" s="54"/>
      <c r="L15" s="54"/>
      <c r="M15" s="54"/>
      <c r="N15" s="54"/>
      <c r="O15" s="54"/>
      <c r="P15" s="54" t="e">
        <f t="shared" si="1"/>
        <v>#REF!</v>
      </c>
      <c r="Q15" s="276" t="str">
        <f t="shared" si="2"/>
        <v>30</v>
      </c>
      <c r="R15" s="54" t="e">
        <f t="shared" si="3"/>
        <v>#REF!</v>
      </c>
      <c r="S15" s="54" t="str">
        <f t="shared" si="4"/>
        <v/>
      </c>
      <c r="T15" s="47"/>
      <c r="U15" s="277"/>
      <c r="V15" s="278">
        <v>1</v>
      </c>
      <c r="W15" s="279">
        <f t="shared" si="5"/>
        <v>0</v>
      </c>
      <c r="X15" s="277" t="e">
        <f t="shared" si="6"/>
        <v>#REF!</v>
      </c>
      <c r="Y15" s="277"/>
      <c r="Z15" s="282" t="e">
        <f t="shared" si="7"/>
        <v>#REF!</v>
      </c>
      <c r="AA15" s="283" t="e">
        <f t="shared" si="8"/>
        <v>#REF!</v>
      </c>
      <c r="AB15" s="277" t="e">
        <f t="shared" si="9"/>
        <v>#REF!</v>
      </c>
      <c r="AC15" s="277" t="e">
        <f t="shared" si="10"/>
        <v>#REF!</v>
      </c>
      <c r="AD15" s="284" t="e">
        <f t="shared" si="11"/>
        <v>#REF!</v>
      </c>
      <c r="AE15" s="285"/>
      <c r="AF15" s="286"/>
      <c r="AG15" s="291" t="str">
        <f t="shared" si="0"/>
        <v>30</v>
      </c>
      <c r="AH15" s="292">
        <f t="shared" si="12"/>
        <v>116.08</v>
      </c>
    </row>
    <row r="16" customHeight="1" spans="1:34">
      <c r="A16" s="43"/>
      <c r="B16" s="44"/>
      <c r="C16" s="138"/>
      <c r="D16" s="43"/>
      <c r="E16" s="43"/>
      <c r="F16" s="43"/>
      <c r="G16" s="43"/>
      <c r="H16" s="43"/>
      <c r="I16" s="45"/>
      <c r="J16" s="54"/>
      <c r="K16" s="54"/>
      <c r="L16" s="54"/>
      <c r="M16" s="54"/>
      <c r="N16" s="54"/>
      <c r="O16" s="54"/>
      <c r="P16" s="54" t="e">
        <f t="shared" si="1"/>
        <v>#REF!</v>
      </c>
      <c r="Q16" s="276" t="str">
        <f t="shared" si="2"/>
        <v>30</v>
      </c>
      <c r="R16" s="54" t="e">
        <f t="shared" si="3"/>
        <v>#REF!</v>
      </c>
      <c r="S16" s="54" t="str">
        <f t="shared" si="4"/>
        <v/>
      </c>
      <c r="T16" s="47"/>
      <c r="U16" s="277"/>
      <c r="V16" s="278">
        <v>1</v>
      </c>
      <c r="W16" s="279">
        <f t="shared" si="5"/>
        <v>0</v>
      </c>
      <c r="X16" s="277" t="e">
        <f t="shared" si="6"/>
        <v>#REF!</v>
      </c>
      <c r="Y16" s="277"/>
      <c r="Z16" s="282" t="e">
        <f t="shared" si="7"/>
        <v>#REF!</v>
      </c>
      <c r="AA16" s="283" t="e">
        <f t="shared" si="8"/>
        <v>#REF!</v>
      </c>
      <c r="AB16" s="277" t="e">
        <f t="shared" si="9"/>
        <v>#REF!</v>
      </c>
      <c r="AC16" s="277" t="e">
        <f t="shared" si="10"/>
        <v>#REF!</v>
      </c>
      <c r="AD16" s="284" t="e">
        <f t="shared" si="11"/>
        <v>#REF!</v>
      </c>
      <c r="AE16" s="285"/>
      <c r="AF16" s="286"/>
      <c r="AG16" s="291" t="str">
        <f t="shared" si="0"/>
        <v>30</v>
      </c>
      <c r="AH16" s="292">
        <f t="shared" si="12"/>
        <v>116.08</v>
      </c>
    </row>
    <row r="17" customHeight="1" spans="1:34">
      <c r="A17" s="43"/>
      <c r="B17" s="44"/>
      <c r="C17" s="138"/>
      <c r="D17" s="43"/>
      <c r="E17" s="43"/>
      <c r="F17" s="43"/>
      <c r="G17" s="43"/>
      <c r="H17" s="43"/>
      <c r="I17" s="45"/>
      <c r="J17" s="54"/>
      <c r="K17" s="54"/>
      <c r="L17" s="54"/>
      <c r="M17" s="54"/>
      <c r="N17" s="54"/>
      <c r="O17" s="54"/>
      <c r="P17" s="54" t="e">
        <f t="shared" si="1"/>
        <v>#REF!</v>
      </c>
      <c r="Q17" s="276" t="str">
        <f t="shared" si="2"/>
        <v>30</v>
      </c>
      <c r="R17" s="54" t="e">
        <f t="shared" si="3"/>
        <v>#REF!</v>
      </c>
      <c r="S17" s="54" t="str">
        <f t="shared" si="4"/>
        <v/>
      </c>
      <c r="T17" s="47"/>
      <c r="U17" s="277"/>
      <c r="V17" s="278">
        <v>1</v>
      </c>
      <c r="W17" s="279">
        <f t="shared" si="5"/>
        <v>0</v>
      </c>
      <c r="X17" s="277" t="e">
        <f t="shared" si="6"/>
        <v>#REF!</v>
      </c>
      <c r="Y17" s="277"/>
      <c r="Z17" s="282" t="e">
        <f t="shared" si="7"/>
        <v>#REF!</v>
      </c>
      <c r="AA17" s="283" t="e">
        <f t="shared" si="8"/>
        <v>#REF!</v>
      </c>
      <c r="AB17" s="277" t="e">
        <f t="shared" si="9"/>
        <v>#REF!</v>
      </c>
      <c r="AC17" s="277" t="e">
        <f t="shared" si="10"/>
        <v>#REF!</v>
      </c>
      <c r="AD17" s="284" t="e">
        <f t="shared" si="11"/>
        <v>#REF!</v>
      </c>
      <c r="AE17" s="285"/>
      <c r="AF17" s="286"/>
      <c r="AG17" s="291" t="str">
        <f t="shared" si="0"/>
        <v>30</v>
      </c>
      <c r="AH17" s="292">
        <f t="shared" si="12"/>
        <v>116.08</v>
      </c>
    </row>
    <row r="18" customHeight="1" spans="1:34">
      <c r="A18" s="43"/>
      <c r="B18" s="44"/>
      <c r="C18" s="138"/>
      <c r="D18" s="43"/>
      <c r="E18" s="43"/>
      <c r="F18" s="43"/>
      <c r="G18" s="43"/>
      <c r="H18" s="43"/>
      <c r="I18" s="45"/>
      <c r="J18" s="54"/>
      <c r="K18" s="54"/>
      <c r="L18" s="54"/>
      <c r="M18" s="54"/>
      <c r="N18" s="54"/>
      <c r="O18" s="54"/>
      <c r="P18" s="54" t="e">
        <f t="shared" si="1"/>
        <v>#REF!</v>
      </c>
      <c r="Q18" s="276" t="str">
        <f t="shared" si="2"/>
        <v>30</v>
      </c>
      <c r="R18" s="54" t="e">
        <f t="shared" si="3"/>
        <v>#REF!</v>
      </c>
      <c r="S18" s="54" t="str">
        <f t="shared" si="4"/>
        <v/>
      </c>
      <c r="T18" s="47"/>
      <c r="U18" s="277"/>
      <c r="V18" s="278">
        <v>1</v>
      </c>
      <c r="W18" s="279">
        <f t="shared" si="5"/>
        <v>0</v>
      </c>
      <c r="X18" s="277" t="e">
        <f t="shared" si="6"/>
        <v>#REF!</v>
      </c>
      <c r="Y18" s="277"/>
      <c r="Z18" s="282" t="e">
        <f t="shared" si="7"/>
        <v>#REF!</v>
      </c>
      <c r="AA18" s="283" t="e">
        <f t="shared" si="8"/>
        <v>#REF!</v>
      </c>
      <c r="AB18" s="277" t="e">
        <f t="shared" si="9"/>
        <v>#REF!</v>
      </c>
      <c r="AC18" s="277" t="e">
        <f t="shared" si="10"/>
        <v>#REF!</v>
      </c>
      <c r="AD18" s="284" t="e">
        <f t="shared" si="11"/>
        <v>#REF!</v>
      </c>
      <c r="AE18" s="285"/>
      <c r="AF18" s="286"/>
      <c r="AG18" s="291" t="str">
        <f t="shared" si="0"/>
        <v>30</v>
      </c>
      <c r="AH18" s="292">
        <f t="shared" si="12"/>
        <v>116.08</v>
      </c>
    </row>
    <row r="19" customHeight="1" spans="1:34">
      <c r="A19" s="43"/>
      <c r="B19" s="44"/>
      <c r="C19" s="138"/>
      <c r="D19" s="43"/>
      <c r="E19" s="43"/>
      <c r="F19" s="43"/>
      <c r="G19" s="43"/>
      <c r="H19" s="43"/>
      <c r="I19" s="45"/>
      <c r="J19" s="54"/>
      <c r="K19" s="54"/>
      <c r="L19" s="54"/>
      <c r="M19" s="54"/>
      <c r="N19" s="54"/>
      <c r="O19" s="54"/>
      <c r="P19" s="54" t="e">
        <f t="shared" si="1"/>
        <v>#REF!</v>
      </c>
      <c r="Q19" s="276" t="str">
        <f t="shared" si="2"/>
        <v>30</v>
      </c>
      <c r="R19" s="54" t="e">
        <f t="shared" si="3"/>
        <v>#REF!</v>
      </c>
      <c r="S19" s="54" t="str">
        <f t="shared" si="4"/>
        <v/>
      </c>
      <c r="T19" s="47"/>
      <c r="U19" s="277"/>
      <c r="V19" s="278">
        <v>1</v>
      </c>
      <c r="W19" s="279">
        <f t="shared" si="5"/>
        <v>0</v>
      </c>
      <c r="X19" s="277" t="e">
        <f t="shared" si="6"/>
        <v>#REF!</v>
      </c>
      <c r="Y19" s="277"/>
      <c r="Z19" s="282" t="e">
        <f t="shared" si="7"/>
        <v>#REF!</v>
      </c>
      <c r="AA19" s="283" t="e">
        <f t="shared" si="8"/>
        <v>#REF!</v>
      </c>
      <c r="AB19" s="277" t="e">
        <f t="shared" si="9"/>
        <v>#REF!</v>
      </c>
      <c r="AC19" s="277" t="e">
        <f t="shared" si="10"/>
        <v>#REF!</v>
      </c>
      <c r="AD19" s="284" t="e">
        <f t="shared" si="11"/>
        <v>#REF!</v>
      </c>
      <c r="AE19" s="285"/>
      <c r="AF19" s="286"/>
      <c r="AG19" s="291" t="str">
        <f t="shared" si="0"/>
        <v>30</v>
      </c>
      <c r="AH19" s="292">
        <f t="shared" si="12"/>
        <v>116.08</v>
      </c>
    </row>
    <row r="20" customHeight="1" spans="1:34">
      <c r="A20" s="43"/>
      <c r="B20" s="44"/>
      <c r="C20" s="138"/>
      <c r="D20" s="43"/>
      <c r="E20" s="43"/>
      <c r="F20" s="43"/>
      <c r="G20" s="43"/>
      <c r="H20" s="43"/>
      <c r="I20" s="45"/>
      <c r="J20" s="54"/>
      <c r="K20" s="54"/>
      <c r="L20" s="54"/>
      <c r="M20" s="54"/>
      <c r="N20" s="54"/>
      <c r="O20" s="54"/>
      <c r="P20" s="54" t="e">
        <f t="shared" si="1"/>
        <v>#REF!</v>
      </c>
      <c r="Q20" s="276" t="str">
        <f t="shared" si="2"/>
        <v>30</v>
      </c>
      <c r="R20" s="54" t="e">
        <f t="shared" si="3"/>
        <v>#REF!</v>
      </c>
      <c r="S20" s="54" t="str">
        <f t="shared" si="4"/>
        <v/>
      </c>
      <c r="T20" s="47"/>
      <c r="U20" s="277"/>
      <c r="V20" s="278">
        <v>1</v>
      </c>
      <c r="W20" s="279">
        <f t="shared" si="5"/>
        <v>0</v>
      </c>
      <c r="X20" s="277" t="e">
        <f t="shared" si="6"/>
        <v>#REF!</v>
      </c>
      <c r="Y20" s="277"/>
      <c r="Z20" s="282" t="e">
        <f t="shared" si="7"/>
        <v>#REF!</v>
      </c>
      <c r="AA20" s="283" t="e">
        <f t="shared" si="8"/>
        <v>#REF!</v>
      </c>
      <c r="AB20" s="277" t="e">
        <f t="shared" si="9"/>
        <v>#REF!</v>
      </c>
      <c r="AC20" s="277" t="e">
        <f t="shared" si="10"/>
        <v>#REF!</v>
      </c>
      <c r="AD20" s="284" t="e">
        <f t="shared" si="11"/>
        <v>#REF!</v>
      </c>
      <c r="AE20" s="285"/>
      <c r="AF20" s="286"/>
      <c r="AG20" s="291" t="str">
        <f t="shared" si="0"/>
        <v>30</v>
      </c>
      <c r="AH20" s="292">
        <f t="shared" si="12"/>
        <v>116.08</v>
      </c>
    </row>
    <row r="21" customHeight="1" spans="1:34">
      <c r="A21" s="43"/>
      <c r="B21" s="44"/>
      <c r="C21" s="138"/>
      <c r="D21" s="43"/>
      <c r="E21" s="43"/>
      <c r="F21" s="43"/>
      <c r="G21" s="43"/>
      <c r="H21" s="43"/>
      <c r="I21" s="45"/>
      <c r="J21" s="54"/>
      <c r="K21" s="54"/>
      <c r="L21" s="54"/>
      <c r="M21" s="54"/>
      <c r="N21" s="54"/>
      <c r="O21" s="54"/>
      <c r="P21" s="54" t="e">
        <f t="shared" si="1"/>
        <v>#REF!</v>
      </c>
      <c r="Q21" s="276" t="str">
        <f t="shared" si="2"/>
        <v>30</v>
      </c>
      <c r="R21" s="54" t="e">
        <f t="shared" si="3"/>
        <v>#REF!</v>
      </c>
      <c r="S21" s="54" t="str">
        <f t="shared" si="4"/>
        <v/>
      </c>
      <c r="T21" s="47"/>
      <c r="U21" s="277"/>
      <c r="V21" s="278">
        <v>1</v>
      </c>
      <c r="W21" s="279">
        <f t="shared" si="5"/>
        <v>0</v>
      </c>
      <c r="X21" s="277" t="e">
        <f t="shared" si="6"/>
        <v>#REF!</v>
      </c>
      <c r="Y21" s="277"/>
      <c r="Z21" s="282" t="e">
        <f t="shared" si="7"/>
        <v>#REF!</v>
      </c>
      <c r="AA21" s="283" t="e">
        <f t="shared" si="8"/>
        <v>#REF!</v>
      </c>
      <c r="AB21" s="277" t="e">
        <f t="shared" si="9"/>
        <v>#REF!</v>
      </c>
      <c r="AC21" s="277" t="e">
        <f t="shared" si="10"/>
        <v>#REF!</v>
      </c>
      <c r="AD21" s="284" t="e">
        <f t="shared" si="11"/>
        <v>#REF!</v>
      </c>
      <c r="AE21" s="285"/>
      <c r="AF21" s="286"/>
      <c r="AG21" s="291" t="str">
        <f t="shared" si="0"/>
        <v>30</v>
      </c>
      <c r="AH21" s="292">
        <f t="shared" si="12"/>
        <v>116.08</v>
      </c>
    </row>
    <row r="22" customHeight="1" spans="1:34">
      <c r="A22" s="43"/>
      <c r="B22" s="44"/>
      <c r="C22" s="138"/>
      <c r="D22" s="43"/>
      <c r="E22" s="43"/>
      <c r="F22" s="43"/>
      <c r="G22" s="43"/>
      <c r="H22" s="43"/>
      <c r="I22" s="45"/>
      <c r="J22" s="54"/>
      <c r="K22" s="54"/>
      <c r="L22" s="54"/>
      <c r="M22" s="54"/>
      <c r="N22" s="54"/>
      <c r="O22" s="54"/>
      <c r="P22" s="54" t="e">
        <f t="shared" si="1"/>
        <v>#REF!</v>
      </c>
      <c r="Q22" s="276" t="str">
        <f t="shared" si="2"/>
        <v>30</v>
      </c>
      <c r="R22" s="54" t="e">
        <f t="shared" si="3"/>
        <v>#REF!</v>
      </c>
      <c r="S22" s="54" t="str">
        <f t="shared" si="4"/>
        <v/>
      </c>
      <c r="T22" s="47"/>
      <c r="U22" s="277"/>
      <c r="V22" s="278">
        <v>1</v>
      </c>
      <c r="W22" s="279">
        <f t="shared" si="5"/>
        <v>0</v>
      </c>
      <c r="X22" s="277" t="e">
        <f t="shared" si="6"/>
        <v>#REF!</v>
      </c>
      <c r="Y22" s="277"/>
      <c r="Z22" s="282" t="e">
        <f t="shared" si="7"/>
        <v>#REF!</v>
      </c>
      <c r="AA22" s="283" t="e">
        <f t="shared" si="8"/>
        <v>#REF!</v>
      </c>
      <c r="AB22" s="277" t="e">
        <f t="shared" si="9"/>
        <v>#REF!</v>
      </c>
      <c r="AC22" s="277" t="e">
        <f t="shared" si="10"/>
        <v>#REF!</v>
      </c>
      <c r="AD22" s="284" t="e">
        <f t="shared" si="11"/>
        <v>#REF!</v>
      </c>
      <c r="AE22" s="285"/>
      <c r="AF22" s="286"/>
      <c r="AG22" s="291" t="str">
        <f t="shared" si="0"/>
        <v>30</v>
      </c>
      <c r="AH22" s="292">
        <f t="shared" si="12"/>
        <v>116.08</v>
      </c>
    </row>
    <row r="23" customHeight="1" spans="1:34">
      <c r="A23" s="43"/>
      <c r="B23" s="44"/>
      <c r="C23" s="138"/>
      <c r="D23" s="43"/>
      <c r="E23" s="43"/>
      <c r="F23" s="43"/>
      <c r="G23" s="43"/>
      <c r="H23" s="43"/>
      <c r="I23" s="45"/>
      <c r="J23" s="54"/>
      <c r="K23" s="54"/>
      <c r="L23" s="54"/>
      <c r="M23" s="54"/>
      <c r="N23" s="54"/>
      <c r="O23" s="54"/>
      <c r="P23" s="54" t="e">
        <f t="shared" si="1"/>
        <v>#REF!</v>
      </c>
      <c r="Q23" s="276" t="str">
        <f t="shared" si="2"/>
        <v>30</v>
      </c>
      <c r="R23" s="54" t="e">
        <f t="shared" si="3"/>
        <v>#REF!</v>
      </c>
      <c r="S23" s="54" t="str">
        <f t="shared" si="4"/>
        <v/>
      </c>
      <c r="T23" s="47"/>
      <c r="U23" s="277"/>
      <c r="V23" s="278">
        <v>1</v>
      </c>
      <c r="W23" s="279">
        <f t="shared" si="5"/>
        <v>0</v>
      </c>
      <c r="X23" s="277" t="e">
        <f t="shared" si="6"/>
        <v>#REF!</v>
      </c>
      <c r="Y23" s="277"/>
      <c r="Z23" s="282" t="e">
        <f t="shared" si="7"/>
        <v>#REF!</v>
      </c>
      <c r="AA23" s="283" t="e">
        <f t="shared" si="8"/>
        <v>#REF!</v>
      </c>
      <c r="AB23" s="277" t="e">
        <f t="shared" si="9"/>
        <v>#REF!</v>
      </c>
      <c r="AC23" s="277" t="e">
        <f t="shared" si="10"/>
        <v>#REF!</v>
      </c>
      <c r="AD23" s="284" t="e">
        <f t="shared" si="11"/>
        <v>#REF!</v>
      </c>
      <c r="AE23" s="285"/>
      <c r="AF23" s="286"/>
      <c r="AG23" s="291" t="str">
        <f t="shared" si="0"/>
        <v>30</v>
      </c>
      <c r="AH23" s="292">
        <f t="shared" si="12"/>
        <v>116.08</v>
      </c>
    </row>
    <row r="24" customHeight="1" spans="1:34">
      <c r="A24" s="43"/>
      <c r="B24" s="44"/>
      <c r="C24" s="138"/>
      <c r="D24" s="43"/>
      <c r="E24" s="43"/>
      <c r="F24" s="43"/>
      <c r="G24" s="43"/>
      <c r="H24" s="43"/>
      <c r="I24" s="45"/>
      <c r="J24" s="54"/>
      <c r="K24" s="54"/>
      <c r="L24" s="54"/>
      <c r="M24" s="54"/>
      <c r="N24" s="54"/>
      <c r="O24" s="54"/>
      <c r="P24" s="54" t="e">
        <f t="shared" si="1"/>
        <v>#REF!</v>
      </c>
      <c r="Q24" s="276" t="str">
        <f t="shared" si="2"/>
        <v>30</v>
      </c>
      <c r="R24" s="54" t="e">
        <f t="shared" si="3"/>
        <v>#REF!</v>
      </c>
      <c r="S24" s="54" t="str">
        <f t="shared" si="4"/>
        <v/>
      </c>
      <c r="T24" s="47"/>
      <c r="U24" s="277"/>
      <c r="V24" s="278">
        <v>1</v>
      </c>
      <c r="W24" s="279">
        <f t="shared" si="5"/>
        <v>0</v>
      </c>
      <c r="X24" s="277" t="e">
        <f t="shared" si="6"/>
        <v>#REF!</v>
      </c>
      <c r="Y24" s="277"/>
      <c r="Z24" s="282" t="e">
        <f t="shared" si="7"/>
        <v>#REF!</v>
      </c>
      <c r="AA24" s="283" t="e">
        <f t="shared" si="8"/>
        <v>#REF!</v>
      </c>
      <c r="AB24" s="277" t="e">
        <f t="shared" si="9"/>
        <v>#REF!</v>
      </c>
      <c r="AC24" s="277" t="e">
        <f t="shared" si="10"/>
        <v>#REF!</v>
      </c>
      <c r="AD24" s="284" t="e">
        <f t="shared" si="11"/>
        <v>#REF!</v>
      </c>
      <c r="AE24" s="285"/>
      <c r="AF24" s="286"/>
      <c r="AG24" s="291" t="str">
        <f t="shared" si="0"/>
        <v>30</v>
      </c>
      <c r="AH24" s="292">
        <f t="shared" si="12"/>
        <v>116.08</v>
      </c>
    </row>
    <row r="25" customHeight="1" spans="1:34">
      <c r="A25" s="43"/>
      <c r="B25" s="44"/>
      <c r="C25" s="138"/>
      <c r="D25" s="43"/>
      <c r="E25" s="43"/>
      <c r="F25" s="43"/>
      <c r="G25" s="43"/>
      <c r="H25" s="43"/>
      <c r="I25" s="45"/>
      <c r="J25" s="54"/>
      <c r="K25" s="54"/>
      <c r="L25" s="54"/>
      <c r="M25" s="54"/>
      <c r="N25" s="54"/>
      <c r="O25" s="54"/>
      <c r="P25" s="54" t="e">
        <f t="shared" si="1"/>
        <v>#REF!</v>
      </c>
      <c r="Q25" s="276" t="str">
        <f t="shared" si="2"/>
        <v>30</v>
      </c>
      <c r="R25" s="54" t="e">
        <f t="shared" si="3"/>
        <v>#REF!</v>
      </c>
      <c r="S25" s="54" t="str">
        <f t="shared" si="4"/>
        <v/>
      </c>
      <c r="T25" s="47"/>
      <c r="U25" s="277"/>
      <c r="V25" s="278">
        <v>1</v>
      </c>
      <c r="W25" s="279">
        <f t="shared" si="5"/>
        <v>0</v>
      </c>
      <c r="X25" s="277" t="e">
        <f t="shared" si="6"/>
        <v>#REF!</v>
      </c>
      <c r="Y25" s="277"/>
      <c r="Z25" s="282" t="e">
        <f t="shared" si="7"/>
        <v>#REF!</v>
      </c>
      <c r="AA25" s="283" t="e">
        <f t="shared" si="8"/>
        <v>#REF!</v>
      </c>
      <c r="AB25" s="277" t="e">
        <f t="shared" si="9"/>
        <v>#REF!</v>
      </c>
      <c r="AC25" s="277" t="e">
        <f t="shared" si="10"/>
        <v>#REF!</v>
      </c>
      <c r="AD25" s="284" t="e">
        <f t="shared" si="11"/>
        <v>#REF!</v>
      </c>
      <c r="AE25" s="285"/>
      <c r="AF25" s="286"/>
      <c r="AG25" s="291" t="str">
        <f t="shared" si="0"/>
        <v>30</v>
      </c>
      <c r="AH25" s="292">
        <f t="shared" si="12"/>
        <v>116.08</v>
      </c>
    </row>
    <row r="26" customHeight="1" spans="1:34">
      <c r="A26" s="43"/>
      <c r="B26" s="44"/>
      <c r="C26" s="138"/>
      <c r="D26" s="43"/>
      <c r="E26" s="43"/>
      <c r="F26" s="43"/>
      <c r="G26" s="43"/>
      <c r="H26" s="43"/>
      <c r="I26" s="45"/>
      <c r="J26" s="54"/>
      <c r="K26" s="54"/>
      <c r="L26" s="54"/>
      <c r="M26" s="54"/>
      <c r="N26" s="54"/>
      <c r="O26" s="54"/>
      <c r="P26" s="54" t="e">
        <f t="shared" si="1"/>
        <v>#REF!</v>
      </c>
      <c r="Q26" s="276" t="str">
        <f t="shared" si="2"/>
        <v>30</v>
      </c>
      <c r="R26" s="54" t="e">
        <f t="shared" si="3"/>
        <v>#REF!</v>
      </c>
      <c r="S26" s="54" t="str">
        <f t="shared" si="4"/>
        <v/>
      </c>
      <c r="T26" s="47"/>
      <c r="U26" s="277"/>
      <c r="V26" s="278">
        <v>1</v>
      </c>
      <c r="W26" s="279">
        <f t="shared" si="5"/>
        <v>0</v>
      </c>
      <c r="X26" s="277" t="e">
        <f t="shared" si="6"/>
        <v>#REF!</v>
      </c>
      <c r="Y26" s="277"/>
      <c r="Z26" s="282" t="e">
        <f t="shared" si="7"/>
        <v>#REF!</v>
      </c>
      <c r="AA26" s="283" t="e">
        <f t="shared" si="8"/>
        <v>#REF!</v>
      </c>
      <c r="AB26" s="277" t="e">
        <f t="shared" si="9"/>
        <v>#REF!</v>
      </c>
      <c r="AC26" s="277" t="e">
        <f t="shared" si="10"/>
        <v>#REF!</v>
      </c>
      <c r="AD26" s="284" t="e">
        <f t="shared" si="11"/>
        <v>#REF!</v>
      </c>
      <c r="AE26" s="285"/>
      <c r="AF26" s="286"/>
      <c r="AG26" s="291" t="str">
        <f t="shared" si="0"/>
        <v>30</v>
      </c>
      <c r="AH26" s="292">
        <f t="shared" si="12"/>
        <v>116.08</v>
      </c>
    </row>
    <row r="27" customHeight="1" spans="1:34">
      <c r="A27" s="43"/>
      <c r="B27" s="44"/>
      <c r="C27" s="138"/>
      <c r="D27" s="43"/>
      <c r="E27" s="43"/>
      <c r="F27" s="43"/>
      <c r="G27" s="43"/>
      <c r="H27" s="43"/>
      <c r="I27" s="45"/>
      <c r="J27" s="54"/>
      <c r="K27" s="54"/>
      <c r="L27" s="54"/>
      <c r="M27" s="54"/>
      <c r="N27" s="54"/>
      <c r="O27" s="54"/>
      <c r="P27" s="54" t="e">
        <f t="shared" si="1"/>
        <v>#REF!</v>
      </c>
      <c r="Q27" s="276" t="str">
        <f t="shared" si="2"/>
        <v>30</v>
      </c>
      <c r="R27" s="54" t="e">
        <f t="shared" si="3"/>
        <v>#REF!</v>
      </c>
      <c r="S27" s="54" t="str">
        <f t="shared" si="4"/>
        <v/>
      </c>
      <c r="T27" s="47"/>
      <c r="U27" s="277"/>
      <c r="V27" s="278">
        <v>1</v>
      </c>
      <c r="W27" s="279">
        <f t="shared" si="5"/>
        <v>0</v>
      </c>
      <c r="X27" s="277" t="e">
        <f t="shared" si="6"/>
        <v>#REF!</v>
      </c>
      <c r="Y27" s="277"/>
      <c r="Z27" s="282" t="e">
        <f t="shared" si="7"/>
        <v>#REF!</v>
      </c>
      <c r="AA27" s="283" t="e">
        <f t="shared" si="8"/>
        <v>#REF!</v>
      </c>
      <c r="AB27" s="277" t="e">
        <f t="shared" si="9"/>
        <v>#REF!</v>
      </c>
      <c r="AC27" s="277" t="e">
        <f t="shared" si="10"/>
        <v>#REF!</v>
      </c>
      <c r="AD27" s="284" t="e">
        <f t="shared" si="11"/>
        <v>#REF!</v>
      </c>
      <c r="AE27" s="285"/>
      <c r="AF27" s="286"/>
      <c r="AG27" s="291" t="str">
        <f t="shared" si="0"/>
        <v>30</v>
      </c>
      <c r="AH27" s="292">
        <f t="shared" si="12"/>
        <v>116.08</v>
      </c>
    </row>
    <row r="28" customHeight="1" spans="1:34">
      <c r="A28" s="43"/>
      <c r="B28" s="44"/>
      <c r="C28" s="138"/>
      <c r="D28" s="43"/>
      <c r="E28" s="43"/>
      <c r="F28" s="43"/>
      <c r="G28" s="43"/>
      <c r="H28" s="43"/>
      <c r="I28" s="45"/>
      <c r="J28" s="54"/>
      <c r="K28" s="54"/>
      <c r="L28" s="54"/>
      <c r="M28" s="54"/>
      <c r="N28" s="54"/>
      <c r="O28" s="54"/>
      <c r="P28" s="54" t="e">
        <f t="shared" si="1"/>
        <v>#REF!</v>
      </c>
      <c r="Q28" s="276" t="str">
        <f t="shared" si="2"/>
        <v>30</v>
      </c>
      <c r="R28" s="54" t="e">
        <f t="shared" si="3"/>
        <v>#REF!</v>
      </c>
      <c r="S28" s="54" t="str">
        <f t="shared" si="4"/>
        <v/>
      </c>
      <c r="T28" s="47"/>
      <c r="U28" s="277"/>
      <c r="V28" s="278">
        <v>1</v>
      </c>
      <c r="W28" s="279">
        <f t="shared" si="5"/>
        <v>0</v>
      </c>
      <c r="X28" s="277" t="e">
        <f t="shared" si="6"/>
        <v>#REF!</v>
      </c>
      <c r="Y28" s="277"/>
      <c r="Z28" s="282" t="e">
        <f t="shared" si="7"/>
        <v>#REF!</v>
      </c>
      <c r="AA28" s="283" t="e">
        <f t="shared" si="8"/>
        <v>#REF!</v>
      </c>
      <c r="AB28" s="277" t="e">
        <f t="shared" si="9"/>
        <v>#REF!</v>
      </c>
      <c r="AC28" s="277" t="e">
        <f t="shared" si="10"/>
        <v>#REF!</v>
      </c>
      <c r="AD28" s="284" t="e">
        <f t="shared" si="11"/>
        <v>#REF!</v>
      </c>
      <c r="AE28" s="285"/>
      <c r="AF28" s="286"/>
      <c r="AG28" s="291" t="str">
        <f t="shared" si="0"/>
        <v>30</v>
      </c>
      <c r="AH28" s="292">
        <f t="shared" si="12"/>
        <v>116.08</v>
      </c>
    </row>
    <row r="29" customHeight="1" spans="1:34">
      <c r="A29" s="43"/>
      <c r="B29" s="44"/>
      <c r="C29" s="138"/>
      <c r="D29" s="43"/>
      <c r="E29" s="43"/>
      <c r="F29" s="43"/>
      <c r="G29" s="43"/>
      <c r="H29" s="43"/>
      <c r="I29" s="45"/>
      <c r="J29" s="54"/>
      <c r="K29" s="54"/>
      <c r="L29" s="54"/>
      <c r="M29" s="54"/>
      <c r="N29" s="54"/>
      <c r="O29" s="54"/>
      <c r="P29" s="54" t="e">
        <f t="shared" si="1"/>
        <v>#REF!</v>
      </c>
      <c r="Q29" s="276" t="str">
        <f t="shared" si="2"/>
        <v>30</v>
      </c>
      <c r="R29" s="54" t="e">
        <f t="shared" si="3"/>
        <v>#REF!</v>
      </c>
      <c r="S29" s="54" t="str">
        <f t="shared" si="4"/>
        <v/>
      </c>
      <c r="T29" s="47"/>
      <c r="U29" s="277"/>
      <c r="V29" s="278">
        <v>1</v>
      </c>
      <c r="W29" s="279">
        <f t="shared" si="5"/>
        <v>0</v>
      </c>
      <c r="X29" s="277" t="e">
        <f t="shared" si="6"/>
        <v>#REF!</v>
      </c>
      <c r="Y29" s="277"/>
      <c r="Z29" s="282" t="e">
        <f t="shared" si="7"/>
        <v>#REF!</v>
      </c>
      <c r="AA29" s="283" t="e">
        <f t="shared" si="8"/>
        <v>#REF!</v>
      </c>
      <c r="AB29" s="277" t="e">
        <f t="shared" si="9"/>
        <v>#REF!</v>
      </c>
      <c r="AC29" s="277" t="e">
        <f t="shared" si="10"/>
        <v>#REF!</v>
      </c>
      <c r="AD29" s="284" t="e">
        <f t="shared" si="11"/>
        <v>#REF!</v>
      </c>
      <c r="AE29" s="285"/>
      <c r="AF29" s="286"/>
      <c r="AG29" s="291" t="str">
        <f t="shared" si="0"/>
        <v>30</v>
      </c>
      <c r="AH29" s="292">
        <f t="shared" si="12"/>
        <v>116.08</v>
      </c>
    </row>
    <row r="30" customHeight="1" spans="1:34">
      <c r="A30" s="43"/>
      <c r="B30" s="44"/>
      <c r="C30" s="138"/>
      <c r="D30" s="43"/>
      <c r="E30" s="43"/>
      <c r="F30" s="43"/>
      <c r="G30" s="43"/>
      <c r="H30" s="43"/>
      <c r="I30" s="45"/>
      <c r="J30" s="54"/>
      <c r="K30" s="54"/>
      <c r="L30" s="54"/>
      <c r="M30" s="54"/>
      <c r="N30" s="54"/>
      <c r="O30" s="54"/>
      <c r="P30" s="54" t="e">
        <f t="shared" si="1"/>
        <v>#REF!</v>
      </c>
      <c r="Q30" s="276" t="str">
        <f t="shared" si="2"/>
        <v>30</v>
      </c>
      <c r="R30" s="54" t="e">
        <f t="shared" si="3"/>
        <v>#REF!</v>
      </c>
      <c r="S30" s="54" t="str">
        <f t="shared" si="4"/>
        <v/>
      </c>
      <c r="T30" s="47"/>
      <c r="U30" s="277"/>
      <c r="V30" s="278">
        <v>1</v>
      </c>
      <c r="W30" s="279">
        <f t="shared" si="5"/>
        <v>0</v>
      </c>
      <c r="X30" s="277" t="e">
        <f t="shared" si="6"/>
        <v>#REF!</v>
      </c>
      <c r="Y30" s="277"/>
      <c r="Z30" s="282" t="e">
        <f t="shared" si="7"/>
        <v>#REF!</v>
      </c>
      <c r="AA30" s="283" t="e">
        <f t="shared" si="8"/>
        <v>#REF!</v>
      </c>
      <c r="AB30" s="277" t="e">
        <f t="shared" si="9"/>
        <v>#REF!</v>
      </c>
      <c r="AC30" s="277" t="e">
        <f t="shared" si="10"/>
        <v>#REF!</v>
      </c>
      <c r="AD30" s="284" t="e">
        <f t="shared" si="11"/>
        <v>#REF!</v>
      </c>
      <c r="AE30" s="285"/>
      <c r="AF30" s="286"/>
      <c r="AG30" s="291" t="str">
        <f t="shared" si="0"/>
        <v>30</v>
      </c>
      <c r="AH30" s="292">
        <f t="shared" si="12"/>
        <v>116.08</v>
      </c>
    </row>
    <row r="31" customHeight="1" spans="1:34">
      <c r="A31" s="43"/>
      <c r="B31" s="44"/>
      <c r="C31" s="138"/>
      <c r="D31" s="43"/>
      <c r="E31" s="43"/>
      <c r="F31" s="43"/>
      <c r="G31" s="43"/>
      <c r="H31" s="43"/>
      <c r="I31" s="45"/>
      <c r="J31" s="54"/>
      <c r="K31" s="54"/>
      <c r="L31" s="54"/>
      <c r="M31" s="54"/>
      <c r="N31" s="54"/>
      <c r="O31" s="54"/>
      <c r="P31" s="54" t="e">
        <f t="shared" si="1"/>
        <v>#REF!</v>
      </c>
      <c r="Q31" s="276" t="str">
        <f t="shared" si="2"/>
        <v>30</v>
      </c>
      <c r="R31" s="54" t="e">
        <f t="shared" si="3"/>
        <v>#REF!</v>
      </c>
      <c r="S31" s="54" t="str">
        <f t="shared" si="4"/>
        <v/>
      </c>
      <c r="T31" s="47"/>
      <c r="U31" s="277"/>
      <c r="V31" s="278">
        <v>1</v>
      </c>
      <c r="W31" s="279">
        <f t="shared" si="5"/>
        <v>0</v>
      </c>
      <c r="X31" s="277" t="e">
        <f t="shared" si="6"/>
        <v>#REF!</v>
      </c>
      <c r="Y31" s="277"/>
      <c r="Z31" s="282" t="e">
        <f t="shared" si="7"/>
        <v>#REF!</v>
      </c>
      <c r="AA31" s="283" t="e">
        <f t="shared" si="8"/>
        <v>#REF!</v>
      </c>
      <c r="AB31" s="277" t="e">
        <f t="shared" si="9"/>
        <v>#REF!</v>
      </c>
      <c r="AC31" s="277" t="e">
        <f t="shared" si="10"/>
        <v>#REF!</v>
      </c>
      <c r="AD31" s="284" t="e">
        <f t="shared" si="11"/>
        <v>#REF!</v>
      </c>
      <c r="AE31" s="285"/>
      <c r="AF31" s="286"/>
      <c r="AG31" s="291" t="str">
        <f t="shared" si="0"/>
        <v>30</v>
      </c>
      <c r="AH31" s="292">
        <f t="shared" si="12"/>
        <v>116.08</v>
      </c>
    </row>
    <row r="32" customHeight="1" spans="1:34">
      <c r="A32" s="43"/>
      <c r="B32" s="44"/>
      <c r="C32" s="138"/>
      <c r="D32" s="43"/>
      <c r="E32" s="43"/>
      <c r="F32" s="43"/>
      <c r="G32" s="43"/>
      <c r="H32" s="43"/>
      <c r="I32" s="45"/>
      <c r="J32" s="54"/>
      <c r="K32" s="54"/>
      <c r="L32" s="54"/>
      <c r="M32" s="54"/>
      <c r="N32" s="54"/>
      <c r="O32" s="54"/>
      <c r="P32" s="54" t="e">
        <f t="shared" si="1"/>
        <v>#REF!</v>
      </c>
      <c r="Q32" s="276" t="str">
        <f t="shared" si="2"/>
        <v>30</v>
      </c>
      <c r="R32" s="54" t="e">
        <f t="shared" si="3"/>
        <v>#REF!</v>
      </c>
      <c r="S32" s="54" t="str">
        <f t="shared" si="4"/>
        <v/>
      </c>
      <c r="T32" s="47"/>
      <c r="U32" s="277"/>
      <c r="V32" s="278">
        <v>1</v>
      </c>
      <c r="W32" s="279">
        <f t="shared" si="5"/>
        <v>0</v>
      </c>
      <c r="X32" s="277" t="e">
        <f t="shared" si="6"/>
        <v>#REF!</v>
      </c>
      <c r="Y32" s="277"/>
      <c r="Z32" s="282" t="e">
        <f t="shared" si="7"/>
        <v>#REF!</v>
      </c>
      <c r="AA32" s="283" t="e">
        <f t="shared" si="8"/>
        <v>#REF!</v>
      </c>
      <c r="AB32" s="277" t="e">
        <f t="shared" si="9"/>
        <v>#REF!</v>
      </c>
      <c r="AC32" s="277" t="e">
        <f t="shared" si="10"/>
        <v>#REF!</v>
      </c>
      <c r="AD32" s="284" t="e">
        <f t="shared" si="11"/>
        <v>#REF!</v>
      </c>
      <c r="AE32" s="285"/>
      <c r="AF32" s="286"/>
      <c r="AG32" s="291" t="str">
        <f t="shared" si="0"/>
        <v>30</v>
      </c>
      <c r="AH32" s="292">
        <f t="shared" si="12"/>
        <v>116.08</v>
      </c>
    </row>
    <row r="33" customHeight="1" spans="1:34">
      <c r="A33" s="43"/>
      <c r="B33" s="44"/>
      <c r="C33" s="138"/>
      <c r="D33" s="43"/>
      <c r="E33" s="43"/>
      <c r="F33" s="43"/>
      <c r="G33" s="43"/>
      <c r="H33" s="43"/>
      <c r="I33" s="45"/>
      <c r="J33" s="54"/>
      <c r="K33" s="54"/>
      <c r="L33" s="54"/>
      <c r="M33" s="54"/>
      <c r="N33" s="54"/>
      <c r="O33" s="54"/>
      <c r="P33" s="54" t="e">
        <f t="shared" si="1"/>
        <v>#REF!</v>
      </c>
      <c r="Q33" s="276" t="str">
        <f t="shared" si="2"/>
        <v>30</v>
      </c>
      <c r="R33" s="54" t="e">
        <f t="shared" si="3"/>
        <v>#REF!</v>
      </c>
      <c r="S33" s="54" t="str">
        <f t="shared" si="4"/>
        <v/>
      </c>
      <c r="T33" s="47"/>
      <c r="U33" s="277"/>
      <c r="V33" s="278">
        <v>1</v>
      </c>
      <c r="W33" s="279">
        <f t="shared" si="5"/>
        <v>0</v>
      </c>
      <c r="X33" s="277" t="e">
        <f t="shared" si="6"/>
        <v>#REF!</v>
      </c>
      <c r="Y33" s="277"/>
      <c r="Z33" s="282" t="e">
        <f t="shared" si="7"/>
        <v>#REF!</v>
      </c>
      <c r="AA33" s="283" t="e">
        <f t="shared" si="8"/>
        <v>#REF!</v>
      </c>
      <c r="AB33" s="277" t="e">
        <f t="shared" si="9"/>
        <v>#REF!</v>
      </c>
      <c r="AC33" s="277" t="e">
        <f t="shared" si="10"/>
        <v>#REF!</v>
      </c>
      <c r="AD33" s="284" t="e">
        <f t="shared" si="11"/>
        <v>#REF!</v>
      </c>
      <c r="AE33" s="285"/>
      <c r="AF33" s="286"/>
      <c r="AG33" s="291" t="str">
        <f t="shared" si="0"/>
        <v>30</v>
      </c>
      <c r="AH33" s="292">
        <f t="shared" si="12"/>
        <v>116.08</v>
      </c>
    </row>
    <row r="34" customHeight="1" spans="1:34">
      <c r="A34" s="43"/>
      <c r="B34" s="44"/>
      <c r="C34" s="138"/>
      <c r="D34" s="43"/>
      <c r="E34" s="43"/>
      <c r="F34" s="43"/>
      <c r="G34" s="43"/>
      <c r="H34" s="43"/>
      <c r="I34" s="45"/>
      <c r="J34" s="54"/>
      <c r="K34" s="54"/>
      <c r="L34" s="54"/>
      <c r="M34" s="54"/>
      <c r="N34" s="54"/>
      <c r="O34" s="54"/>
      <c r="P34" s="54" t="e">
        <f t="shared" si="1"/>
        <v>#REF!</v>
      </c>
      <c r="Q34" s="276" t="str">
        <f t="shared" si="2"/>
        <v>30</v>
      </c>
      <c r="R34" s="54" t="e">
        <f t="shared" si="3"/>
        <v>#REF!</v>
      </c>
      <c r="S34" s="54" t="str">
        <f t="shared" si="4"/>
        <v/>
      </c>
      <c r="T34" s="47"/>
      <c r="U34" s="277"/>
      <c r="V34" s="278">
        <v>1</v>
      </c>
      <c r="W34" s="279">
        <f t="shared" si="5"/>
        <v>0</v>
      </c>
      <c r="X34" s="277" t="e">
        <f t="shared" si="6"/>
        <v>#REF!</v>
      </c>
      <c r="Y34" s="277"/>
      <c r="Z34" s="282" t="e">
        <f t="shared" si="7"/>
        <v>#REF!</v>
      </c>
      <c r="AA34" s="283" t="e">
        <f t="shared" si="8"/>
        <v>#REF!</v>
      </c>
      <c r="AB34" s="277" t="e">
        <f t="shared" si="9"/>
        <v>#REF!</v>
      </c>
      <c r="AC34" s="277" t="e">
        <f t="shared" si="10"/>
        <v>#REF!</v>
      </c>
      <c r="AD34" s="284" t="e">
        <f t="shared" si="11"/>
        <v>#REF!</v>
      </c>
      <c r="AE34" s="285"/>
      <c r="AF34" s="286"/>
      <c r="AG34" s="291" t="str">
        <f t="shared" si="0"/>
        <v>30</v>
      </c>
      <c r="AH34" s="292">
        <f t="shared" si="12"/>
        <v>116.08</v>
      </c>
    </row>
    <row r="35" customHeight="1" spans="1:34">
      <c r="A35" s="43"/>
      <c r="B35" s="44"/>
      <c r="C35" s="138"/>
      <c r="D35" s="43"/>
      <c r="E35" s="43"/>
      <c r="F35" s="43"/>
      <c r="G35" s="43"/>
      <c r="H35" s="43"/>
      <c r="I35" s="45"/>
      <c r="J35" s="54"/>
      <c r="K35" s="54"/>
      <c r="L35" s="54"/>
      <c r="M35" s="54"/>
      <c r="N35" s="54"/>
      <c r="O35" s="54"/>
      <c r="P35" s="54" t="e">
        <f t="shared" si="1"/>
        <v>#REF!</v>
      </c>
      <c r="Q35" s="276" t="str">
        <f t="shared" si="2"/>
        <v>30</v>
      </c>
      <c r="R35" s="54" t="e">
        <f t="shared" si="3"/>
        <v>#REF!</v>
      </c>
      <c r="S35" s="54" t="str">
        <f t="shared" si="4"/>
        <v/>
      </c>
      <c r="T35" s="47"/>
      <c r="U35" s="277"/>
      <c r="V35" s="278">
        <v>1</v>
      </c>
      <c r="W35" s="279">
        <f t="shared" si="5"/>
        <v>0</v>
      </c>
      <c r="X35" s="277" t="e">
        <f t="shared" si="6"/>
        <v>#REF!</v>
      </c>
      <c r="Y35" s="277"/>
      <c r="Z35" s="282" t="e">
        <f t="shared" si="7"/>
        <v>#REF!</v>
      </c>
      <c r="AA35" s="283" t="e">
        <f t="shared" si="8"/>
        <v>#REF!</v>
      </c>
      <c r="AB35" s="277" t="e">
        <f t="shared" si="9"/>
        <v>#REF!</v>
      </c>
      <c r="AC35" s="277" t="e">
        <f t="shared" si="10"/>
        <v>#REF!</v>
      </c>
      <c r="AD35" s="284" t="e">
        <f t="shared" si="11"/>
        <v>#REF!</v>
      </c>
      <c r="AE35" s="285"/>
      <c r="AF35" s="286"/>
      <c r="AG35" s="291" t="str">
        <f t="shared" si="0"/>
        <v>30</v>
      </c>
      <c r="AH35" s="292">
        <f t="shared" si="12"/>
        <v>116.08</v>
      </c>
    </row>
    <row r="36" customHeight="1" spans="1:34">
      <c r="A36" s="43"/>
      <c r="B36" s="44"/>
      <c r="C36" s="138"/>
      <c r="D36" s="43"/>
      <c r="E36" s="43"/>
      <c r="F36" s="43"/>
      <c r="G36" s="43"/>
      <c r="H36" s="43"/>
      <c r="I36" s="45"/>
      <c r="J36" s="54"/>
      <c r="K36" s="54"/>
      <c r="L36" s="54"/>
      <c r="M36" s="54"/>
      <c r="N36" s="54"/>
      <c r="O36" s="54"/>
      <c r="P36" s="54" t="e">
        <f t="shared" si="1"/>
        <v>#REF!</v>
      </c>
      <c r="Q36" s="276" t="str">
        <f t="shared" si="2"/>
        <v>30</v>
      </c>
      <c r="R36" s="54" t="e">
        <f t="shared" si="3"/>
        <v>#REF!</v>
      </c>
      <c r="S36" s="54" t="str">
        <f t="shared" si="4"/>
        <v/>
      </c>
      <c r="T36" s="47"/>
      <c r="U36" s="277"/>
      <c r="V36" s="278">
        <v>1</v>
      </c>
      <c r="W36" s="279">
        <f t="shared" si="5"/>
        <v>0</v>
      </c>
      <c r="X36" s="277" t="e">
        <f t="shared" si="6"/>
        <v>#REF!</v>
      </c>
      <c r="Y36" s="277"/>
      <c r="Z36" s="282" t="e">
        <f t="shared" si="7"/>
        <v>#REF!</v>
      </c>
      <c r="AA36" s="283" t="e">
        <f t="shared" si="8"/>
        <v>#REF!</v>
      </c>
      <c r="AB36" s="277" t="e">
        <f t="shared" si="9"/>
        <v>#REF!</v>
      </c>
      <c r="AC36" s="277" t="e">
        <f t="shared" si="10"/>
        <v>#REF!</v>
      </c>
      <c r="AD36" s="284" t="e">
        <f t="shared" si="11"/>
        <v>#REF!</v>
      </c>
      <c r="AE36" s="285"/>
      <c r="AF36" s="286"/>
      <c r="AG36" s="291" t="str">
        <f t="shared" si="0"/>
        <v>30</v>
      </c>
      <c r="AH36" s="292">
        <f t="shared" si="12"/>
        <v>116.08</v>
      </c>
    </row>
    <row r="37" customHeight="1" spans="1:34">
      <c r="A37" s="43"/>
      <c r="B37" s="44"/>
      <c r="C37" s="138"/>
      <c r="D37" s="43"/>
      <c r="E37" s="43"/>
      <c r="F37" s="43"/>
      <c r="G37" s="43"/>
      <c r="H37" s="43"/>
      <c r="I37" s="45"/>
      <c r="J37" s="54"/>
      <c r="K37" s="54"/>
      <c r="L37" s="54"/>
      <c r="M37" s="54"/>
      <c r="N37" s="54"/>
      <c r="O37" s="54"/>
      <c r="P37" s="54" t="e">
        <f t="shared" si="1"/>
        <v>#REF!</v>
      </c>
      <c r="Q37" s="276" t="str">
        <f t="shared" si="2"/>
        <v>30</v>
      </c>
      <c r="R37" s="54" t="e">
        <f t="shared" si="3"/>
        <v>#REF!</v>
      </c>
      <c r="S37" s="54" t="str">
        <f t="shared" si="4"/>
        <v/>
      </c>
      <c r="T37" s="47"/>
      <c r="U37" s="277"/>
      <c r="V37" s="278">
        <v>1</v>
      </c>
      <c r="W37" s="279">
        <f t="shared" si="5"/>
        <v>0</v>
      </c>
      <c r="X37" s="277" t="e">
        <f t="shared" si="6"/>
        <v>#REF!</v>
      </c>
      <c r="Y37" s="277"/>
      <c r="Z37" s="282" t="e">
        <f t="shared" si="7"/>
        <v>#REF!</v>
      </c>
      <c r="AA37" s="283" t="e">
        <f t="shared" si="8"/>
        <v>#REF!</v>
      </c>
      <c r="AB37" s="277" t="e">
        <f t="shared" si="9"/>
        <v>#REF!</v>
      </c>
      <c r="AC37" s="277" t="e">
        <f t="shared" si="10"/>
        <v>#REF!</v>
      </c>
      <c r="AD37" s="284" t="e">
        <f t="shared" si="11"/>
        <v>#REF!</v>
      </c>
      <c r="AE37" s="285"/>
      <c r="AF37" s="286"/>
      <c r="AG37" s="291" t="str">
        <f t="shared" si="0"/>
        <v>30</v>
      </c>
      <c r="AH37" s="292">
        <f t="shared" si="12"/>
        <v>116.08</v>
      </c>
    </row>
    <row r="38" customHeight="1" spans="1:34">
      <c r="A38" s="43"/>
      <c r="B38" s="44"/>
      <c r="C38" s="138"/>
      <c r="D38" s="43"/>
      <c r="E38" s="43"/>
      <c r="F38" s="43"/>
      <c r="G38" s="43"/>
      <c r="H38" s="43"/>
      <c r="I38" s="45"/>
      <c r="J38" s="54"/>
      <c r="K38" s="54"/>
      <c r="L38" s="54"/>
      <c r="M38" s="54"/>
      <c r="N38" s="54"/>
      <c r="O38" s="54"/>
      <c r="P38" s="54" t="e">
        <f t="shared" si="1"/>
        <v>#REF!</v>
      </c>
      <c r="Q38" s="276" t="str">
        <f t="shared" si="2"/>
        <v>30</v>
      </c>
      <c r="R38" s="54" t="e">
        <f t="shared" si="3"/>
        <v>#REF!</v>
      </c>
      <c r="S38" s="54" t="str">
        <f t="shared" si="4"/>
        <v/>
      </c>
      <c r="T38" s="47"/>
      <c r="U38" s="277"/>
      <c r="V38" s="278">
        <v>1</v>
      </c>
      <c r="W38" s="279">
        <f t="shared" si="5"/>
        <v>0</v>
      </c>
      <c r="X38" s="277" t="e">
        <f t="shared" si="6"/>
        <v>#REF!</v>
      </c>
      <c r="Y38" s="277"/>
      <c r="Z38" s="282" t="e">
        <f t="shared" si="7"/>
        <v>#REF!</v>
      </c>
      <c r="AA38" s="283" t="e">
        <f t="shared" si="8"/>
        <v>#REF!</v>
      </c>
      <c r="AB38" s="277" t="e">
        <f t="shared" si="9"/>
        <v>#REF!</v>
      </c>
      <c r="AC38" s="277" t="e">
        <f t="shared" si="10"/>
        <v>#REF!</v>
      </c>
      <c r="AD38" s="284" t="e">
        <f t="shared" si="11"/>
        <v>#REF!</v>
      </c>
      <c r="AE38" s="285"/>
      <c r="AF38" s="286"/>
      <c r="AG38" s="291" t="str">
        <f t="shared" si="0"/>
        <v>30</v>
      </c>
      <c r="AH38" s="292">
        <f t="shared" si="12"/>
        <v>116.08</v>
      </c>
    </row>
    <row r="39" customHeight="1" spans="1:34">
      <c r="A39" s="43"/>
      <c r="B39" s="44"/>
      <c r="C39" s="138"/>
      <c r="D39" s="43"/>
      <c r="E39" s="43"/>
      <c r="F39" s="43"/>
      <c r="G39" s="43"/>
      <c r="H39" s="43"/>
      <c r="I39" s="45"/>
      <c r="J39" s="54"/>
      <c r="K39" s="54"/>
      <c r="L39" s="54"/>
      <c r="M39" s="54"/>
      <c r="N39" s="54"/>
      <c r="O39" s="54"/>
      <c r="P39" s="54" t="e">
        <f t="shared" si="1"/>
        <v>#REF!</v>
      </c>
      <c r="Q39" s="276" t="str">
        <f t="shared" si="2"/>
        <v>30</v>
      </c>
      <c r="R39" s="54" t="e">
        <f t="shared" si="3"/>
        <v>#REF!</v>
      </c>
      <c r="S39" s="54" t="str">
        <f t="shared" si="4"/>
        <v/>
      </c>
      <c r="T39" s="47"/>
      <c r="U39" s="277"/>
      <c r="V39" s="278">
        <v>1</v>
      </c>
      <c r="W39" s="279">
        <f t="shared" si="5"/>
        <v>0</v>
      </c>
      <c r="X39" s="277" t="e">
        <f t="shared" si="6"/>
        <v>#REF!</v>
      </c>
      <c r="Y39" s="277"/>
      <c r="Z39" s="282" t="e">
        <f t="shared" si="7"/>
        <v>#REF!</v>
      </c>
      <c r="AA39" s="283" t="e">
        <f t="shared" si="8"/>
        <v>#REF!</v>
      </c>
      <c r="AB39" s="277" t="e">
        <f t="shared" si="9"/>
        <v>#REF!</v>
      </c>
      <c r="AC39" s="277" t="e">
        <f t="shared" si="10"/>
        <v>#REF!</v>
      </c>
      <c r="AD39" s="284" t="e">
        <f t="shared" si="11"/>
        <v>#REF!</v>
      </c>
      <c r="AE39" s="285"/>
      <c r="AF39" s="286"/>
      <c r="AG39" s="291" t="str">
        <f t="shared" si="0"/>
        <v>30</v>
      </c>
      <c r="AH39" s="292">
        <f t="shared" si="12"/>
        <v>116.08</v>
      </c>
    </row>
    <row r="40" customHeight="1" spans="1:34">
      <c r="A40" s="43"/>
      <c r="B40" s="44"/>
      <c r="C40" s="138"/>
      <c r="D40" s="43"/>
      <c r="E40" s="43"/>
      <c r="F40" s="43"/>
      <c r="G40" s="43"/>
      <c r="H40" s="43"/>
      <c r="I40" s="45"/>
      <c r="J40" s="54"/>
      <c r="K40" s="54"/>
      <c r="L40" s="54"/>
      <c r="M40" s="54"/>
      <c r="N40" s="54"/>
      <c r="O40" s="54"/>
      <c r="P40" s="54" t="e">
        <f t="shared" si="1"/>
        <v>#REF!</v>
      </c>
      <c r="Q40" s="276" t="str">
        <f t="shared" si="2"/>
        <v>30</v>
      </c>
      <c r="R40" s="54" t="e">
        <f t="shared" si="3"/>
        <v>#REF!</v>
      </c>
      <c r="S40" s="54" t="str">
        <f t="shared" si="4"/>
        <v/>
      </c>
      <c r="T40" s="47"/>
      <c r="U40" s="277"/>
      <c r="V40" s="278">
        <v>1</v>
      </c>
      <c r="W40" s="279">
        <f t="shared" si="5"/>
        <v>0</v>
      </c>
      <c r="X40" s="277" t="e">
        <f t="shared" si="6"/>
        <v>#REF!</v>
      </c>
      <c r="Y40" s="277"/>
      <c r="Z40" s="282" t="e">
        <f t="shared" si="7"/>
        <v>#REF!</v>
      </c>
      <c r="AA40" s="283" t="e">
        <f t="shared" si="8"/>
        <v>#REF!</v>
      </c>
      <c r="AB40" s="277" t="e">
        <f t="shared" si="9"/>
        <v>#REF!</v>
      </c>
      <c r="AC40" s="277" t="e">
        <f t="shared" si="10"/>
        <v>#REF!</v>
      </c>
      <c r="AD40" s="284" t="e">
        <f t="shared" si="11"/>
        <v>#REF!</v>
      </c>
      <c r="AE40" s="285"/>
      <c r="AF40" s="286"/>
      <c r="AG40" s="291" t="str">
        <f t="shared" si="0"/>
        <v>30</v>
      </c>
      <c r="AH40" s="292">
        <f t="shared" si="12"/>
        <v>116.08</v>
      </c>
    </row>
    <row r="41" customHeight="1" spans="1:34">
      <c r="A41" s="43"/>
      <c r="B41" s="44"/>
      <c r="C41" s="138"/>
      <c r="D41" s="43"/>
      <c r="E41" s="43"/>
      <c r="F41" s="43"/>
      <c r="G41" s="43"/>
      <c r="H41" s="43"/>
      <c r="I41" s="45"/>
      <c r="J41" s="54"/>
      <c r="K41" s="54"/>
      <c r="L41" s="54"/>
      <c r="M41" s="54"/>
      <c r="N41" s="54"/>
      <c r="O41" s="54"/>
      <c r="P41" s="54" t="e">
        <f t="shared" si="1"/>
        <v>#REF!</v>
      </c>
      <c r="Q41" s="276" t="str">
        <f t="shared" si="2"/>
        <v>30</v>
      </c>
      <c r="R41" s="54" t="e">
        <f t="shared" si="3"/>
        <v>#REF!</v>
      </c>
      <c r="S41" s="54" t="str">
        <f t="shared" si="4"/>
        <v/>
      </c>
      <c r="T41" s="47"/>
      <c r="U41" s="277"/>
      <c r="V41" s="278">
        <v>1</v>
      </c>
      <c r="W41" s="279">
        <f t="shared" si="5"/>
        <v>0</v>
      </c>
      <c r="X41" s="277" t="e">
        <f t="shared" si="6"/>
        <v>#REF!</v>
      </c>
      <c r="Y41" s="277"/>
      <c r="Z41" s="282" t="e">
        <f t="shared" si="7"/>
        <v>#REF!</v>
      </c>
      <c r="AA41" s="283" t="e">
        <f t="shared" si="8"/>
        <v>#REF!</v>
      </c>
      <c r="AB41" s="277" t="e">
        <f t="shared" si="9"/>
        <v>#REF!</v>
      </c>
      <c r="AC41" s="277" t="e">
        <f t="shared" si="10"/>
        <v>#REF!</v>
      </c>
      <c r="AD41" s="284" t="e">
        <f t="shared" si="11"/>
        <v>#REF!</v>
      </c>
      <c r="AE41" s="285"/>
      <c r="AF41" s="286"/>
      <c r="AG41" s="291" t="str">
        <f t="shared" si="0"/>
        <v>30</v>
      </c>
      <c r="AH41" s="292">
        <f t="shared" si="12"/>
        <v>116.08</v>
      </c>
    </row>
    <row r="42" customHeight="1" spans="1:34">
      <c r="A42" s="43"/>
      <c r="B42" s="44"/>
      <c r="C42" s="138"/>
      <c r="D42" s="43"/>
      <c r="E42" s="43"/>
      <c r="F42" s="43"/>
      <c r="G42" s="43"/>
      <c r="H42" s="43"/>
      <c r="I42" s="45"/>
      <c r="J42" s="54"/>
      <c r="K42" s="54"/>
      <c r="L42" s="54"/>
      <c r="M42" s="54"/>
      <c r="N42" s="54"/>
      <c r="O42" s="54"/>
      <c r="P42" s="54" t="e">
        <f t="shared" si="1"/>
        <v>#REF!</v>
      </c>
      <c r="Q42" s="276" t="str">
        <f t="shared" si="2"/>
        <v>30</v>
      </c>
      <c r="R42" s="54" t="e">
        <f t="shared" si="3"/>
        <v>#REF!</v>
      </c>
      <c r="S42" s="54" t="str">
        <f t="shared" si="4"/>
        <v/>
      </c>
      <c r="T42" s="47"/>
      <c r="U42" s="277"/>
      <c r="V42" s="278">
        <v>1</v>
      </c>
      <c r="W42" s="279">
        <f t="shared" si="5"/>
        <v>0</v>
      </c>
      <c r="X42" s="277" t="e">
        <f t="shared" si="6"/>
        <v>#REF!</v>
      </c>
      <c r="Y42" s="277"/>
      <c r="Z42" s="282" t="e">
        <f t="shared" si="7"/>
        <v>#REF!</v>
      </c>
      <c r="AA42" s="283" t="e">
        <f t="shared" si="8"/>
        <v>#REF!</v>
      </c>
      <c r="AB42" s="277" t="e">
        <f t="shared" si="9"/>
        <v>#REF!</v>
      </c>
      <c r="AC42" s="277" t="e">
        <f t="shared" si="10"/>
        <v>#REF!</v>
      </c>
      <c r="AD42" s="284" t="e">
        <f t="shared" si="11"/>
        <v>#REF!</v>
      </c>
      <c r="AE42" s="285"/>
      <c r="AF42" s="286"/>
      <c r="AG42" s="291" t="str">
        <f t="shared" si="0"/>
        <v>30</v>
      </c>
      <c r="AH42" s="292">
        <f t="shared" si="12"/>
        <v>116.08</v>
      </c>
    </row>
    <row r="43" customHeight="1" spans="1:34">
      <c r="A43" s="43"/>
      <c r="B43" s="44"/>
      <c r="C43" s="138"/>
      <c r="D43" s="43"/>
      <c r="E43" s="43"/>
      <c r="F43" s="43"/>
      <c r="G43" s="43"/>
      <c r="H43" s="43"/>
      <c r="I43" s="45"/>
      <c r="J43" s="54"/>
      <c r="K43" s="54"/>
      <c r="L43" s="54"/>
      <c r="M43" s="54"/>
      <c r="N43" s="54"/>
      <c r="O43" s="54"/>
      <c r="P43" s="54" t="e">
        <f t="shared" si="1"/>
        <v>#REF!</v>
      </c>
      <c r="Q43" s="276" t="str">
        <f t="shared" si="2"/>
        <v>30</v>
      </c>
      <c r="R43" s="54" t="e">
        <f t="shared" si="3"/>
        <v>#REF!</v>
      </c>
      <c r="S43" s="54" t="str">
        <f t="shared" si="4"/>
        <v/>
      </c>
      <c r="T43" s="47"/>
      <c r="U43" s="277"/>
      <c r="V43" s="278">
        <v>1</v>
      </c>
      <c r="W43" s="279">
        <f t="shared" si="5"/>
        <v>0</v>
      </c>
      <c r="X43" s="277" t="e">
        <f t="shared" si="6"/>
        <v>#REF!</v>
      </c>
      <c r="Y43" s="277"/>
      <c r="Z43" s="282" t="e">
        <f t="shared" si="7"/>
        <v>#REF!</v>
      </c>
      <c r="AA43" s="283" t="e">
        <f t="shared" si="8"/>
        <v>#REF!</v>
      </c>
      <c r="AB43" s="277" t="e">
        <f t="shared" si="9"/>
        <v>#REF!</v>
      </c>
      <c r="AC43" s="277" t="e">
        <f t="shared" si="10"/>
        <v>#REF!</v>
      </c>
      <c r="AD43" s="284" t="e">
        <f t="shared" si="11"/>
        <v>#REF!</v>
      </c>
      <c r="AE43" s="285"/>
      <c r="AF43" s="286"/>
      <c r="AG43" s="291" t="str">
        <f t="shared" si="0"/>
        <v>30</v>
      </c>
      <c r="AH43" s="292">
        <f t="shared" si="12"/>
        <v>116.08</v>
      </c>
    </row>
    <row r="44" customHeight="1" spans="1:34">
      <c r="A44" s="43"/>
      <c r="B44" s="44"/>
      <c r="C44" s="138"/>
      <c r="D44" s="43"/>
      <c r="E44" s="43"/>
      <c r="F44" s="43"/>
      <c r="G44" s="43"/>
      <c r="H44" s="43"/>
      <c r="I44" s="45"/>
      <c r="J44" s="54"/>
      <c r="K44" s="54"/>
      <c r="L44" s="54"/>
      <c r="M44" s="54"/>
      <c r="N44" s="54"/>
      <c r="O44" s="54"/>
      <c r="P44" s="54" t="e">
        <f t="shared" si="1"/>
        <v>#REF!</v>
      </c>
      <c r="Q44" s="276" t="str">
        <f t="shared" si="2"/>
        <v>30</v>
      </c>
      <c r="R44" s="54" t="e">
        <f t="shared" si="3"/>
        <v>#REF!</v>
      </c>
      <c r="S44" s="54" t="str">
        <f t="shared" si="4"/>
        <v/>
      </c>
      <c r="T44" s="47"/>
      <c r="U44" s="277"/>
      <c r="V44" s="278">
        <v>1</v>
      </c>
      <c r="W44" s="279">
        <f t="shared" si="5"/>
        <v>0</v>
      </c>
      <c r="X44" s="277" t="e">
        <f t="shared" si="6"/>
        <v>#REF!</v>
      </c>
      <c r="Y44" s="277"/>
      <c r="Z44" s="282" t="e">
        <f t="shared" si="7"/>
        <v>#REF!</v>
      </c>
      <c r="AA44" s="283" t="e">
        <f t="shared" si="8"/>
        <v>#REF!</v>
      </c>
      <c r="AB44" s="277" t="e">
        <f t="shared" si="9"/>
        <v>#REF!</v>
      </c>
      <c r="AC44" s="277" t="e">
        <f t="shared" si="10"/>
        <v>#REF!</v>
      </c>
      <c r="AD44" s="284" t="e">
        <f t="shared" si="11"/>
        <v>#REF!</v>
      </c>
      <c r="AE44" s="285"/>
      <c r="AF44" s="286"/>
      <c r="AG44" s="291" t="str">
        <f t="shared" si="0"/>
        <v>30</v>
      </c>
      <c r="AH44" s="292">
        <f t="shared" si="12"/>
        <v>116.08</v>
      </c>
    </row>
    <row r="45" customHeight="1" spans="1:34">
      <c r="A45" s="43"/>
      <c r="B45" s="44"/>
      <c r="C45" s="138"/>
      <c r="D45" s="43"/>
      <c r="E45" s="43"/>
      <c r="F45" s="43"/>
      <c r="G45" s="43"/>
      <c r="H45" s="43"/>
      <c r="I45" s="45"/>
      <c r="J45" s="54"/>
      <c r="K45" s="54"/>
      <c r="L45" s="54"/>
      <c r="M45" s="54"/>
      <c r="N45" s="54"/>
      <c r="O45" s="54"/>
      <c r="P45" s="54" t="e">
        <f t="shared" si="1"/>
        <v>#REF!</v>
      </c>
      <c r="Q45" s="276" t="str">
        <f t="shared" si="2"/>
        <v>30</v>
      </c>
      <c r="R45" s="54" t="e">
        <f t="shared" si="3"/>
        <v>#REF!</v>
      </c>
      <c r="S45" s="54" t="str">
        <f t="shared" si="4"/>
        <v/>
      </c>
      <c r="T45" s="47"/>
      <c r="U45" s="277"/>
      <c r="V45" s="278">
        <v>1</v>
      </c>
      <c r="W45" s="279">
        <f t="shared" si="5"/>
        <v>0</v>
      </c>
      <c r="X45" s="277" t="e">
        <f t="shared" si="6"/>
        <v>#REF!</v>
      </c>
      <c r="Y45" s="277"/>
      <c r="Z45" s="282" t="e">
        <f t="shared" si="7"/>
        <v>#REF!</v>
      </c>
      <c r="AA45" s="283" t="e">
        <f t="shared" si="8"/>
        <v>#REF!</v>
      </c>
      <c r="AB45" s="277" t="e">
        <f t="shared" si="9"/>
        <v>#REF!</v>
      </c>
      <c r="AC45" s="277" t="e">
        <f t="shared" si="10"/>
        <v>#REF!</v>
      </c>
      <c r="AD45" s="284" t="e">
        <f t="shared" si="11"/>
        <v>#REF!</v>
      </c>
      <c r="AE45" s="285"/>
      <c r="AF45" s="286"/>
      <c r="AG45" s="291" t="str">
        <f t="shared" si="0"/>
        <v>30</v>
      </c>
      <c r="AH45" s="292">
        <f t="shared" si="12"/>
        <v>116.08</v>
      </c>
    </row>
    <row r="46" customHeight="1" spans="1:34">
      <c r="A46" s="43"/>
      <c r="B46" s="44"/>
      <c r="C46" s="138"/>
      <c r="D46" s="43"/>
      <c r="E46" s="43"/>
      <c r="F46" s="43"/>
      <c r="G46" s="43"/>
      <c r="H46" s="43"/>
      <c r="I46" s="45"/>
      <c r="J46" s="54"/>
      <c r="K46" s="54"/>
      <c r="L46" s="54"/>
      <c r="M46" s="54"/>
      <c r="N46" s="54"/>
      <c r="O46" s="54"/>
      <c r="P46" s="54" t="e">
        <f t="shared" si="1"/>
        <v>#REF!</v>
      </c>
      <c r="Q46" s="276" t="str">
        <f t="shared" si="2"/>
        <v>30</v>
      </c>
      <c r="R46" s="54" t="e">
        <f t="shared" si="3"/>
        <v>#REF!</v>
      </c>
      <c r="S46" s="54" t="str">
        <f t="shared" si="4"/>
        <v/>
      </c>
      <c r="T46" s="47"/>
      <c r="U46" s="277"/>
      <c r="V46" s="278">
        <v>1</v>
      </c>
      <c r="W46" s="279">
        <f t="shared" si="5"/>
        <v>0</v>
      </c>
      <c r="X46" s="277" t="e">
        <f t="shared" si="6"/>
        <v>#REF!</v>
      </c>
      <c r="Y46" s="277"/>
      <c r="Z46" s="282" t="e">
        <f t="shared" si="7"/>
        <v>#REF!</v>
      </c>
      <c r="AA46" s="283" t="e">
        <f t="shared" si="8"/>
        <v>#REF!</v>
      </c>
      <c r="AB46" s="277" t="e">
        <f t="shared" si="9"/>
        <v>#REF!</v>
      </c>
      <c r="AC46" s="277" t="e">
        <f t="shared" si="10"/>
        <v>#REF!</v>
      </c>
      <c r="AD46" s="284" t="e">
        <f t="shared" si="11"/>
        <v>#REF!</v>
      </c>
      <c r="AE46" s="285"/>
      <c r="AF46" s="286"/>
      <c r="AG46" s="291" t="str">
        <f t="shared" si="0"/>
        <v>30</v>
      </c>
      <c r="AH46" s="292">
        <f t="shared" si="12"/>
        <v>116.08</v>
      </c>
    </row>
    <row r="47" customHeight="1" spans="1:34">
      <c r="A47" s="43"/>
      <c r="B47" s="44"/>
      <c r="C47" s="138"/>
      <c r="D47" s="43"/>
      <c r="E47" s="43"/>
      <c r="F47" s="43"/>
      <c r="G47" s="43"/>
      <c r="H47" s="43"/>
      <c r="I47" s="45"/>
      <c r="J47" s="54"/>
      <c r="K47" s="54"/>
      <c r="L47" s="54"/>
      <c r="M47" s="54"/>
      <c r="N47" s="54"/>
      <c r="O47" s="54"/>
      <c r="P47" s="54" t="e">
        <f t="shared" si="1"/>
        <v>#REF!</v>
      </c>
      <c r="Q47" s="276" t="str">
        <f t="shared" si="2"/>
        <v>30</v>
      </c>
      <c r="R47" s="54" t="e">
        <f t="shared" si="3"/>
        <v>#REF!</v>
      </c>
      <c r="S47" s="54" t="str">
        <f t="shared" si="4"/>
        <v/>
      </c>
      <c r="T47" s="47"/>
      <c r="U47" s="277"/>
      <c r="V47" s="278">
        <v>1</v>
      </c>
      <c r="W47" s="279">
        <f t="shared" si="5"/>
        <v>0</v>
      </c>
      <c r="X47" s="277" t="e">
        <f t="shared" si="6"/>
        <v>#REF!</v>
      </c>
      <c r="Y47" s="277"/>
      <c r="Z47" s="282" t="e">
        <f t="shared" si="7"/>
        <v>#REF!</v>
      </c>
      <c r="AA47" s="283" t="e">
        <f t="shared" si="8"/>
        <v>#REF!</v>
      </c>
      <c r="AB47" s="277" t="e">
        <f t="shared" si="9"/>
        <v>#REF!</v>
      </c>
      <c r="AC47" s="277" t="e">
        <f t="shared" si="10"/>
        <v>#REF!</v>
      </c>
      <c r="AD47" s="284" t="e">
        <f t="shared" si="11"/>
        <v>#REF!</v>
      </c>
      <c r="AE47" s="285"/>
      <c r="AF47" s="286"/>
      <c r="AG47" s="291" t="str">
        <f t="shared" si="0"/>
        <v>30</v>
      </c>
      <c r="AH47" s="292">
        <f t="shared" si="12"/>
        <v>116.08</v>
      </c>
    </row>
    <row r="48" customHeight="1" spans="1:34">
      <c r="A48" s="43"/>
      <c r="B48" s="44"/>
      <c r="C48" s="138"/>
      <c r="D48" s="43"/>
      <c r="E48" s="43"/>
      <c r="F48" s="43"/>
      <c r="G48" s="43"/>
      <c r="H48" s="43"/>
      <c r="I48" s="45"/>
      <c r="J48" s="54"/>
      <c r="K48" s="54"/>
      <c r="L48" s="54"/>
      <c r="M48" s="54"/>
      <c r="N48" s="54"/>
      <c r="O48" s="54"/>
      <c r="P48" s="54" t="e">
        <f t="shared" si="1"/>
        <v>#REF!</v>
      </c>
      <c r="Q48" s="276" t="str">
        <f t="shared" si="2"/>
        <v>30</v>
      </c>
      <c r="R48" s="54" t="e">
        <f t="shared" si="3"/>
        <v>#REF!</v>
      </c>
      <c r="S48" s="54" t="str">
        <f t="shared" si="4"/>
        <v/>
      </c>
      <c r="T48" s="47"/>
      <c r="U48" s="277"/>
      <c r="V48" s="278">
        <v>1</v>
      </c>
      <c r="W48" s="279">
        <f t="shared" si="5"/>
        <v>0</v>
      </c>
      <c r="X48" s="277" t="e">
        <f t="shared" si="6"/>
        <v>#REF!</v>
      </c>
      <c r="Y48" s="277"/>
      <c r="Z48" s="282" t="e">
        <f t="shared" si="7"/>
        <v>#REF!</v>
      </c>
      <c r="AA48" s="283" t="e">
        <f t="shared" si="8"/>
        <v>#REF!</v>
      </c>
      <c r="AB48" s="277" t="e">
        <f t="shared" si="9"/>
        <v>#REF!</v>
      </c>
      <c r="AC48" s="277" t="e">
        <f t="shared" si="10"/>
        <v>#REF!</v>
      </c>
      <c r="AD48" s="284" t="e">
        <f t="shared" si="11"/>
        <v>#REF!</v>
      </c>
      <c r="AE48" s="285"/>
      <c r="AF48" s="286"/>
      <c r="AG48" s="291" t="str">
        <f t="shared" si="0"/>
        <v>30</v>
      </c>
      <c r="AH48" s="292">
        <f t="shared" si="12"/>
        <v>116.08</v>
      </c>
    </row>
    <row r="49" customHeight="1" spans="1:34">
      <c r="A49" s="43"/>
      <c r="B49" s="44"/>
      <c r="C49" s="138"/>
      <c r="D49" s="43"/>
      <c r="E49" s="43"/>
      <c r="F49" s="43"/>
      <c r="G49" s="43"/>
      <c r="H49" s="43"/>
      <c r="I49" s="45"/>
      <c r="J49" s="54"/>
      <c r="K49" s="54"/>
      <c r="L49" s="54"/>
      <c r="M49" s="54"/>
      <c r="N49" s="54"/>
      <c r="O49" s="54"/>
      <c r="P49" s="54" t="e">
        <f t="shared" si="1"/>
        <v>#REF!</v>
      </c>
      <c r="Q49" s="276" t="str">
        <f t="shared" si="2"/>
        <v>30</v>
      </c>
      <c r="R49" s="54" t="e">
        <f t="shared" si="3"/>
        <v>#REF!</v>
      </c>
      <c r="S49" s="54" t="str">
        <f t="shared" si="4"/>
        <v/>
      </c>
      <c r="T49" s="47"/>
      <c r="U49" s="277"/>
      <c r="V49" s="278">
        <v>1</v>
      </c>
      <c r="W49" s="279">
        <f t="shared" si="5"/>
        <v>0</v>
      </c>
      <c r="X49" s="277" t="e">
        <f t="shared" si="6"/>
        <v>#REF!</v>
      </c>
      <c r="Y49" s="277"/>
      <c r="Z49" s="282" t="e">
        <f t="shared" si="7"/>
        <v>#REF!</v>
      </c>
      <c r="AA49" s="283" t="e">
        <f t="shared" si="8"/>
        <v>#REF!</v>
      </c>
      <c r="AB49" s="277" t="e">
        <f t="shared" si="9"/>
        <v>#REF!</v>
      </c>
      <c r="AC49" s="277" t="e">
        <f t="shared" si="10"/>
        <v>#REF!</v>
      </c>
      <c r="AD49" s="284" t="e">
        <f t="shared" si="11"/>
        <v>#REF!</v>
      </c>
      <c r="AE49" s="285"/>
      <c r="AF49" s="286"/>
      <c r="AG49" s="291" t="str">
        <f t="shared" si="0"/>
        <v>30</v>
      </c>
      <c r="AH49" s="292">
        <f t="shared" si="12"/>
        <v>116.08</v>
      </c>
    </row>
    <row r="50" customHeight="1" spans="1:34">
      <c r="A50" s="43"/>
      <c r="B50" s="44"/>
      <c r="C50" s="138"/>
      <c r="D50" s="43"/>
      <c r="E50" s="43"/>
      <c r="F50" s="43"/>
      <c r="G50" s="43"/>
      <c r="H50" s="43"/>
      <c r="I50" s="45"/>
      <c r="J50" s="54"/>
      <c r="K50" s="54"/>
      <c r="L50" s="54"/>
      <c r="M50" s="54"/>
      <c r="N50" s="54"/>
      <c r="O50" s="54"/>
      <c r="P50" s="54" t="e">
        <f t="shared" si="1"/>
        <v>#REF!</v>
      </c>
      <c r="Q50" s="276" t="str">
        <f t="shared" si="2"/>
        <v>30</v>
      </c>
      <c r="R50" s="54" t="e">
        <f t="shared" si="3"/>
        <v>#REF!</v>
      </c>
      <c r="S50" s="54" t="str">
        <f t="shared" si="4"/>
        <v/>
      </c>
      <c r="T50" s="47"/>
      <c r="U50" s="277"/>
      <c r="V50" s="278">
        <v>1</v>
      </c>
      <c r="W50" s="279">
        <f t="shared" si="5"/>
        <v>0</v>
      </c>
      <c r="X50" s="277" t="e">
        <f t="shared" si="6"/>
        <v>#REF!</v>
      </c>
      <c r="Y50" s="277"/>
      <c r="Z50" s="282" t="e">
        <f t="shared" si="7"/>
        <v>#REF!</v>
      </c>
      <c r="AA50" s="283" t="e">
        <f t="shared" si="8"/>
        <v>#REF!</v>
      </c>
      <c r="AB50" s="277" t="e">
        <f t="shared" si="9"/>
        <v>#REF!</v>
      </c>
      <c r="AC50" s="277" t="e">
        <f t="shared" si="10"/>
        <v>#REF!</v>
      </c>
      <c r="AD50" s="284" t="e">
        <f t="shared" si="11"/>
        <v>#REF!</v>
      </c>
      <c r="AE50" s="285"/>
      <c r="AF50" s="286"/>
      <c r="AG50" s="291" t="str">
        <f t="shared" si="0"/>
        <v>30</v>
      </c>
      <c r="AH50" s="292">
        <f t="shared" si="12"/>
        <v>116.08</v>
      </c>
    </row>
    <row r="51" customHeight="1" spans="1:34">
      <c r="A51" s="43"/>
      <c r="B51" s="44"/>
      <c r="C51" s="138"/>
      <c r="D51" s="43"/>
      <c r="E51" s="43"/>
      <c r="F51" s="43"/>
      <c r="G51" s="43"/>
      <c r="H51" s="43"/>
      <c r="I51" s="45"/>
      <c r="J51" s="54"/>
      <c r="K51" s="54"/>
      <c r="L51" s="54"/>
      <c r="M51" s="54"/>
      <c r="N51" s="54"/>
      <c r="O51" s="54"/>
      <c r="P51" s="54" t="e">
        <f t="shared" si="1"/>
        <v>#REF!</v>
      </c>
      <c r="Q51" s="276" t="str">
        <f t="shared" si="2"/>
        <v>30</v>
      </c>
      <c r="R51" s="54" t="e">
        <f t="shared" si="3"/>
        <v>#REF!</v>
      </c>
      <c r="S51" s="54" t="str">
        <f t="shared" si="4"/>
        <v/>
      </c>
      <c r="T51" s="47"/>
      <c r="U51" s="277"/>
      <c r="V51" s="278">
        <v>1</v>
      </c>
      <c r="W51" s="279">
        <f t="shared" si="5"/>
        <v>0</v>
      </c>
      <c r="X51" s="277" t="e">
        <f t="shared" si="6"/>
        <v>#REF!</v>
      </c>
      <c r="Y51" s="277"/>
      <c r="Z51" s="282" t="e">
        <f t="shared" si="7"/>
        <v>#REF!</v>
      </c>
      <c r="AA51" s="283" t="e">
        <f t="shared" si="8"/>
        <v>#REF!</v>
      </c>
      <c r="AB51" s="277" t="e">
        <f t="shared" si="9"/>
        <v>#REF!</v>
      </c>
      <c r="AC51" s="277" t="e">
        <f t="shared" si="10"/>
        <v>#REF!</v>
      </c>
      <c r="AD51" s="284" t="e">
        <f t="shared" si="11"/>
        <v>#REF!</v>
      </c>
      <c r="AE51" s="285"/>
      <c r="AF51" s="286"/>
      <c r="AG51" s="291" t="str">
        <f t="shared" si="0"/>
        <v>30</v>
      </c>
      <c r="AH51" s="292">
        <f t="shared" si="12"/>
        <v>116.08</v>
      </c>
    </row>
    <row r="52" customHeight="1" spans="1:34">
      <c r="A52" s="43"/>
      <c r="B52" s="44"/>
      <c r="C52" s="138"/>
      <c r="D52" s="43"/>
      <c r="E52" s="43"/>
      <c r="F52" s="43"/>
      <c r="G52" s="43"/>
      <c r="H52" s="43"/>
      <c r="I52" s="45"/>
      <c r="J52" s="54"/>
      <c r="K52" s="54"/>
      <c r="L52" s="54"/>
      <c r="M52" s="54"/>
      <c r="N52" s="54"/>
      <c r="O52" s="54"/>
      <c r="P52" s="54" t="e">
        <f t="shared" si="1"/>
        <v>#REF!</v>
      </c>
      <c r="Q52" s="276" t="str">
        <f t="shared" si="2"/>
        <v>30</v>
      </c>
      <c r="R52" s="54" t="e">
        <f t="shared" si="3"/>
        <v>#REF!</v>
      </c>
      <c r="S52" s="54" t="str">
        <f t="shared" si="4"/>
        <v/>
      </c>
      <c r="T52" s="47"/>
      <c r="U52" s="277"/>
      <c r="V52" s="278">
        <v>1</v>
      </c>
      <c r="W52" s="279">
        <f t="shared" si="5"/>
        <v>0</v>
      </c>
      <c r="X52" s="277" t="e">
        <f t="shared" si="6"/>
        <v>#REF!</v>
      </c>
      <c r="Y52" s="277"/>
      <c r="Z52" s="282" t="e">
        <f t="shared" si="7"/>
        <v>#REF!</v>
      </c>
      <c r="AA52" s="283" t="e">
        <f t="shared" si="8"/>
        <v>#REF!</v>
      </c>
      <c r="AB52" s="277" t="e">
        <f t="shared" si="9"/>
        <v>#REF!</v>
      </c>
      <c r="AC52" s="277" t="e">
        <f t="shared" si="10"/>
        <v>#REF!</v>
      </c>
      <c r="AD52" s="284" t="e">
        <f t="shared" si="11"/>
        <v>#REF!</v>
      </c>
      <c r="AE52" s="285"/>
      <c r="AF52" s="286"/>
      <c r="AG52" s="291" t="str">
        <f t="shared" si="0"/>
        <v>30</v>
      </c>
      <c r="AH52" s="292">
        <f t="shared" si="12"/>
        <v>116.08</v>
      </c>
    </row>
    <row r="53" customHeight="1" spans="1:34">
      <c r="A53" s="43"/>
      <c r="B53" s="44"/>
      <c r="C53" s="138"/>
      <c r="D53" s="43"/>
      <c r="E53" s="43"/>
      <c r="F53" s="43"/>
      <c r="G53" s="43"/>
      <c r="H53" s="43"/>
      <c r="I53" s="45"/>
      <c r="J53" s="54"/>
      <c r="K53" s="54"/>
      <c r="L53" s="54"/>
      <c r="M53" s="54"/>
      <c r="N53" s="54"/>
      <c r="O53" s="54"/>
      <c r="P53" s="54" t="e">
        <f t="shared" si="1"/>
        <v>#REF!</v>
      </c>
      <c r="Q53" s="276" t="str">
        <f t="shared" si="2"/>
        <v>30</v>
      </c>
      <c r="R53" s="54" t="e">
        <f t="shared" si="3"/>
        <v>#REF!</v>
      </c>
      <c r="S53" s="54" t="str">
        <f t="shared" si="4"/>
        <v/>
      </c>
      <c r="T53" s="47"/>
      <c r="U53" s="277"/>
      <c r="V53" s="278">
        <v>1</v>
      </c>
      <c r="W53" s="279">
        <f t="shared" si="5"/>
        <v>0</v>
      </c>
      <c r="X53" s="277" t="e">
        <f t="shared" si="6"/>
        <v>#REF!</v>
      </c>
      <c r="Y53" s="277"/>
      <c r="Z53" s="282" t="e">
        <f t="shared" si="7"/>
        <v>#REF!</v>
      </c>
      <c r="AA53" s="283" t="e">
        <f t="shared" si="8"/>
        <v>#REF!</v>
      </c>
      <c r="AB53" s="277" t="e">
        <f t="shared" si="9"/>
        <v>#REF!</v>
      </c>
      <c r="AC53" s="277" t="e">
        <f t="shared" si="10"/>
        <v>#REF!</v>
      </c>
      <c r="AD53" s="284" t="e">
        <f t="shared" si="11"/>
        <v>#REF!</v>
      </c>
      <c r="AE53" s="285"/>
      <c r="AF53" s="286"/>
      <c r="AG53" s="291" t="str">
        <f t="shared" si="0"/>
        <v>30</v>
      </c>
      <c r="AH53" s="292">
        <f t="shared" si="12"/>
        <v>116.08</v>
      </c>
    </row>
    <row r="54" customHeight="1" spans="1:34">
      <c r="A54" s="43"/>
      <c r="B54" s="44"/>
      <c r="C54" s="138"/>
      <c r="D54" s="43"/>
      <c r="E54" s="43"/>
      <c r="F54" s="43"/>
      <c r="G54" s="43"/>
      <c r="H54" s="43"/>
      <c r="I54" s="45"/>
      <c r="J54" s="54"/>
      <c r="K54" s="54"/>
      <c r="L54" s="54"/>
      <c r="M54" s="54"/>
      <c r="N54" s="54"/>
      <c r="O54" s="54"/>
      <c r="P54" s="54" t="e">
        <f t="shared" si="1"/>
        <v>#REF!</v>
      </c>
      <c r="Q54" s="276" t="str">
        <f t="shared" si="2"/>
        <v>30</v>
      </c>
      <c r="R54" s="54" t="e">
        <f t="shared" si="3"/>
        <v>#REF!</v>
      </c>
      <c r="S54" s="54" t="str">
        <f t="shared" si="4"/>
        <v/>
      </c>
      <c r="T54" s="47"/>
      <c r="U54" s="277"/>
      <c r="V54" s="278">
        <v>1</v>
      </c>
      <c r="W54" s="279">
        <f t="shared" si="5"/>
        <v>0</v>
      </c>
      <c r="X54" s="277" t="e">
        <f t="shared" si="6"/>
        <v>#REF!</v>
      </c>
      <c r="Y54" s="277"/>
      <c r="Z54" s="282" t="e">
        <f t="shared" si="7"/>
        <v>#REF!</v>
      </c>
      <c r="AA54" s="283" t="e">
        <f t="shared" si="8"/>
        <v>#REF!</v>
      </c>
      <c r="AB54" s="277" t="e">
        <f t="shared" si="9"/>
        <v>#REF!</v>
      </c>
      <c r="AC54" s="277" t="e">
        <f t="shared" si="10"/>
        <v>#REF!</v>
      </c>
      <c r="AD54" s="284" t="e">
        <f t="shared" si="11"/>
        <v>#REF!</v>
      </c>
      <c r="AE54" s="285"/>
      <c r="AF54" s="286"/>
      <c r="AG54" s="291" t="str">
        <f t="shared" si="0"/>
        <v>30</v>
      </c>
      <c r="AH54" s="292">
        <f t="shared" si="12"/>
        <v>116.08</v>
      </c>
    </row>
    <row r="55" customHeight="1" spans="1:34">
      <c r="A55" s="43"/>
      <c r="B55" s="44"/>
      <c r="C55" s="138"/>
      <c r="D55" s="43"/>
      <c r="E55" s="43"/>
      <c r="F55" s="43"/>
      <c r="G55" s="43"/>
      <c r="H55" s="43"/>
      <c r="I55" s="45"/>
      <c r="J55" s="54"/>
      <c r="K55" s="54"/>
      <c r="L55" s="54"/>
      <c r="M55" s="54"/>
      <c r="N55" s="54"/>
      <c r="O55" s="54"/>
      <c r="P55" s="54" t="e">
        <f t="shared" si="1"/>
        <v>#REF!</v>
      </c>
      <c r="Q55" s="276" t="str">
        <f t="shared" si="2"/>
        <v>30</v>
      </c>
      <c r="R55" s="54" t="e">
        <f t="shared" si="3"/>
        <v>#REF!</v>
      </c>
      <c r="S55" s="54" t="str">
        <f t="shared" si="4"/>
        <v/>
      </c>
      <c r="T55" s="47"/>
      <c r="U55" s="277"/>
      <c r="V55" s="278">
        <v>1</v>
      </c>
      <c r="W55" s="279">
        <f t="shared" si="5"/>
        <v>0</v>
      </c>
      <c r="X55" s="277" t="e">
        <f t="shared" si="6"/>
        <v>#REF!</v>
      </c>
      <c r="Y55" s="277"/>
      <c r="Z55" s="282" t="e">
        <f t="shared" si="7"/>
        <v>#REF!</v>
      </c>
      <c r="AA55" s="283" t="e">
        <f t="shared" si="8"/>
        <v>#REF!</v>
      </c>
      <c r="AB55" s="277" t="e">
        <f t="shared" si="9"/>
        <v>#REF!</v>
      </c>
      <c r="AC55" s="277" t="e">
        <f t="shared" si="10"/>
        <v>#REF!</v>
      </c>
      <c r="AD55" s="284" t="e">
        <f t="shared" si="11"/>
        <v>#REF!</v>
      </c>
      <c r="AE55" s="285"/>
      <c r="AF55" s="286"/>
      <c r="AG55" s="291" t="str">
        <f t="shared" si="0"/>
        <v>30</v>
      </c>
      <c r="AH55" s="292">
        <f t="shared" si="12"/>
        <v>116.08</v>
      </c>
    </row>
    <row r="56" customHeight="1" spans="1:34">
      <c r="A56" s="43"/>
      <c r="B56" s="44"/>
      <c r="C56" s="138"/>
      <c r="D56" s="43"/>
      <c r="E56" s="43"/>
      <c r="F56" s="43"/>
      <c r="G56" s="43"/>
      <c r="H56" s="43"/>
      <c r="I56" s="45"/>
      <c r="J56" s="54"/>
      <c r="K56" s="54"/>
      <c r="L56" s="54"/>
      <c r="M56" s="54"/>
      <c r="N56" s="54"/>
      <c r="O56" s="54"/>
      <c r="P56" s="54" t="e">
        <f t="shared" si="1"/>
        <v>#REF!</v>
      </c>
      <c r="Q56" s="276" t="str">
        <f t="shared" si="2"/>
        <v>30</v>
      </c>
      <c r="R56" s="54" t="e">
        <f t="shared" si="3"/>
        <v>#REF!</v>
      </c>
      <c r="S56" s="54" t="str">
        <f t="shared" si="4"/>
        <v/>
      </c>
      <c r="T56" s="47"/>
      <c r="U56" s="277"/>
      <c r="V56" s="278">
        <v>1</v>
      </c>
      <c r="W56" s="279">
        <f t="shared" si="5"/>
        <v>0</v>
      </c>
      <c r="X56" s="277" t="e">
        <f t="shared" si="6"/>
        <v>#REF!</v>
      </c>
      <c r="Y56" s="277"/>
      <c r="Z56" s="282" t="e">
        <f t="shared" si="7"/>
        <v>#REF!</v>
      </c>
      <c r="AA56" s="283" t="e">
        <f t="shared" si="8"/>
        <v>#REF!</v>
      </c>
      <c r="AB56" s="277" t="e">
        <f t="shared" si="9"/>
        <v>#REF!</v>
      </c>
      <c r="AC56" s="277" t="e">
        <f t="shared" si="10"/>
        <v>#REF!</v>
      </c>
      <c r="AD56" s="284" t="e">
        <f t="shared" si="11"/>
        <v>#REF!</v>
      </c>
      <c r="AE56" s="285"/>
      <c r="AF56" s="286"/>
      <c r="AG56" s="291" t="str">
        <f t="shared" si="0"/>
        <v>30</v>
      </c>
      <c r="AH56" s="292">
        <f t="shared" si="12"/>
        <v>116.08</v>
      </c>
    </row>
    <row r="57" customHeight="1" spans="1:34">
      <c r="A57" s="43"/>
      <c r="B57" s="44"/>
      <c r="C57" s="138"/>
      <c r="D57" s="43"/>
      <c r="E57" s="43"/>
      <c r="F57" s="43"/>
      <c r="G57" s="43"/>
      <c r="H57" s="43"/>
      <c r="I57" s="45"/>
      <c r="J57" s="54"/>
      <c r="K57" s="54"/>
      <c r="L57" s="54"/>
      <c r="M57" s="54"/>
      <c r="N57" s="54"/>
      <c r="O57" s="54"/>
      <c r="P57" s="54" t="e">
        <f t="shared" si="1"/>
        <v>#REF!</v>
      </c>
      <c r="Q57" s="276" t="str">
        <f t="shared" si="2"/>
        <v>30</v>
      </c>
      <c r="R57" s="54" t="e">
        <f t="shared" si="3"/>
        <v>#REF!</v>
      </c>
      <c r="S57" s="54" t="str">
        <f t="shared" si="4"/>
        <v/>
      </c>
      <c r="T57" s="47"/>
      <c r="U57" s="277"/>
      <c r="V57" s="278">
        <v>1</v>
      </c>
      <c r="W57" s="279">
        <f t="shared" si="5"/>
        <v>0</v>
      </c>
      <c r="X57" s="277" t="e">
        <f t="shared" si="6"/>
        <v>#REF!</v>
      </c>
      <c r="Y57" s="277"/>
      <c r="Z57" s="282" t="e">
        <f t="shared" si="7"/>
        <v>#REF!</v>
      </c>
      <c r="AA57" s="283" t="e">
        <f t="shared" si="8"/>
        <v>#REF!</v>
      </c>
      <c r="AB57" s="277" t="e">
        <f t="shared" si="9"/>
        <v>#REF!</v>
      </c>
      <c r="AC57" s="277" t="e">
        <f t="shared" si="10"/>
        <v>#REF!</v>
      </c>
      <c r="AD57" s="284" t="e">
        <f t="shared" si="11"/>
        <v>#REF!</v>
      </c>
      <c r="AE57" s="285"/>
      <c r="AF57" s="286"/>
      <c r="AG57" s="291" t="str">
        <f t="shared" si="0"/>
        <v>30</v>
      </c>
      <c r="AH57" s="292">
        <f t="shared" si="12"/>
        <v>116.08</v>
      </c>
    </row>
    <row r="58" customHeight="1" spans="1:34">
      <c r="A58" s="43"/>
      <c r="B58" s="44"/>
      <c r="C58" s="138"/>
      <c r="D58" s="43"/>
      <c r="E58" s="43"/>
      <c r="F58" s="43"/>
      <c r="G58" s="43"/>
      <c r="H58" s="43"/>
      <c r="I58" s="45"/>
      <c r="J58" s="54"/>
      <c r="K58" s="54"/>
      <c r="L58" s="54"/>
      <c r="M58" s="54"/>
      <c r="N58" s="54"/>
      <c r="O58" s="54"/>
      <c r="P58" s="54" t="e">
        <f t="shared" si="1"/>
        <v>#REF!</v>
      </c>
      <c r="Q58" s="276" t="str">
        <f t="shared" si="2"/>
        <v>30</v>
      </c>
      <c r="R58" s="54" t="e">
        <f t="shared" si="3"/>
        <v>#REF!</v>
      </c>
      <c r="S58" s="54" t="str">
        <f t="shared" si="4"/>
        <v/>
      </c>
      <c r="T58" s="47"/>
      <c r="U58" s="277"/>
      <c r="V58" s="278">
        <v>1</v>
      </c>
      <c r="W58" s="279">
        <f t="shared" si="5"/>
        <v>0</v>
      </c>
      <c r="X58" s="277" t="e">
        <f t="shared" si="6"/>
        <v>#REF!</v>
      </c>
      <c r="Y58" s="277"/>
      <c r="Z58" s="282" t="e">
        <f t="shared" si="7"/>
        <v>#REF!</v>
      </c>
      <c r="AA58" s="283" t="e">
        <f t="shared" si="8"/>
        <v>#REF!</v>
      </c>
      <c r="AB58" s="277" t="e">
        <f t="shared" si="9"/>
        <v>#REF!</v>
      </c>
      <c r="AC58" s="277" t="e">
        <f t="shared" si="10"/>
        <v>#REF!</v>
      </c>
      <c r="AD58" s="284" t="e">
        <f t="shared" si="11"/>
        <v>#REF!</v>
      </c>
      <c r="AE58" s="285"/>
      <c r="AF58" s="286"/>
      <c r="AG58" s="291" t="str">
        <f t="shared" si="0"/>
        <v>30</v>
      </c>
      <c r="AH58" s="292">
        <f t="shared" si="12"/>
        <v>116.08</v>
      </c>
    </row>
    <row r="59" customHeight="1" spans="1:34">
      <c r="A59" s="43"/>
      <c r="B59" s="44"/>
      <c r="C59" s="138"/>
      <c r="D59" s="43"/>
      <c r="E59" s="43"/>
      <c r="F59" s="43"/>
      <c r="G59" s="43"/>
      <c r="H59" s="43"/>
      <c r="I59" s="45"/>
      <c r="J59" s="54"/>
      <c r="K59" s="54"/>
      <c r="L59" s="54"/>
      <c r="M59" s="54"/>
      <c r="N59" s="54"/>
      <c r="O59" s="54"/>
      <c r="P59" s="54" t="e">
        <f t="shared" si="1"/>
        <v>#REF!</v>
      </c>
      <c r="Q59" s="276" t="str">
        <f t="shared" si="2"/>
        <v>30</v>
      </c>
      <c r="R59" s="54" t="e">
        <f t="shared" si="3"/>
        <v>#REF!</v>
      </c>
      <c r="S59" s="54" t="str">
        <f t="shared" si="4"/>
        <v/>
      </c>
      <c r="T59" s="47"/>
      <c r="U59" s="277"/>
      <c r="V59" s="278">
        <v>1</v>
      </c>
      <c r="W59" s="279">
        <f t="shared" si="5"/>
        <v>0</v>
      </c>
      <c r="X59" s="277" t="e">
        <f t="shared" si="6"/>
        <v>#REF!</v>
      </c>
      <c r="Y59" s="277"/>
      <c r="Z59" s="282" t="e">
        <f t="shared" si="7"/>
        <v>#REF!</v>
      </c>
      <c r="AA59" s="283" t="e">
        <f t="shared" si="8"/>
        <v>#REF!</v>
      </c>
      <c r="AB59" s="277" t="e">
        <f t="shared" si="9"/>
        <v>#REF!</v>
      </c>
      <c r="AC59" s="277" t="e">
        <f t="shared" si="10"/>
        <v>#REF!</v>
      </c>
      <c r="AD59" s="284" t="e">
        <f t="shared" si="11"/>
        <v>#REF!</v>
      </c>
      <c r="AE59" s="285"/>
      <c r="AF59" s="286"/>
      <c r="AG59" s="291" t="str">
        <f t="shared" si="0"/>
        <v>30</v>
      </c>
      <c r="AH59" s="292">
        <f t="shared" si="12"/>
        <v>116.08</v>
      </c>
    </row>
    <row r="60" customHeight="1" spans="1:34">
      <c r="A60" s="43"/>
      <c r="B60" s="44"/>
      <c r="C60" s="138"/>
      <c r="D60" s="43"/>
      <c r="E60" s="43"/>
      <c r="F60" s="43"/>
      <c r="G60" s="43"/>
      <c r="H60" s="43"/>
      <c r="I60" s="45"/>
      <c r="J60" s="54"/>
      <c r="K60" s="54"/>
      <c r="L60" s="54"/>
      <c r="M60" s="54"/>
      <c r="N60" s="54"/>
      <c r="O60" s="54"/>
      <c r="P60" s="54" t="e">
        <f t="shared" si="1"/>
        <v>#REF!</v>
      </c>
      <c r="Q60" s="276" t="str">
        <f t="shared" si="2"/>
        <v>30</v>
      </c>
      <c r="R60" s="54" t="e">
        <f t="shared" si="3"/>
        <v>#REF!</v>
      </c>
      <c r="S60" s="54" t="str">
        <f t="shared" si="4"/>
        <v/>
      </c>
      <c r="T60" s="47"/>
      <c r="U60" s="277"/>
      <c r="V60" s="278">
        <v>1</v>
      </c>
      <c r="W60" s="279">
        <f t="shared" si="5"/>
        <v>0</v>
      </c>
      <c r="X60" s="277" t="e">
        <f t="shared" si="6"/>
        <v>#REF!</v>
      </c>
      <c r="Y60" s="277"/>
      <c r="Z60" s="282" t="e">
        <f t="shared" si="7"/>
        <v>#REF!</v>
      </c>
      <c r="AA60" s="283" t="e">
        <f t="shared" si="8"/>
        <v>#REF!</v>
      </c>
      <c r="AB60" s="277" t="e">
        <f t="shared" si="9"/>
        <v>#REF!</v>
      </c>
      <c r="AC60" s="277" t="e">
        <f t="shared" si="10"/>
        <v>#REF!</v>
      </c>
      <c r="AD60" s="284" t="e">
        <f t="shared" si="11"/>
        <v>#REF!</v>
      </c>
      <c r="AE60" s="285"/>
      <c r="AF60" s="286"/>
      <c r="AG60" s="291" t="str">
        <f t="shared" si="0"/>
        <v>30</v>
      </c>
      <c r="AH60" s="292">
        <f t="shared" si="12"/>
        <v>116.08</v>
      </c>
    </row>
    <row r="61" customHeight="1" spans="1:34">
      <c r="A61" s="43"/>
      <c r="B61" s="44"/>
      <c r="C61" s="138"/>
      <c r="D61" s="43"/>
      <c r="E61" s="43"/>
      <c r="F61" s="43"/>
      <c r="G61" s="43"/>
      <c r="H61" s="43"/>
      <c r="I61" s="45"/>
      <c r="J61" s="54"/>
      <c r="K61" s="54"/>
      <c r="L61" s="54"/>
      <c r="M61" s="54"/>
      <c r="N61" s="54"/>
      <c r="O61" s="54"/>
      <c r="P61" s="54" t="e">
        <f t="shared" si="1"/>
        <v>#REF!</v>
      </c>
      <c r="Q61" s="276" t="str">
        <f t="shared" si="2"/>
        <v>30</v>
      </c>
      <c r="R61" s="54" t="e">
        <f t="shared" si="3"/>
        <v>#REF!</v>
      </c>
      <c r="S61" s="54" t="str">
        <f t="shared" si="4"/>
        <v/>
      </c>
      <c r="T61" s="47"/>
      <c r="U61" s="277"/>
      <c r="V61" s="278">
        <v>1</v>
      </c>
      <c r="W61" s="279">
        <f t="shared" si="5"/>
        <v>0</v>
      </c>
      <c r="X61" s="277" t="e">
        <f t="shared" si="6"/>
        <v>#REF!</v>
      </c>
      <c r="Y61" s="277"/>
      <c r="Z61" s="282" t="e">
        <f t="shared" si="7"/>
        <v>#REF!</v>
      </c>
      <c r="AA61" s="283" t="e">
        <f t="shared" si="8"/>
        <v>#REF!</v>
      </c>
      <c r="AB61" s="277" t="e">
        <f t="shared" si="9"/>
        <v>#REF!</v>
      </c>
      <c r="AC61" s="277" t="e">
        <f t="shared" si="10"/>
        <v>#REF!</v>
      </c>
      <c r="AD61" s="284" t="e">
        <f t="shared" si="11"/>
        <v>#REF!</v>
      </c>
      <c r="AE61" s="285"/>
      <c r="AF61" s="286"/>
      <c r="AG61" s="291" t="str">
        <f t="shared" si="0"/>
        <v>30</v>
      </c>
      <c r="AH61" s="292">
        <f t="shared" si="12"/>
        <v>116.08</v>
      </c>
    </row>
    <row r="62" customHeight="1" spans="1:34">
      <c r="A62" s="43"/>
      <c r="B62" s="44"/>
      <c r="C62" s="138"/>
      <c r="D62" s="43"/>
      <c r="E62" s="43"/>
      <c r="F62" s="43"/>
      <c r="G62" s="43"/>
      <c r="H62" s="43"/>
      <c r="I62" s="45"/>
      <c r="J62" s="54"/>
      <c r="K62" s="54"/>
      <c r="L62" s="54"/>
      <c r="M62" s="54"/>
      <c r="N62" s="54"/>
      <c r="O62" s="54"/>
      <c r="P62" s="54" t="e">
        <f t="shared" si="1"/>
        <v>#REF!</v>
      </c>
      <c r="Q62" s="276" t="str">
        <f t="shared" si="2"/>
        <v>30</v>
      </c>
      <c r="R62" s="54" t="e">
        <f t="shared" si="3"/>
        <v>#REF!</v>
      </c>
      <c r="S62" s="54" t="str">
        <f t="shared" si="4"/>
        <v/>
      </c>
      <c r="T62" s="47"/>
      <c r="U62" s="277"/>
      <c r="V62" s="278">
        <v>1</v>
      </c>
      <c r="W62" s="279">
        <f t="shared" si="5"/>
        <v>0</v>
      </c>
      <c r="X62" s="277" t="e">
        <f t="shared" si="6"/>
        <v>#REF!</v>
      </c>
      <c r="Y62" s="277"/>
      <c r="Z62" s="282" t="e">
        <f t="shared" si="7"/>
        <v>#REF!</v>
      </c>
      <c r="AA62" s="283" t="e">
        <f t="shared" si="8"/>
        <v>#REF!</v>
      </c>
      <c r="AB62" s="277" t="e">
        <f t="shared" si="9"/>
        <v>#REF!</v>
      </c>
      <c r="AC62" s="277" t="e">
        <f t="shared" si="10"/>
        <v>#REF!</v>
      </c>
      <c r="AD62" s="284" t="e">
        <f t="shared" si="11"/>
        <v>#REF!</v>
      </c>
      <c r="AE62" s="285"/>
      <c r="AF62" s="286"/>
      <c r="AG62" s="291" t="str">
        <f t="shared" si="0"/>
        <v>30</v>
      </c>
      <c r="AH62" s="292">
        <f t="shared" si="12"/>
        <v>116.08</v>
      </c>
    </row>
    <row r="63" customHeight="1" spans="1:34">
      <c r="A63" s="43"/>
      <c r="B63" s="44"/>
      <c r="C63" s="138"/>
      <c r="D63" s="43"/>
      <c r="E63" s="43"/>
      <c r="F63" s="43"/>
      <c r="G63" s="43"/>
      <c r="H63" s="43"/>
      <c r="I63" s="45"/>
      <c r="J63" s="54"/>
      <c r="K63" s="54"/>
      <c r="L63" s="54"/>
      <c r="M63" s="54"/>
      <c r="N63" s="54"/>
      <c r="O63" s="54"/>
      <c r="P63" s="54" t="e">
        <f t="shared" si="1"/>
        <v>#REF!</v>
      </c>
      <c r="Q63" s="276" t="str">
        <f t="shared" si="2"/>
        <v>30</v>
      </c>
      <c r="R63" s="54" t="e">
        <f t="shared" si="3"/>
        <v>#REF!</v>
      </c>
      <c r="S63" s="54" t="str">
        <f t="shared" si="4"/>
        <v/>
      </c>
      <c r="T63" s="47"/>
      <c r="U63" s="277"/>
      <c r="V63" s="278">
        <v>1</v>
      </c>
      <c r="W63" s="279">
        <f t="shared" si="5"/>
        <v>0</v>
      </c>
      <c r="X63" s="277" t="e">
        <f t="shared" si="6"/>
        <v>#REF!</v>
      </c>
      <c r="Y63" s="277"/>
      <c r="Z63" s="282" t="e">
        <f t="shared" si="7"/>
        <v>#REF!</v>
      </c>
      <c r="AA63" s="283" t="e">
        <f t="shared" si="8"/>
        <v>#REF!</v>
      </c>
      <c r="AB63" s="277" t="e">
        <f t="shared" si="9"/>
        <v>#REF!</v>
      </c>
      <c r="AC63" s="277" t="e">
        <f t="shared" si="10"/>
        <v>#REF!</v>
      </c>
      <c r="AD63" s="284" t="e">
        <f t="shared" si="11"/>
        <v>#REF!</v>
      </c>
      <c r="AE63" s="285"/>
      <c r="AF63" s="286"/>
      <c r="AG63" s="291" t="str">
        <f t="shared" si="0"/>
        <v>30</v>
      </c>
      <c r="AH63" s="292">
        <f t="shared" si="12"/>
        <v>116.08</v>
      </c>
    </row>
    <row r="64" customHeight="1" spans="1:34">
      <c r="A64" s="43"/>
      <c r="B64" s="44"/>
      <c r="C64" s="138"/>
      <c r="D64" s="43"/>
      <c r="E64" s="43"/>
      <c r="F64" s="43"/>
      <c r="G64" s="43"/>
      <c r="H64" s="43"/>
      <c r="I64" s="45"/>
      <c r="J64" s="54"/>
      <c r="K64" s="54"/>
      <c r="L64" s="54"/>
      <c r="M64" s="54"/>
      <c r="N64" s="54"/>
      <c r="O64" s="54"/>
      <c r="P64" s="54" t="e">
        <f t="shared" si="1"/>
        <v>#REF!</v>
      </c>
      <c r="Q64" s="276" t="str">
        <f t="shared" si="2"/>
        <v>30</v>
      </c>
      <c r="R64" s="54" t="e">
        <f t="shared" si="3"/>
        <v>#REF!</v>
      </c>
      <c r="S64" s="54" t="str">
        <f t="shared" si="4"/>
        <v/>
      </c>
      <c r="T64" s="47"/>
      <c r="U64" s="277"/>
      <c r="V64" s="278">
        <v>1</v>
      </c>
      <c r="W64" s="279">
        <f t="shared" si="5"/>
        <v>0</v>
      </c>
      <c r="X64" s="277" t="e">
        <f t="shared" si="6"/>
        <v>#REF!</v>
      </c>
      <c r="Y64" s="277"/>
      <c r="Z64" s="282" t="e">
        <f t="shared" si="7"/>
        <v>#REF!</v>
      </c>
      <c r="AA64" s="283" t="e">
        <f t="shared" si="8"/>
        <v>#REF!</v>
      </c>
      <c r="AB64" s="277" t="e">
        <f t="shared" si="9"/>
        <v>#REF!</v>
      </c>
      <c r="AC64" s="277" t="e">
        <f t="shared" si="10"/>
        <v>#REF!</v>
      </c>
      <c r="AD64" s="284" t="e">
        <f t="shared" si="11"/>
        <v>#REF!</v>
      </c>
      <c r="AE64" s="285"/>
      <c r="AF64" s="286"/>
      <c r="AG64" s="291" t="str">
        <f t="shared" si="0"/>
        <v>30</v>
      </c>
      <c r="AH64" s="292">
        <f t="shared" si="12"/>
        <v>116.08</v>
      </c>
    </row>
    <row r="65" customHeight="1" spans="1:34">
      <c r="A65" s="43"/>
      <c r="B65" s="44"/>
      <c r="C65" s="138"/>
      <c r="D65" s="43"/>
      <c r="E65" s="43"/>
      <c r="F65" s="43"/>
      <c r="G65" s="43"/>
      <c r="H65" s="43"/>
      <c r="I65" s="45"/>
      <c r="J65" s="54"/>
      <c r="K65" s="54"/>
      <c r="L65" s="54"/>
      <c r="M65" s="54"/>
      <c r="N65" s="54"/>
      <c r="O65" s="54"/>
      <c r="P65" s="54" t="e">
        <f t="shared" si="1"/>
        <v>#REF!</v>
      </c>
      <c r="Q65" s="276" t="str">
        <f t="shared" si="2"/>
        <v>30</v>
      </c>
      <c r="R65" s="54" t="e">
        <f t="shared" si="3"/>
        <v>#REF!</v>
      </c>
      <c r="S65" s="54" t="str">
        <f t="shared" si="4"/>
        <v/>
      </c>
      <c r="T65" s="47"/>
      <c r="U65" s="277"/>
      <c r="V65" s="278">
        <v>1</v>
      </c>
      <c r="W65" s="279">
        <f t="shared" si="5"/>
        <v>0</v>
      </c>
      <c r="X65" s="277" t="e">
        <f t="shared" si="6"/>
        <v>#REF!</v>
      </c>
      <c r="Y65" s="277"/>
      <c r="Z65" s="282" t="e">
        <f t="shared" si="7"/>
        <v>#REF!</v>
      </c>
      <c r="AA65" s="283" t="e">
        <f t="shared" si="8"/>
        <v>#REF!</v>
      </c>
      <c r="AB65" s="277" t="e">
        <f t="shared" si="9"/>
        <v>#REF!</v>
      </c>
      <c r="AC65" s="277" t="e">
        <f t="shared" si="10"/>
        <v>#REF!</v>
      </c>
      <c r="AD65" s="284" t="e">
        <f t="shared" si="11"/>
        <v>#REF!</v>
      </c>
      <c r="AE65" s="285"/>
      <c r="AF65" s="286"/>
      <c r="AG65" s="291" t="str">
        <f t="shared" si="0"/>
        <v>30</v>
      </c>
      <c r="AH65" s="292">
        <f t="shared" si="12"/>
        <v>116.08</v>
      </c>
    </row>
    <row r="66" customHeight="1" spans="1:34">
      <c r="A66" s="43"/>
      <c r="B66" s="44"/>
      <c r="C66" s="138"/>
      <c r="D66" s="43"/>
      <c r="E66" s="43"/>
      <c r="F66" s="43"/>
      <c r="G66" s="43"/>
      <c r="H66" s="43"/>
      <c r="I66" s="45"/>
      <c r="J66" s="54"/>
      <c r="K66" s="54"/>
      <c r="L66" s="54"/>
      <c r="M66" s="54"/>
      <c r="N66" s="54"/>
      <c r="O66" s="54"/>
      <c r="P66" s="54" t="e">
        <f t="shared" si="1"/>
        <v>#REF!</v>
      </c>
      <c r="Q66" s="276" t="str">
        <f t="shared" si="2"/>
        <v>30</v>
      </c>
      <c r="R66" s="54" t="e">
        <f t="shared" si="3"/>
        <v>#REF!</v>
      </c>
      <c r="S66" s="54" t="str">
        <f t="shared" si="4"/>
        <v/>
      </c>
      <c r="T66" s="47"/>
      <c r="U66" s="277"/>
      <c r="V66" s="278">
        <v>1</v>
      </c>
      <c r="W66" s="279">
        <f t="shared" si="5"/>
        <v>0</v>
      </c>
      <c r="X66" s="277" t="e">
        <f t="shared" si="6"/>
        <v>#REF!</v>
      </c>
      <c r="Y66" s="277"/>
      <c r="Z66" s="282" t="e">
        <f t="shared" si="7"/>
        <v>#REF!</v>
      </c>
      <c r="AA66" s="283" t="e">
        <f t="shared" si="8"/>
        <v>#REF!</v>
      </c>
      <c r="AB66" s="277" t="e">
        <f t="shared" si="9"/>
        <v>#REF!</v>
      </c>
      <c r="AC66" s="277" t="e">
        <f t="shared" si="10"/>
        <v>#REF!</v>
      </c>
      <c r="AD66" s="284" t="e">
        <f t="shared" si="11"/>
        <v>#REF!</v>
      </c>
      <c r="AE66" s="285"/>
      <c r="AF66" s="286"/>
      <c r="AG66" s="291" t="str">
        <f t="shared" si="0"/>
        <v>30</v>
      </c>
      <c r="AH66" s="292">
        <f t="shared" si="12"/>
        <v>116.08</v>
      </c>
    </row>
    <row r="67" customHeight="1" spans="1:34">
      <c r="A67" s="43"/>
      <c r="B67" s="44"/>
      <c r="C67" s="138"/>
      <c r="D67" s="43"/>
      <c r="E67" s="43"/>
      <c r="F67" s="43"/>
      <c r="G67" s="43"/>
      <c r="H67" s="43"/>
      <c r="I67" s="45"/>
      <c r="J67" s="54"/>
      <c r="K67" s="54"/>
      <c r="L67" s="54"/>
      <c r="M67" s="54"/>
      <c r="N67" s="54"/>
      <c r="O67" s="54"/>
      <c r="P67" s="54" t="e">
        <f t="shared" si="1"/>
        <v>#REF!</v>
      </c>
      <c r="Q67" s="276" t="str">
        <f t="shared" si="2"/>
        <v>30</v>
      </c>
      <c r="R67" s="54" t="e">
        <f t="shared" si="3"/>
        <v>#REF!</v>
      </c>
      <c r="S67" s="54" t="str">
        <f t="shared" si="4"/>
        <v/>
      </c>
      <c r="T67" s="47"/>
      <c r="U67" s="277"/>
      <c r="V67" s="278">
        <v>1</v>
      </c>
      <c r="W67" s="279">
        <f t="shared" si="5"/>
        <v>0</v>
      </c>
      <c r="X67" s="277" t="e">
        <f t="shared" si="6"/>
        <v>#REF!</v>
      </c>
      <c r="Y67" s="277"/>
      <c r="Z67" s="282" t="e">
        <f t="shared" si="7"/>
        <v>#REF!</v>
      </c>
      <c r="AA67" s="283" t="e">
        <f t="shared" si="8"/>
        <v>#REF!</v>
      </c>
      <c r="AB67" s="277" t="e">
        <f t="shared" si="9"/>
        <v>#REF!</v>
      </c>
      <c r="AC67" s="277" t="e">
        <f t="shared" si="10"/>
        <v>#REF!</v>
      </c>
      <c r="AD67" s="284" t="e">
        <f t="shared" si="11"/>
        <v>#REF!</v>
      </c>
      <c r="AE67" s="285"/>
      <c r="AF67" s="286"/>
      <c r="AG67" s="291" t="str">
        <f t="shared" si="0"/>
        <v>30</v>
      </c>
      <c r="AH67" s="292">
        <f t="shared" si="12"/>
        <v>116.08</v>
      </c>
    </row>
    <row r="68" customHeight="1" spans="1:34">
      <c r="A68" s="43"/>
      <c r="B68" s="44"/>
      <c r="C68" s="138"/>
      <c r="D68" s="43"/>
      <c r="E68" s="43"/>
      <c r="F68" s="43"/>
      <c r="G68" s="43"/>
      <c r="H68" s="43"/>
      <c r="I68" s="45"/>
      <c r="J68" s="54"/>
      <c r="K68" s="54"/>
      <c r="L68" s="54"/>
      <c r="M68" s="54"/>
      <c r="N68" s="54"/>
      <c r="O68" s="54"/>
      <c r="P68" s="54" t="e">
        <f t="shared" si="1"/>
        <v>#REF!</v>
      </c>
      <c r="Q68" s="276" t="str">
        <f t="shared" si="2"/>
        <v>30</v>
      </c>
      <c r="R68" s="54" t="e">
        <f t="shared" si="3"/>
        <v>#REF!</v>
      </c>
      <c r="S68" s="54" t="str">
        <f t="shared" si="4"/>
        <v/>
      </c>
      <c r="T68" s="47"/>
      <c r="U68" s="277"/>
      <c r="V68" s="278">
        <v>1</v>
      </c>
      <c r="W68" s="279">
        <f t="shared" si="5"/>
        <v>0</v>
      </c>
      <c r="X68" s="277" t="e">
        <f t="shared" si="6"/>
        <v>#REF!</v>
      </c>
      <c r="Y68" s="277"/>
      <c r="Z68" s="282" t="e">
        <f t="shared" si="7"/>
        <v>#REF!</v>
      </c>
      <c r="AA68" s="283" t="e">
        <f t="shared" si="8"/>
        <v>#REF!</v>
      </c>
      <c r="AB68" s="277" t="e">
        <f t="shared" si="9"/>
        <v>#REF!</v>
      </c>
      <c r="AC68" s="277" t="e">
        <f t="shared" si="10"/>
        <v>#REF!</v>
      </c>
      <c r="AD68" s="284" t="e">
        <f t="shared" si="11"/>
        <v>#REF!</v>
      </c>
      <c r="AE68" s="285"/>
      <c r="AF68" s="286"/>
      <c r="AG68" s="291" t="str">
        <f t="shared" si="0"/>
        <v>30</v>
      </c>
      <c r="AH68" s="292">
        <f t="shared" si="12"/>
        <v>116.08</v>
      </c>
    </row>
    <row r="69" customHeight="1" spans="1:34">
      <c r="A69" s="43"/>
      <c r="B69" s="44"/>
      <c r="C69" s="138"/>
      <c r="D69" s="43"/>
      <c r="E69" s="43"/>
      <c r="F69" s="43"/>
      <c r="G69" s="43"/>
      <c r="H69" s="43"/>
      <c r="I69" s="45"/>
      <c r="J69" s="54"/>
      <c r="K69" s="54"/>
      <c r="L69" s="54"/>
      <c r="M69" s="54"/>
      <c r="N69" s="54"/>
      <c r="O69" s="54"/>
      <c r="P69" s="54" t="e">
        <f t="shared" si="1"/>
        <v>#REF!</v>
      </c>
      <c r="Q69" s="276" t="str">
        <f t="shared" si="2"/>
        <v>30</v>
      </c>
      <c r="R69" s="54" t="e">
        <f t="shared" si="3"/>
        <v>#REF!</v>
      </c>
      <c r="S69" s="54" t="str">
        <f t="shared" si="4"/>
        <v/>
      </c>
      <c r="T69" s="47"/>
      <c r="U69" s="277"/>
      <c r="V69" s="278">
        <v>1</v>
      </c>
      <c r="W69" s="279">
        <f t="shared" si="5"/>
        <v>0</v>
      </c>
      <c r="X69" s="277" t="e">
        <f t="shared" si="6"/>
        <v>#REF!</v>
      </c>
      <c r="Y69" s="277"/>
      <c r="Z69" s="282" t="e">
        <f t="shared" si="7"/>
        <v>#REF!</v>
      </c>
      <c r="AA69" s="283" t="e">
        <f t="shared" si="8"/>
        <v>#REF!</v>
      </c>
      <c r="AB69" s="277" t="e">
        <f t="shared" si="9"/>
        <v>#REF!</v>
      </c>
      <c r="AC69" s="277" t="e">
        <f t="shared" si="10"/>
        <v>#REF!</v>
      </c>
      <c r="AD69" s="284" t="e">
        <f t="shared" si="11"/>
        <v>#REF!</v>
      </c>
      <c r="AE69" s="285"/>
      <c r="AF69" s="286"/>
      <c r="AG69" s="291" t="str">
        <f t="shared" si="0"/>
        <v>30</v>
      </c>
      <c r="AH69" s="292">
        <f t="shared" si="12"/>
        <v>116.08</v>
      </c>
    </row>
    <row r="70" customHeight="1" spans="1:34">
      <c r="A70" s="43"/>
      <c r="B70" s="44"/>
      <c r="C70" s="138"/>
      <c r="D70" s="43"/>
      <c r="E70" s="43"/>
      <c r="F70" s="43"/>
      <c r="G70" s="43"/>
      <c r="H70" s="43"/>
      <c r="I70" s="45"/>
      <c r="J70" s="54"/>
      <c r="K70" s="54"/>
      <c r="L70" s="54"/>
      <c r="M70" s="54"/>
      <c r="N70" s="54"/>
      <c r="O70" s="54"/>
      <c r="P70" s="54" t="e">
        <f t="shared" si="1"/>
        <v>#REF!</v>
      </c>
      <c r="Q70" s="276" t="str">
        <f t="shared" si="2"/>
        <v>30</v>
      </c>
      <c r="R70" s="54" t="e">
        <f t="shared" si="3"/>
        <v>#REF!</v>
      </c>
      <c r="S70" s="54" t="str">
        <f t="shared" si="4"/>
        <v/>
      </c>
      <c r="T70" s="47"/>
      <c r="U70" s="277"/>
      <c r="V70" s="278">
        <v>1</v>
      </c>
      <c r="W70" s="279">
        <f t="shared" si="5"/>
        <v>0</v>
      </c>
      <c r="X70" s="277" t="e">
        <f t="shared" si="6"/>
        <v>#REF!</v>
      </c>
      <c r="Y70" s="277"/>
      <c r="Z70" s="282" t="e">
        <f t="shared" si="7"/>
        <v>#REF!</v>
      </c>
      <c r="AA70" s="283" t="e">
        <f t="shared" si="8"/>
        <v>#REF!</v>
      </c>
      <c r="AB70" s="277" t="e">
        <f t="shared" si="9"/>
        <v>#REF!</v>
      </c>
      <c r="AC70" s="277" t="e">
        <f t="shared" si="10"/>
        <v>#REF!</v>
      </c>
      <c r="AD70" s="284" t="e">
        <f t="shared" si="11"/>
        <v>#REF!</v>
      </c>
      <c r="AE70" s="285"/>
      <c r="AF70" s="286"/>
      <c r="AG70" s="291" t="str">
        <f t="shared" si="0"/>
        <v>30</v>
      </c>
      <c r="AH70" s="292">
        <f t="shared" si="12"/>
        <v>116.08</v>
      </c>
    </row>
    <row r="71" customHeight="1" spans="1:34">
      <c r="A71" s="43"/>
      <c r="B71" s="44"/>
      <c r="C71" s="138"/>
      <c r="D71" s="43"/>
      <c r="E71" s="43"/>
      <c r="F71" s="43"/>
      <c r="G71" s="43"/>
      <c r="H71" s="43"/>
      <c r="I71" s="45"/>
      <c r="J71" s="54"/>
      <c r="K71" s="54"/>
      <c r="L71" s="54"/>
      <c r="M71" s="54"/>
      <c r="N71" s="54"/>
      <c r="O71" s="54"/>
      <c r="P71" s="54" t="e">
        <f t="shared" si="1"/>
        <v>#REF!</v>
      </c>
      <c r="Q71" s="276" t="str">
        <f t="shared" si="2"/>
        <v>30</v>
      </c>
      <c r="R71" s="54" t="e">
        <f t="shared" si="3"/>
        <v>#REF!</v>
      </c>
      <c r="S71" s="54" t="str">
        <f t="shared" si="4"/>
        <v/>
      </c>
      <c r="T71" s="47"/>
      <c r="U71" s="277"/>
      <c r="V71" s="278">
        <v>1</v>
      </c>
      <c r="W71" s="279">
        <f t="shared" si="5"/>
        <v>0</v>
      </c>
      <c r="X71" s="277" t="e">
        <f t="shared" si="6"/>
        <v>#REF!</v>
      </c>
      <c r="Y71" s="277"/>
      <c r="Z71" s="282" t="e">
        <f t="shared" si="7"/>
        <v>#REF!</v>
      </c>
      <c r="AA71" s="283" t="e">
        <f t="shared" si="8"/>
        <v>#REF!</v>
      </c>
      <c r="AB71" s="277" t="e">
        <f t="shared" si="9"/>
        <v>#REF!</v>
      </c>
      <c r="AC71" s="277" t="e">
        <f t="shared" si="10"/>
        <v>#REF!</v>
      </c>
      <c r="AD71" s="284" t="e">
        <f t="shared" si="11"/>
        <v>#REF!</v>
      </c>
      <c r="AE71" s="285"/>
      <c r="AF71" s="286"/>
      <c r="AG71" s="291" t="str">
        <f t="shared" si="0"/>
        <v>30</v>
      </c>
      <c r="AH71" s="292">
        <f t="shared" si="12"/>
        <v>116.08</v>
      </c>
    </row>
    <row r="72" customHeight="1" spans="1:34">
      <c r="A72" s="43"/>
      <c r="B72" s="44"/>
      <c r="C72" s="138"/>
      <c r="D72" s="43"/>
      <c r="E72" s="43"/>
      <c r="F72" s="43"/>
      <c r="G72" s="43"/>
      <c r="H72" s="43"/>
      <c r="I72" s="45"/>
      <c r="J72" s="54"/>
      <c r="K72" s="54"/>
      <c r="L72" s="54"/>
      <c r="M72" s="54"/>
      <c r="N72" s="54"/>
      <c r="O72" s="54"/>
      <c r="P72" s="54" t="e">
        <f t="shared" si="1"/>
        <v>#REF!</v>
      </c>
      <c r="Q72" s="276" t="str">
        <f t="shared" si="2"/>
        <v>30</v>
      </c>
      <c r="R72" s="54" t="e">
        <f t="shared" si="3"/>
        <v>#REF!</v>
      </c>
      <c r="S72" s="54" t="str">
        <f t="shared" si="4"/>
        <v/>
      </c>
      <c r="T72" s="47"/>
      <c r="U72" s="277"/>
      <c r="V72" s="278">
        <v>1</v>
      </c>
      <c r="W72" s="279">
        <f t="shared" si="5"/>
        <v>0</v>
      </c>
      <c r="X72" s="277" t="e">
        <f t="shared" si="6"/>
        <v>#REF!</v>
      </c>
      <c r="Y72" s="277"/>
      <c r="Z72" s="282" t="e">
        <f t="shared" si="7"/>
        <v>#REF!</v>
      </c>
      <c r="AA72" s="283" t="e">
        <f t="shared" si="8"/>
        <v>#REF!</v>
      </c>
      <c r="AB72" s="277" t="e">
        <f t="shared" si="9"/>
        <v>#REF!</v>
      </c>
      <c r="AC72" s="277" t="e">
        <f t="shared" si="10"/>
        <v>#REF!</v>
      </c>
      <c r="AD72" s="284" t="e">
        <f t="shared" si="11"/>
        <v>#REF!</v>
      </c>
      <c r="AE72" s="285"/>
      <c r="AF72" s="286"/>
      <c r="AG72" s="291" t="str">
        <f t="shared" ref="AG72:AG135" si="13">IF(ROUND((AF72/(AF72+AH72)*100),0)&gt;30,ROUND((AF72/(AF72+AH72)*100),0),"30")</f>
        <v>30</v>
      </c>
      <c r="AH72" s="292">
        <f t="shared" si="12"/>
        <v>116.08</v>
      </c>
    </row>
    <row r="73" customHeight="1" spans="1:34">
      <c r="A73" s="43"/>
      <c r="B73" s="44"/>
      <c r="C73" s="138"/>
      <c r="D73" s="43"/>
      <c r="E73" s="43"/>
      <c r="F73" s="43"/>
      <c r="G73" s="43"/>
      <c r="H73" s="43"/>
      <c r="I73" s="45"/>
      <c r="J73" s="54"/>
      <c r="K73" s="54"/>
      <c r="L73" s="54"/>
      <c r="M73" s="54"/>
      <c r="N73" s="54"/>
      <c r="O73" s="54"/>
      <c r="P73" s="54" t="e">
        <f t="shared" ref="P73:P136" si="14">AD73</f>
        <v>#REF!</v>
      </c>
      <c r="Q73" s="276" t="str">
        <f t="shared" ref="Q73:Q136" si="15">AG73</f>
        <v>30</v>
      </c>
      <c r="R73" s="54" t="e">
        <f t="shared" ref="R73:R136" si="16">ROUND(P73*Q73/100,0)</f>
        <v>#REF!</v>
      </c>
      <c r="S73" s="54" t="str">
        <f t="shared" ref="S73:S136" si="17">IF(O73=0,"",(R73-O73)/O73*100)</f>
        <v/>
      </c>
      <c r="T73" s="47"/>
      <c r="U73" s="277"/>
      <c r="V73" s="278">
        <v>1</v>
      </c>
      <c r="W73" s="279">
        <f t="shared" ref="W73:W136" si="18">V73*U73</f>
        <v>0</v>
      </c>
      <c r="X73" s="277" t="e">
        <f t="shared" ref="X73:X136" si="19">ROUND(W73*$Y$4,2)</f>
        <v>#REF!</v>
      </c>
      <c r="Y73" s="277"/>
      <c r="Z73" s="282" t="e">
        <f t="shared" ref="Z73:Z136" si="20">$Z$4</f>
        <v>#REF!</v>
      </c>
      <c r="AA73" s="283" t="e">
        <f t="shared" ref="AA73:AA136" si="21">$AA$4</f>
        <v>#REF!</v>
      </c>
      <c r="AB73" s="277" t="e">
        <f t="shared" ref="AB73:AB136" si="22">ROUND(((W73+X73)*(Z73*AA73/2)),2)</f>
        <v>#REF!</v>
      </c>
      <c r="AC73" s="277" t="e">
        <f t="shared" ref="AC73:AC136" si="23">AB73+X73+W73</f>
        <v>#REF!</v>
      </c>
      <c r="AD73" s="284" t="e">
        <f t="shared" ref="AD73:AD136" si="24">ROUND((D73*AC73),-2)</f>
        <v>#REF!</v>
      </c>
      <c r="AE73" s="285"/>
      <c r="AF73" s="286"/>
      <c r="AG73" s="291" t="str">
        <f t="shared" si="13"/>
        <v>30</v>
      </c>
      <c r="AH73" s="292">
        <f t="shared" ref="AH73:AH136" si="25">ROUND(($AH$5-I73)/365,2)</f>
        <v>116.08</v>
      </c>
    </row>
    <row r="74" customHeight="1" spans="1:34">
      <c r="A74" s="43"/>
      <c r="B74" s="44"/>
      <c r="C74" s="138"/>
      <c r="D74" s="43"/>
      <c r="E74" s="43"/>
      <c r="F74" s="43"/>
      <c r="G74" s="43"/>
      <c r="H74" s="43"/>
      <c r="I74" s="45"/>
      <c r="J74" s="54"/>
      <c r="K74" s="54"/>
      <c r="L74" s="54"/>
      <c r="M74" s="54"/>
      <c r="N74" s="54"/>
      <c r="O74" s="54"/>
      <c r="P74" s="54" t="e">
        <f t="shared" si="14"/>
        <v>#REF!</v>
      </c>
      <c r="Q74" s="276" t="str">
        <f t="shared" si="15"/>
        <v>30</v>
      </c>
      <c r="R74" s="54" t="e">
        <f t="shared" si="16"/>
        <v>#REF!</v>
      </c>
      <c r="S74" s="54" t="str">
        <f t="shared" si="17"/>
        <v/>
      </c>
      <c r="T74" s="47"/>
      <c r="U74" s="277"/>
      <c r="V74" s="278">
        <v>1</v>
      </c>
      <c r="W74" s="279">
        <f t="shared" si="18"/>
        <v>0</v>
      </c>
      <c r="X74" s="277" t="e">
        <f t="shared" si="19"/>
        <v>#REF!</v>
      </c>
      <c r="Y74" s="277"/>
      <c r="Z74" s="282" t="e">
        <f t="shared" si="20"/>
        <v>#REF!</v>
      </c>
      <c r="AA74" s="283" t="e">
        <f t="shared" si="21"/>
        <v>#REF!</v>
      </c>
      <c r="AB74" s="277" t="e">
        <f t="shared" si="22"/>
        <v>#REF!</v>
      </c>
      <c r="AC74" s="277" t="e">
        <f t="shared" si="23"/>
        <v>#REF!</v>
      </c>
      <c r="AD74" s="284" t="e">
        <f t="shared" si="24"/>
        <v>#REF!</v>
      </c>
      <c r="AE74" s="285"/>
      <c r="AF74" s="286"/>
      <c r="AG74" s="291" t="str">
        <f t="shared" si="13"/>
        <v>30</v>
      </c>
      <c r="AH74" s="292">
        <f t="shared" si="25"/>
        <v>116.08</v>
      </c>
    </row>
    <row r="75" customHeight="1" spans="1:34">
      <c r="A75" s="43"/>
      <c r="B75" s="44"/>
      <c r="C75" s="138"/>
      <c r="D75" s="43"/>
      <c r="E75" s="43"/>
      <c r="F75" s="43"/>
      <c r="G75" s="43"/>
      <c r="H75" s="43"/>
      <c r="I75" s="45"/>
      <c r="J75" s="54"/>
      <c r="K75" s="54"/>
      <c r="L75" s="54"/>
      <c r="M75" s="54"/>
      <c r="N75" s="54"/>
      <c r="O75" s="54"/>
      <c r="P75" s="54" t="e">
        <f t="shared" si="14"/>
        <v>#REF!</v>
      </c>
      <c r="Q75" s="276" t="str">
        <f t="shared" si="15"/>
        <v>30</v>
      </c>
      <c r="R75" s="54" t="e">
        <f t="shared" si="16"/>
        <v>#REF!</v>
      </c>
      <c r="S75" s="54" t="str">
        <f t="shared" si="17"/>
        <v/>
      </c>
      <c r="T75" s="47"/>
      <c r="U75" s="277"/>
      <c r="V75" s="278">
        <v>1</v>
      </c>
      <c r="W75" s="279">
        <f t="shared" si="18"/>
        <v>0</v>
      </c>
      <c r="X75" s="277" t="e">
        <f t="shared" si="19"/>
        <v>#REF!</v>
      </c>
      <c r="Y75" s="277"/>
      <c r="Z75" s="282" t="e">
        <f t="shared" si="20"/>
        <v>#REF!</v>
      </c>
      <c r="AA75" s="283" t="e">
        <f t="shared" si="21"/>
        <v>#REF!</v>
      </c>
      <c r="AB75" s="277" t="e">
        <f t="shared" si="22"/>
        <v>#REF!</v>
      </c>
      <c r="AC75" s="277" t="e">
        <f t="shared" si="23"/>
        <v>#REF!</v>
      </c>
      <c r="AD75" s="284" t="e">
        <f t="shared" si="24"/>
        <v>#REF!</v>
      </c>
      <c r="AE75" s="285"/>
      <c r="AF75" s="286"/>
      <c r="AG75" s="291" t="str">
        <f t="shared" si="13"/>
        <v>30</v>
      </c>
      <c r="AH75" s="292">
        <f t="shared" si="25"/>
        <v>116.08</v>
      </c>
    </row>
    <row r="76" customHeight="1" spans="1:34">
      <c r="A76" s="43"/>
      <c r="B76" s="44"/>
      <c r="C76" s="138"/>
      <c r="D76" s="43"/>
      <c r="E76" s="43"/>
      <c r="F76" s="43"/>
      <c r="G76" s="43"/>
      <c r="H76" s="43"/>
      <c r="I76" s="45"/>
      <c r="J76" s="54"/>
      <c r="K76" s="54"/>
      <c r="L76" s="54"/>
      <c r="M76" s="54"/>
      <c r="N76" s="54"/>
      <c r="O76" s="54"/>
      <c r="P76" s="54" t="e">
        <f t="shared" si="14"/>
        <v>#REF!</v>
      </c>
      <c r="Q76" s="276" t="str">
        <f t="shared" si="15"/>
        <v>30</v>
      </c>
      <c r="R76" s="54" t="e">
        <f t="shared" si="16"/>
        <v>#REF!</v>
      </c>
      <c r="S76" s="54" t="str">
        <f t="shared" si="17"/>
        <v/>
      </c>
      <c r="T76" s="47"/>
      <c r="U76" s="277"/>
      <c r="V76" s="278">
        <v>1</v>
      </c>
      <c r="W76" s="279">
        <f t="shared" si="18"/>
        <v>0</v>
      </c>
      <c r="X76" s="277" t="e">
        <f t="shared" si="19"/>
        <v>#REF!</v>
      </c>
      <c r="Y76" s="277"/>
      <c r="Z76" s="282" t="e">
        <f t="shared" si="20"/>
        <v>#REF!</v>
      </c>
      <c r="AA76" s="283" t="e">
        <f t="shared" si="21"/>
        <v>#REF!</v>
      </c>
      <c r="AB76" s="277" t="e">
        <f t="shared" si="22"/>
        <v>#REF!</v>
      </c>
      <c r="AC76" s="277" t="e">
        <f t="shared" si="23"/>
        <v>#REF!</v>
      </c>
      <c r="AD76" s="284" t="e">
        <f t="shared" si="24"/>
        <v>#REF!</v>
      </c>
      <c r="AE76" s="285"/>
      <c r="AF76" s="286"/>
      <c r="AG76" s="291" t="str">
        <f t="shared" si="13"/>
        <v>30</v>
      </c>
      <c r="AH76" s="292">
        <f t="shared" si="25"/>
        <v>116.08</v>
      </c>
    </row>
    <row r="77" customHeight="1" spans="1:34">
      <c r="A77" s="43"/>
      <c r="B77" s="44"/>
      <c r="C77" s="138"/>
      <c r="D77" s="43"/>
      <c r="E77" s="43"/>
      <c r="F77" s="43"/>
      <c r="G77" s="43"/>
      <c r="H77" s="43"/>
      <c r="I77" s="45"/>
      <c r="J77" s="54"/>
      <c r="K77" s="54"/>
      <c r="L77" s="54"/>
      <c r="M77" s="54"/>
      <c r="N77" s="54"/>
      <c r="O77" s="54"/>
      <c r="P77" s="54" t="e">
        <f t="shared" si="14"/>
        <v>#REF!</v>
      </c>
      <c r="Q77" s="276" t="str">
        <f t="shared" si="15"/>
        <v>30</v>
      </c>
      <c r="R77" s="54" t="e">
        <f t="shared" si="16"/>
        <v>#REF!</v>
      </c>
      <c r="S77" s="54" t="str">
        <f t="shared" si="17"/>
        <v/>
      </c>
      <c r="T77" s="47"/>
      <c r="U77" s="277"/>
      <c r="V77" s="278">
        <v>1</v>
      </c>
      <c r="W77" s="279">
        <f t="shared" si="18"/>
        <v>0</v>
      </c>
      <c r="X77" s="277" t="e">
        <f t="shared" si="19"/>
        <v>#REF!</v>
      </c>
      <c r="Y77" s="277"/>
      <c r="Z77" s="282" t="e">
        <f t="shared" si="20"/>
        <v>#REF!</v>
      </c>
      <c r="AA77" s="283" t="e">
        <f t="shared" si="21"/>
        <v>#REF!</v>
      </c>
      <c r="AB77" s="277" t="e">
        <f t="shared" si="22"/>
        <v>#REF!</v>
      </c>
      <c r="AC77" s="277" t="e">
        <f t="shared" si="23"/>
        <v>#REF!</v>
      </c>
      <c r="AD77" s="284" t="e">
        <f t="shared" si="24"/>
        <v>#REF!</v>
      </c>
      <c r="AE77" s="285"/>
      <c r="AF77" s="286"/>
      <c r="AG77" s="291" t="str">
        <f t="shared" si="13"/>
        <v>30</v>
      </c>
      <c r="AH77" s="292">
        <f t="shared" si="25"/>
        <v>116.08</v>
      </c>
    </row>
    <row r="78" customHeight="1" spans="1:34">
      <c r="A78" s="43"/>
      <c r="B78" s="44"/>
      <c r="C78" s="138"/>
      <c r="D78" s="43"/>
      <c r="E78" s="43"/>
      <c r="F78" s="43"/>
      <c r="G78" s="43"/>
      <c r="H78" s="43"/>
      <c r="I78" s="45"/>
      <c r="J78" s="54"/>
      <c r="K78" s="54"/>
      <c r="L78" s="54"/>
      <c r="M78" s="54"/>
      <c r="N78" s="54"/>
      <c r="O78" s="54"/>
      <c r="P78" s="54" t="e">
        <f t="shared" si="14"/>
        <v>#REF!</v>
      </c>
      <c r="Q78" s="276" t="str">
        <f t="shared" si="15"/>
        <v>30</v>
      </c>
      <c r="R78" s="54" t="e">
        <f t="shared" si="16"/>
        <v>#REF!</v>
      </c>
      <c r="S78" s="54" t="str">
        <f t="shared" si="17"/>
        <v/>
      </c>
      <c r="T78" s="47"/>
      <c r="U78" s="277"/>
      <c r="V78" s="278">
        <v>1</v>
      </c>
      <c r="W78" s="279">
        <f t="shared" si="18"/>
        <v>0</v>
      </c>
      <c r="X78" s="277" t="e">
        <f t="shared" si="19"/>
        <v>#REF!</v>
      </c>
      <c r="Y78" s="277"/>
      <c r="Z78" s="282" t="e">
        <f t="shared" si="20"/>
        <v>#REF!</v>
      </c>
      <c r="AA78" s="283" t="e">
        <f t="shared" si="21"/>
        <v>#REF!</v>
      </c>
      <c r="AB78" s="277" t="e">
        <f t="shared" si="22"/>
        <v>#REF!</v>
      </c>
      <c r="AC78" s="277" t="e">
        <f t="shared" si="23"/>
        <v>#REF!</v>
      </c>
      <c r="AD78" s="284" t="e">
        <f t="shared" si="24"/>
        <v>#REF!</v>
      </c>
      <c r="AE78" s="285"/>
      <c r="AF78" s="286"/>
      <c r="AG78" s="291" t="str">
        <f t="shared" si="13"/>
        <v>30</v>
      </c>
      <c r="AH78" s="292">
        <f t="shared" si="25"/>
        <v>116.08</v>
      </c>
    </row>
    <row r="79" customHeight="1" spans="1:34">
      <c r="A79" s="43"/>
      <c r="B79" s="44"/>
      <c r="C79" s="138"/>
      <c r="D79" s="43"/>
      <c r="E79" s="43"/>
      <c r="F79" s="43"/>
      <c r="G79" s="43"/>
      <c r="H79" s="43"/>
      <c r="I79" s="45"/>
      <c r="J79" s="54"/>
      <c r="K79" s="54"/>
      <c r="L79" s="54"/>
      <c r="M79" s="54"/>
      <c r="N79" s="54"/>
      <c r="O79" s="54"/>
      <c r="P79" s="54" t="e">
        <f t="shared" si="14"/>
        <v>#REF!</v>
      </c>
      <c r="Q79" s="276" t="str">
        <f t="shared" si="15"/>
        <v>30</v>
      </c>
      <c r="R79" s="54" t="e">
        <f t="shared" si="16"/>
        <v>#REF!</v>
      </c>
      <c r="S79" s="54" t="str">
        <f t="shared" si="17"/>
        <v/>
      </c>
      <c r="T79" s="47"/>
      <c r="U79" s="277"/>
      <c r="V79" s="278">
        <v>1</v>
      </c>
      <c r="W79" s="279">
        <f t="shared" si="18"/>
        <v>0</v>
      </c>
      <c r="X79" s="277" t="e">
        <f t="shared" si="19"/>
        <v>#REF!</v>
      </c>
      <c r="Y79" s="277"/>
      <c r="Z79" s="282" t="e">
        <f t="shared" si="20"/>
        <v>#REF!</v>
      </c>
      <c r="AA79" s="283" t="e">
        <f t="shared" si="21"/>
        <v>#REF!</v>
      </c>
      <c r="AB79" s="277" t="e">
        <f t="shared" si="22"/>
        <v>#REF!</v>
      </c>
      <c r="AC79" s="277" t="e">
        <f t="shared" si="23"/>
        <v>#REF!</v>
      </c>
      <c r="AD79" s="284" t="e">
        <f t="shared" si="24"/>
        <v>#REF!</v>
      </c>
      <c r="AE79" s="285"/>
      <c r="AF79" s="286"/>
      <c r="AG79" s="291" t="str">
        <f t="shared" si="13"/>
        <v>30</v>
      </c>
      <c r="AH79" s="292">
        <f t="shared" si="25"/>
        <v>116.08</v>
      </c>
    </row>
    <row r="80" customHeight="1" spans="1:34">
      <c r="A80" s="43"/>
      <c r="B80" s="44"/>
      <c r="C80" s="138"/>
      <c r="D80" s="43"/>
      <c r="E80" s="43"/>
      <c r="F80" s="43"/>
      <c r="G80" s="43"/>
      <c r="H80" s="43"/>
      <c r="I80" s="45"/>
      <c r="J80" s="54"/>
      <c r="K80" s="54"/>
      <c r="L80" s="54"/>
      <c r="M80" s="54"/>
      <c r="N80" s="54"/>
      <c r="O80" s="54"/>
      <c r="P80" s="54" t="e">
        <f t="shared" si="14"/>
        <v>#REF!</v>
      </c>
      <c r="Q80" s="276" t="str">
        <f t="shared" si="15"/>
        <v>30</v>
      </c>
      <c r="R80" s="54" t="e">
        <f t="shared" si="16"/>
        <v>#REF!</v>
      </c>
      <c r="S80" s="54" t="str">
        <f t="shared" si="17"/>
        <v/>
      </c>
      <c r="T80" s="47"/>
      <c r="U80" s="277"/>
      <c r="V80" s="278">
        <v>1</v>
      </c>
      <c r="W80" s="279">
        <f t="shared" si="18"/>
        <v>0</v>
      </c>
      <c r="X80" s="277" t="e">
        <f t="shared" si="19"/>
        <v>#REF!</v>
      </c>
      <c r="Y80" s="277"/>
      <c r="Z80" s="282" t="e">
        <f t="shared" si="20"/>
        <v>#REF!</v>
      </c>
      <c r="AA80" s="283" t="e">
        <f t="shared" si="21"/>
        <v>#REF!</v>
      </c>
      <c r="AB80" s="277" t="e">
        <f t="shared" si="22"/>
        <v>#REF!</v>
      </c>
      <c r="AC80" s="277" t="e">
        <f t="shared" si="23"/>
        <v>#REF!</v>
      </c>
      <c r="AD80" s="284" t="e">
        <f t="shared" si="24"/>
        <v>#REF!</v>
      </c>
      <c r="AE80" s="285"/>
      <c r="AF80" s="286"/>
      <c r="AG80" s="291" t="str">
        <f t="shared" si="13"/>
        <v>30</v>
      </c>
      <c r="AH80" s="292">
        <f t="shared" si="25"/>
        <v>116.08</v>
      </c>
    </row>
    <row r="81" customHeight="1" spans="1:34">
      <c r="A81" s="43"/>
      <c r="B81" s="44"/>
      <c r="C81" s="138"/>
      <c r="D81" s="43"/>
      <c r="E81" s="43"/>
      <c r="F81" s="43"/>
      <c r="G81" s="43"/>
      <c r="H81" s="43"/>
      <c r="I81" s="45"/>
      <c r="J81" s="54"/>
      <c r="K81" s="54"/>
      <c r="L81" s="54"/>
      <c r="M81" s="54"/>
      <c r="N81" s="54"/>
      <c r="O81" s="54"/>
      <c r="P81" s="54" t="e">
        <f t="shared" si="14"/>
        <v>#REF!</v>
      </c>
      <c r="Q81" s="276" t="str">
        <f t="shared" si="15"/>
        <v>30</v>
      </c>
      <c r="R81" s="54" t="e">
        <f t="shared" si="16"/>
        <v>#REF!</v>
      </c>
      <c r="S81" s="54" t="str">
        <f t="shared" si="17"/>
        <v/>
      </c>
      <c r="T81" s="47"/>
      <c r="U81" s="277"/>
      <c r="V81" s="278">
        <v>1</v>
      </c>
      <c r="W81" s="279">
        <f t="shared" si="18"/>
        <v>0</v>
      </c>
      <c r="X81" s="277" t="e">
        <f t="shared" si="19"/>
        <v>#REF!</v>
      </c>
      <c r="Y81" s="277"/>
      <c r="Z81" s="282" t="e">
        <f t="shared" si="20"/>
        <v>#REF!</v>
      </c>
      <c r="AA81" s="283" t="e">
        <f t="shared" si="21"/>
        <v>#REF!</v>
      </c>
      <c r="AB81" s="277" t="e">
        <f t="shared" si="22"/>
        <v>#REF!</v>
      </c>
      <c r="AC81" s="277" t="e">
        <f t="shared" si="23"/>
        <v>#REF!</v>
      </c>
      <c r="AD81" s="284" t="e">
        <f t="shared" si="24"/>
        <v>#REF!</v>
      </c>
      <c r="AE81" s="285"/>
      <c r="AF81" s="286"/>
      <c r="AG81" s="291" t="str">
        <f t="shared" si="13"/>
        <v>30</v>
      </c>
      <c r="AH81" s="292">
        <f t="shared" si="25"/>
        <v>116.08</v>
      </c>
    </row>
    <row r="82" customHeight="1" spans="1:34">
      <c r="A82" s="43"/>
      <c r="B82" s="44"/>
      <c r="C82" s="138"/>
      <c r="D82" s="43"/>
      <c r="E82" s="43"/>
      <c r="F82" s="43"/>
      <c r="G82" s="43"/>
      <c r="H82" s="43"/>
      <c r="I82" s="45"/>
      <c r="J82" s="54"/>
      <c r="K82" s="54"/>
      <c r="L82" s="54"/>
      <c r="M82" s="54"/>
      <c r="N82" s="54"/>
      <c r="O82" s="54"/>
      <c r="P82" s="54" t="e">
        <f t="shared" si="14"/>
        <v>#REF!</v>
      </c>
      <c r="Q82" s="276" t="str">
        <f t="shared" si="15"/>
        <v>30</v>
      </c>
      <c r="R82" s="54" t="e">
        <f t="shared" si="16"/>
        <v>#REF!</v>
      </c>
      <c r="S82" s="54" t="str">
        <f t="shared" si="17"/>
        <v/>
      </c>
      <c r="T82" s="47"/>
      <c r="U82" s="277"/>
      <c r="V82" s="278">
        <v>1</v>
      </c>
      <c r="W82" s="279">
        <f t="shared" si="18"/>
        <v>0</v>
      </c>
      <c r="X82" s="277" t="e">
        <f t="shared" si="19"/>
        <v>#REF!</v>
      </c>
      <c r="Y82" s="277"/>
      <c r="Z82" s="282" t="e">
        <f t="shared" si="20"/>
        <v>#REF!</v>
      </c>
      <c r="AA82" s="283" t="e">
        <f t="shared" si="21"/>
        <v>#REF!</v>
      </c>
      <c r="AB82" s="277" t="e">
        <f t="shared" si="22"/>
        <v>#REF!</v>
      </c>
      <c r="AC82" s="277" t="e">
        <f t="shared" si="23"/>
        <v>#REF!</v>
      </c>
      <c r="AD82" s="284" t="e">
        <f t="shared" si="24"/>
        <v>#REF!</v>
      </c>
      <c r="AE82" s="285"/>
      <c r="AF82" s="286"/>
      <c r="AG82" s="291" t="str">
        <f t="shared" si="13"/>
        <v>30</v>
      </c>
      <c r="AH82" s="292">
        <f t="shared" si="25"/>
        <v>116.08</v>
      </c>
    </row>
    <row r="83" customHeight="1" spans="1:34">
      <c r="A83" s="43"/>
      <c r="B83" s="44"/>
      <c r="C83" s="138"/>
      <c r="D83" s="43"/>
      <c r="E83" s="43"/>
      <c r="F83" s="43"/>
      <c r="G83" s="43"/>
      <c r="H83" s="43"/>
      <c r="I83" s="45"/>
      <c r="J83" s="54"/>
      <c r="K83" s="54"/>
      <c r="L83" s="54"/>
      <c r="M83" s="54"/>
      <c r="N83" s="54"/>
      <c r="O83" s="54"/>
      <c r="P83" s="54" t="e">
        <f t="shared" si="14"/>
        <v>#REF!</v>
      </c>
      <c r="Q83" s="276" t="str">
        <f t="shared" si="15"/>
        <v>30</v>
      </c>
      <c r="R83" s="54" t="e">
        <f t="shared" si="16"/>
        <v>#REF!</v>
      </c>
      <c r="S83" s="54" t="str">
        <f t="shared" si="17"/>
        <v/>
      </c>
      <c r="T83" s="47"/>
      <c r="U83" s="277"/>
      <c r="V83" s="278">
        <v>1</v>
      </c>
      <c r="W83" s="279">
        <f t="shared" si="18"/>
        <v>0</v>
      </c>
      <c r="X83" s="277" t="e">
        <f t="shared" si="19"/>
        <v>#REF!</v>
      </c>
      <c r="Y83" s="277"/>
      <c r="Z83" s="282" t="e">
        <f t="shared" si="20"/>
        <v>#REF!</v>
      </c>
      <c r="AA83" s="283" t="e">
        <f t="shared" si="21"/>
        <v>#REF!</v>
      </c>
      <c r="AB83" s="277" t="e">
        <f t="shared" si="22"/>
        <v>#REF!</v>
      </c>
      <c r="AC83" s="277" t="e">
        <f t="shared" si="23"/>
        <v>#REF!</v>
      </c>
      <c r="AD83" s="284" t="e">
        <f t="shared" si="24"/>
        <v>#REF!</v>
      </c>
      <c r="AE83" s="285"/>
      <c r="AF83" s="286"/>
      <c r="AG83" s="291" t="str">
        <f t="shared" si="13"/>
        <v>30</v>
      </c>
      <c r="AH83" s="292">
        <f t="shared" si="25"/>
        <v>116.08</v>
      </c>
    </row>
    <row r="84" customHeight="1" spans="1:34">
      <c r="A84" s="43"/>
      <c r="B84" s="44"/>
      <c r="C84" s="138"/>
      <c r="D84" s="43"/>
      <c r="E84" s="43"/>
      <c r="F84" s="43"/>
      <c r="G84" s="43"/>
      <c r="H84" s="43"/>
      <c r="I84" s="45"/>
      <c r="J84" s="54"/>
      <c r="K84" s="54"/>
      <c r="L84" s="54"/>
      <c r="M84" s="54"/>
      <c r="N84" s="54"/>
      <c r="O84" s="54"/>
      <c r="P84" s="54" t="e">
        <f t="shared" si="14"/>
        <v>#REF!</v>
      </c>
      <c r="Q84" s="276" t="str">
        <f t="shared" si="15"/>
        <v>30</v>
      </c>
      <c r="R84" s="54" t="e">
        <f t="shared" si="16"/>
        <v>#REF!</v>
      </c>
      <c r="S84" s="54" t="str">
        <f t="shared" si="17"/>
        <v/>
      </c>
      <c r="T84" s="47"/>
      <c r="U84" s="277"/>
      <c r="V84" s="278">
        <v>1</v>
      </c>
      <c r="W84" s="279">
        <f t="shared" si="18"/>
        <v>0</v>
      </c>
      <c r="X84" s="277" t="e">
        <f t="shared" si="19"/>
        <v>#REF!</v>
      </c>
      <c r="Y84" s="277"/>
      <c r="Z84" s="282" t="e">
        <f t="shared" si="20"/>
        <v>#REF!</v>
      </c>
      <c r="AA84" s="283" t="e">
        <f t="shared" si="21"/>
        <v>#REF!</v>
      </c>
      <c r="AB84" s="277" t="e">
        <f t="shared" si="22"/>
        <v>#REF!</v>
      </c>
      <c r="AC84" s="277" t="e">
        <f t="shared" si="23"/>
        <v>#REF!</v>
      </c>
      <c r="AD84" s="284" t="e">
        <f t="shared" si="24"/>
        <v>#REF!</v>
      </c>
      <c r="AE84" s="285"/>
      <c r="AF84" s="286"/>
      <c r="AG84" s="291" t="str">
        <f t="shared" si="13"/>
        <v>30</v>
      </c>
      <c r="AH84" s="292">
        <f t="shared" si="25"/>
        <v>116.08</v>
      </c>
    </row>
    <row r="85" customHeight="1" spans="1:34">
      <c r="A85" s="43"/>
      <c r="B85" s="44"/>
      <c r="C85" s="138"/>
      <c r="D85" s="43"/>
      <c r="E85" s="43"/>
      <c r="F85" s="43"/>
      <c r="G85" s="43"/>
      <c r="H85" s="43"/>
      <c r="I85" s="45"/>
      <c r="J85" s="54"/>
      <c r="K85" s="54"/>
      <c r="L85" s="54"/>
      <c r="M85" s="54"/>
      <c r="N85" s="54"/>
      <c r="O85" s="54"/>
      <c r="P85" s="54" t="e">
        <f t="shared" si="14"/>
        <v>#REF!</v>
      </c>
      <c r="Q85" s="276" t="str">
        <f t="shared" si="15"/>
        <v>30</v>
      </c>
      <c r="R85" s="54" t="e">
        <f t="shared" si="16"/>
        <v>#REF!</v>
      </c>
      <c r="S85" s="54" t="str">
        <f t="shared" si="17"/>
        <v/>
      </c>
      <c r="T85" s="47"/>
      <c r="U85" s="277"/>
      <c r="V85" s="278">
        <v>1</v>
      </c>
      <c r="W85" s="279">
        <f t="shared" si="18"/>
        <v>0</v>
      </c>
      <c r="X85" s="277" t="e">
        <f t="shared" si="19"/>
        <v>#REF!</v>
      </c>
      <c r="Y85" s="277"/>
      <c r="Z85" s="282" t="e">
        <f t="shared" si="20"/>
        <v>#REF!</v>
      </c>
      <c r="AA85" s="283" t="e">
        <f t="shared" si="21"/>
        <v>#REF!</v>
      </c>
      <c r="AB85" s="277" t="e">
        <f t="shared" si="22"/>
        <v>#REF!</v>
      </c>
      <c r="AC85" s="277" t="e">
        <f t="shared" si="23"/>
        <v>#REF!</v>
      </c>
      <c r="AD85" s="284" t="e">
        <f t="shared" si="24"/>
        <v>#REF!</v>
      </c>
      <c r="AE85" s="285"/>
      <c r="AF85" s="286"/>
      <c r="AG85" s="291" t="str">
        <f t="shared" si="13"/>
        <v>30</v>
      </c>
      <c r="AH85" s="292">
        <f t="shared" si="25"/>
        <v>116.08</v>
      </c>
    </row>
    <row r="86" customHeight="1" spans="1:34">
      <c r="A86" s="43"/>
      <c r="B86" s="44"/>
      <c r="C86" s="138"/>
      <c r="D86" s="43"/>
      <c r="E86" s="43"/>
      <c r="F86" s="43"/>
      <c r="G86" s="43"/>
      <c r="H86" s="43"/>
      <c r="I86" s="45"/>
      <c r="J86" s="54"/>
      <c r="K86" s="54"/>
      <c r="L86" s="54"/>
      <c r="M86" s="54"/>
      <c r="N86" s="54"/>
      <c r="O86" s="54"/>
      <c r="P86" s="54" t="e">
        <f t="shared" si="14"/>
        <v>#REF!</v>
      </c>
      <c r="Q86" s="276" t="str">
        <f t="shared" si="15"/>
        <v>30</v>
      </c>
      <c r="R86" s="54" t="e">
        <f t="shared" si="16"/>
        <v>#REF!</v>
      </c>
      <c r="S86" s="54" t="str">
        <f t="shared" si="17"/>
        <v/>
      </c>
      <c r="T86" s="47"/>
      <c r="U86" s="277"/>
      <c r="V86" s="278">
        <v>1</v>
      </c>
      <c r="W86" s="279">
        <f t="shared" si="18"/>
        <v>0</v>
      </c>
      <c r="X86" s="277" t="e">
        <f t="shared" si="19"/>
        <v>#REF!</v>
      </c>
      <c r="Y86" s="277"/>
      <c r="Z86" s="282" t="e">
        <f t="shared" si="20"/>
        <v>#REF!</v>
      </c>
      <c r="AA86" s="283" t="e">
        <f t="shared" si="21"/>
        <v>#REF!</v>
      </c>
      <c r="AB86" s="277" t="e">
        <f t="shared" si="22"/>
        <v>#REF!</v>
      </c>
      <c r="AC86" s="277" t="e">
        <f t="shared" si="23"/>
        <v>#REF!</v>
      </c>
      <c r="AD86" s="284" t="e">
        <f t="shared" si="24"/>
        <v>#REF!</v>
      </c>
      <c r="AE86" s="285"/>
      <c r="AF86" s="286"/>
      <c r="AG86" s="291" t="str">
        <f t="shared" si="13"/>
        <v>30</v>
      </c>
      <c r="AH86" s="292">
        <f t="shared" si="25"/>
        <v>116.08</v>
      </c>
    </row>
    <row r="87" customHeight="1" spans="1:34">
      <c r="A87" s="43"/>
      <c r="B87" s="44"/>
      <c r="C87" s="138"/>
      <c r="D87" s="43"/>
      <c r="E87" s="43"/>
      <c r="F87" s="43"/>
      <c r="G87" s="43"/>
      <c r="H87" s="43"/>
      <c r="I87" s="45"/>
      <c r="J87" s="54"/>
      <c r="K87" s="54"/>
      <c r="L87" s="54"/>
      <c r="M87" s="54"/>
      <c r="N87" s="54"/>
      <c r="O87" s="54"/>
      <c r="P87" s="54" t="e">
        <f t="shared" si="14"/>
        <v>#REF!</v>
      </c>
      <c r="Q87" s="276" t="str">
        <f t="shared" si="15"/>
        <v>30</v>
      </c>
      <c r="R87" s="54" t="e">
        <f t="shared" si="16"/>
        <v>#REF!</v>
      </c>
      <c r="S87" s="54" t="str">
        <f t="shared" si="17"/>
        <v/>
      </c>
      <c r="T87" s="47"/>
      <c r="U87" s="277"/>
      <c r="V87" s="278">
        <v>1</v>
      </c>
      <c r="W87" s="279">
        <f t="shared" si="18"/>
        <v>0</v>
      </c>
      <c r="X87" s="277" t="e">
        <f t="shared" si="19"/>
        <v>#REF!</v>
      </c>
      <c r="Y87" s="277"/>
      <c r="Z87" s="282" t="e">
        <f t="shared" si="20"/>
        <v>#REF!</v>
      </c>
      <c r="AA87" s="283" t="e">
        <f t="shared" si="21"/>
        <v>#REF!</v>
      </c>
      <c r="AB87" s="277" t="e">
        <f t="shared" si="22"/>
        <v>#REF!</v>
      </c>
      <c r="AC87" s="277" t="e">
        <f t="shared" si="23"/>
        <v>#REF!</v>
      </c>
      <c r="AD87" s="284" t="e">
        <f t="shared" si="24"/>
        <v>#REF!</v>
      </c>
      <c r="AE87" s="285"/>
      <c r="AF87" s="286"/>
      <c r="AG87" s="291" t="str">
        <f t="shared" si="13"/>
        <v>30</v>
      </c>
      <c r="AH87" s="292">
        <f t="shared" si="25"/>
        <v>116.08</v>
      </c>
    </row>
    <row r="88" customHeight="1" spans="1:34">
      <c r="A88" s="43"/>
      <c r="B88" s="44"/>
      <c r="C88" s="138"/>
      <c r="D88" s="43"/>
      <c r="E88" s="43"/>
      <c r="F88" s="43"/>
      <c r="G88" s="43"/>
      <c r="H88" s="43"/>
      <c r="I88" s="45"/>
      <c r="J88" s="54"/>
      <c r="K88" s="54"/>
      <c r="L88" s="54"/>
      <c r="M88" s="54"/>
      <c r="N88" s="54"/>
      <c r="O88" s="54"/>
      <c r="P88" s="54" t="e">
        <f t="shared" si="14"/>
        <v>#REF!</v>
      </c>
      <c r="Q88" s="276" t="str">
        <f t="shared" si="15"/>
        <v>30</v>
      </c>
      <c r="R88" s="54" t="e">
        <f t="shared" si="16"/>
        <v>#REF!</v>
      </c>
      <c r="S88" s="54" t="str">
        <f t="shared" si="17"/>
        <v/>
      </c>
      <c r="T88" s="47"/>
      <c r="U88" s="277"/>
      <c r="V88" s="278">
        <v>1</v>
      </c>
      <c r="W88" s="279">
        <f t="shared" si="18"/>
        <v>0</v>
      </c>
      <c r="X88" s="277" t="e">
        <f t="shared" si="19"/>
        <v>#REF!</v>
      </c>
      <c r="Y88" s="277"/>
      <c r="Z88" s="282" t="e">
        <f t="shared" si="20"/>
        <v>#REF!</v>
      </c>
      <c r="AA88" s="283" t="e">
        <f t="shared" si="21"/>
        <v>#REF!</v>
      </c>
      <c r="AB88" s="277" t="e">
        <f t="shared" si="22"/>
        <v>#REF!</v>
      </c>
      <c r="AC88" s="277" t="e">
        <f t="shared" si="23"/>
        <v>#REF!</v>
      </c>
      <c r="AD88" s="284" t="e">
        <f t="shared" si="24"/>
        <v>#REF!</v>
      </c>
      <c r="AE88" s="285"/>
      <c r="AF88" s="286"/>
      <c r="AG88" s="291" t="str">
        <f t="shared" si="13"/>
        <v>30</v>
      </c>
      <c r="AH88" s="292">
        <f t="shared" si="25"/>
        <v>116.08</v>
      </c>
    </row>
    <row r="89" customHeight="1" spans="1:34">
      <c r="A89" s="43"/>
      <c r="B89" s="44"/>
      <c r="C89" s="138"/>
      <c r="D89" s="43"/>
      <c r="E89" s="43"/>
      <c r="F89" s="43"/>
      <c r="G89" s="43"/>
      <c r="H89" s="43"/>
      <c r="I89" s="45"/>
      <c r="J89" s="54"/>
      <c r="K89" s="54"/>
      <c r="L89" s="54"/>
      <c r="M89" s="54"/>
      <c r="N89" s="54"/>
      <c r="O89" s="54"/>
      <c r="P89" s="54" t="e">
        <f t="shared" si="14"/>
        <v>#REF!</v>
      </c>
      <c r="Q89" s="276" t="str">
        <f t="shared" si="15"/>
        <v>30</v>
      </c>
      <c r="R89" s="54" t="e">
        <f t="shared" si="16"/>
        <v>#REF!</v>
      </c>
      <c r="S89" s="54" t="str">
        <f t="shared" si="17"/>
        <v/>
      </c>
      <c r="T89" s="47"/>
      <c r="U89" s="277"/>
      <c r="V89" s="278">
        <v>1</v>
      </c>
      <c r="W89" s="279">
        <f t="shared" si="18"/>
        <v>0</v>
      </c>
      <c r="X89" s="277" t="e">
        <f t="shared" si="19"/>
        <v>#REF!</v>
      </c>
      <c r="Y89" s="277"/>
      <c r="Z89" s="282" t="e">
        <f t="shared" si="20"/>
        <v>#REF!</v>
      </c>
      <c r="AA89" s="283" t="e">
        <f t="shared" si="21"/>
        <v>#REF!</v>
      </c>
      <c r="AB89" s="277" t="e">
        <f t="shared" si="22"/>
        <v>#REF!</v>
      </c>
      <c r="AC89" s="277" t="e">
        <f t="shared" si="23"/>
        <v>#REF!</v>
      </c>
      <c r="AD89" s="284" t="e">
        <f t="shared" si="24"/>
        <v>#REF!</v>
      </c>
      <c r="AE89" s="285"/>
      <c r="AF89" s="286"/>
      <c r="AG89" s="291" t="str">
        <f t="shared" si="13"/>
        <v>30</v>
      </c>
      <c r="AH89" s="292">
        <f t="shared" si="25"/>
        <v>116.08</v>
      </c>
    </row>
    <row r="90" customHeight="1" spans="1:34">
      <c r="A90" s="43"/>
      <c r="B90" s="44"/>
      <c r="C90" s="138"/>
      <c r="D90" s="43"/>
      <c r="E90" s="43"/>
      <c r="F90" s="43"/>
      <c r="G90" s="43"/>
      <c r="H90" s="43"/>
      <c r="I90" s="45"/>
      <c r="J90" s="54"/>
      <c r="K90" s="54"/>
      <c r="L90" s="54"/>
      <c r="M90" s="54"/>
      <c r="N90" s="54"/>
      <c r="O90" s="54"/>
      <c r="P90" s="54" t="e">
        <f t="shared" si="14"/>
        <v>#REF!</v>
      </c>
      <c r="Q90" s="276" t="str">
        <f t="shared" si="15"/>
        <v>30</v>
      </c>
      <c r="R90" s="54" t="e">
        <f t="shared" si="16"/>
        <v>#REF!</v>
      </c>
      <c r="S90" s="54" t="str">
        <f t="shared" si="17"/>
        <v/>
      </c>
      <c r="T90" s="47"/>
      <c r="U90" s="277"/>
      <c r="V90" s="278">
        <v>1</v>
      </c>
      <c r="W90" s="279">
        <f t="shared" si="18"/>
        <v>0</v>
      </c>
      <c r="X90" s="277" t="e">
        <f t="shared" si="19"/>
        <v>#REF!</v>
      </c>
      <c r="Y90" s="277"/>
      <c r="Z90" s="282" t="e">
        <f t="shared" si="20"/>
        <v>#REF!</v>
      </c>
      <c r="AA90" s="283" t="e">
        <f t="shared" si="21"/>
        <v>#REF!</v>
      </c>
      <c r="AB90" s="277" t="e">
        <f t="shared" si="22"/>
        <v>#REF!</v>
      </c>
      <c r="AC90" s="277" t="e">
        <f t="shared" si="23"/>
        <v>#REF!</v>
      </c>
      <c r="AD90" s="284" t="e">
        <f t="shared" si="24"/>
        <v>#REF!</v>
      </c>
      <c r="AE90" s="285"/>
      <c r="AF90" s="286"/>
      <c r="AG90" s="291" t="str">
        <f t="shared" si="13"/>
        <v>30</v>
      </c>
      <c r="AH90" s="292">
        <f t="shared" si="25"/>
        <v>116.08</v>
      </c>
    </row>
    <row r="91" customHeight="1" spans="1:34">
      <c r="A91" s="43"/>
      <c r="B91" s="44"/>
      <c r="C91" s="138"/>
      <c r="D91" s="43"/>
      <c r="E91" s="43"/>
      <c r="F91" s="43"/>
      <c r="G91" s="43"/>
      <c r="H91" s="43"/>
      <c r="I91" s="45"/>
      <c r="J91" s="54"/>
      <c r="K91" s="54"/>
      <c r="L91" s="54"/>
      <c r="M91" s="54"/>
      <c r="N91" s="54"/>
      <c r="O91" s="54"/>
      <c r="P91" s="54" t="e">
        <f t="shared" si="14"/>
        <v>#REF!</v>
      </c>
      <c r="Q91" s="276" t="str">
        <f t="shared" si="15"/>
        <v>30</v>
      </c>
      <c r="R91" s="54" t="e">
        <f t="shared" si="16"/>
        <v>#REF!</v>
      </c>
      <c r="S91" s="54" t="str">
        <f t="shared" si="17"/>
        <v/>
      </c>
      <c r="T91" s="47"/>
      <c r="U91" s="277"/>
      <c r="V91" s="278">
        <v>1</v>
      </c>
      <c r="W91" s="279">
        <f t="shared" si="18"/>
        <v>0</v>
      </c>
      <c r="X91" s="277" t="e">
        <f t="shared" si="19"/>
        <v>#REF!</v>
      </c>
      <c r="Y91" s="277"/>
      <c r="Z91" s="282" t="e">
        <f t="shared" si="20"/>
        <v>#REF!</v>
      </c>
      <c r="AA91" s="283" t="e">
        <f t="shared" si="21"/>
        <v>#REF!</v>
      </c>
      <c r="AB91" s="277" t="e">
        <f t="shared" si="22"/>
        <v>#REF!</v>
      </c>
      <c r="AC91" s="277" t="e">
        <f t="shared" si="23"/>
        <v>#REF!</v>
      </c>
      <c r="AD91" s="284" t="e">
        <f t="shared" si="24"/>
        <v>#REF!</v>
      </c>
      <c r="AE91" s="285"/>
      <c r="AF91" s="286"/>
      <c r="AG91" s="291" t="str">
        <f t="shared" si="13"/>
        <v>30</v>
      </c>
      <c r="AH91" s="292">
        <f t="shared" si="25"/>
        <v>116.08</v>
      </c>
    </row>
    <row r="92" customHeight="1" spans="1:34">
      <c r="A92" s="43"/>
      <c r="B92" s="44"/>
      <c r="C92" s="138"/>
      <c r="D92" s="43"/>
      <c r="E92" s="43"/>
      <c r="F92" s="43"/>
      <c r="G92" s="43"/>
      <c r="H92" s="43"/>
      <c r="I92" s="45"/>
      <c r="J92" s="54"/>
      <c r="K92" s="54"/>
      <c r="L92" s="54"/>
      <c r="M92" s="54"/>
      <c r="N92" s="54"/>
      <c r="O92" s="54"/>
      <c r="P92" s="54" t="e">
        <f t="shared" si="14"/>
        <v>#REF!</v>
      </c>
      <c r="Q92" s="276" t="str">
        <f t="shared" si="15"/>
        <v>30</v>
      </c>
      <c r="R92" s="54" t="e">
        <f t="shared" si="16"/>
        <v>#REF!</v>
      </c>
      <c r="S92" s="54" t="str">
        <f t="shared" si="17"/>
        <v/>
      </c>
      <c r="T92" s="47"/>
      <c r="U92" s="277"/>
      <c r="V92" s="278">
        <v>1</v>
      </c>
      <c r="W92" s="279">
        <f t="shared" si="18"/>
        <v>0</v>
      </c>
      <c r="X92" s="277" t="e">
        <f t="shared" si="19"/>
        <v>#REF!</v>
      </c>
      <c r="Y92" s="277"/>
      <c r="Z92" s="282" t="e">
        <f t="shared" si="20"/>
        <v>#REF!</v>
      </c>
      <c r="AA92" s="283" t="e">
        <f t="shared" si="21"/>
        <v>#REF!</v>
      </c>
      <c r="AB92" s="277" t="e">
        <f t="shared" si="22"/>
        <v>#REF!</v>
      </c>
      <c r="AC92" s="277" t="e">
        <f t="shared" si="23"/>
        <v>#REF!</v>
      </c>
      <c r="AD92" s="284" t="e">
        <f t="shared" si="24"/>
        <v>#REF!</v>
      </c>
      <c r="AE92" s="285"/>
      <c r="AF92" s="286"/>
      <c r="AG92" s="291" t="str">
        <f t="shared" si="13"/>
        <v>30</v>
      </c>
      <c r="AH92" s="292">
        <f t="shared" si="25"/>
        <v>116.08</v>
      </c>
    </row>
    <row r="93" customHeight="1" spans="1:34">
      <c r="A93" s="43"/>
      <c r="B93" s="44"/>
      <c r="C93" s="138"/>
      <c r="D93" s="43"/>
      <c r="E93" s="43"/>
      <c r="F93" s="43"/>
      <c r="G93" s="43"/>
      <c r="H93" s="43"/>
      <c r="I93" s="45"/>
      <c r="J93" s="54"/>
      <c r="K93" s="54"/>
      <c r="L93" s="54"/>
      <c r="M93" s="54"/>
      <c r="N93" s="54"/>
      <c r="O93" s="54"/>
      <c r="P93" s="54" t="e">
        <f t="shared" si="14"/>
        <v>#REF!</v>
      </c>
      <c r="Q93" s="276" t="str">
        <f t="shared" si="15"/>
        <v>30</v>
      </c>
      <c r="R93" s="54" t="e">
        <f t="shared" si="16"/>
        <v>#REF!</v>
      </c>
      <c r="S93" s="54" t="str">
        <f t="shared" si="17"/>
        <v/>
      </c>
      <c r="T93" s="47"/>
      <c r="U93" s="277"/>
      <c r="V93" s="278">
        <v>1</v>
      </c>
      <c r="W93" s="279">
        <f t="shared" si="18"/>
        <v>0</v>
      </c>
      <c r="X93" s="277" t="e">
        <f t="shared" si="19"/>
        <v>#REF!</v>
      </c>
      <c r="Y93" s="277"/>
      <c r="Z93" s="282" t="e">
        <f t="shared" si="20"/>
        <v>#REF!</v>
      </c>
      <c r="AA93" s="283" t="e">
        <f t="shared" si="21"/>
        <v>#REF!</v>
      </c>
      <c r="AB93" s="277" t="e">
        <f t="shared" si="22"/>
        <v>#REF!</v>
      </c>
      <c r="AC93" s="277" t="e">
        <f t="shared" si="23"/>
        <v>#REF!</v>
      </c>
      <c r="AD93" s="284" t="e">
        <f t="shared" si="24"/>
        <v>#REF!</v>
      </c>
      <c r="AE93" s="285"/>
      <c r="AF93" s="286"/>
      <c r="AG93" s="291" t="str">
        <f t="shared" si="13"/>
        <v>30</v>
      </c>
      <c r="AH93" s="292">
        <f t="shared" si="25"/>
        <v>116.08</v>
      </c>
    </row>
    <row r="94" customHeight="1" spans="1:34">
      <c r="A94" s="43"/>
      <c r="B94" s="44"/>
      <c r="C94" s="138"/>
      <c r="D94" s="43"/>
      <c r="E94" s="43"/>
      <c r="F94" s="43"/>
      <c r="G94" s="43"/>
      <c r="H94" s="43"/>
      <c r="I94" s="45"/>
      <c r="J94" s="54"/>
      <c r="K94" s="54"/>
      <c r="L94" s="54"/>
      <c r="M94" s="54"/>
      <c r="N94" s="54"/>
      <c r="O94" s="54"/>
      <c r="P94" s="54" t="e">
        <f t="shared" si="14"/>
        <v>#REF!</v>
      </c>
      <c r="Q94" s="276" t="str">
        <f t="shared" si="15"/>
        <v>30</v>
      </c>
      <c r="R94" s="54" t="e">
        <f t="shared" si="16"/>
        <v>#REF!</v>
      </c>
      <c r="S94" s="54" t="str">
        <f t="shared" si="17"/>
        <v/>
      </c>
      <c r="T94" s="47"/>
      <c r="U94" s="277"/>
      <c r="V94" s="278">
        <v>1</v>
      </c>
      <c r="W94" s="279">
        <f t="shared" si="18"/>
        <v>0</v>
      </c>
      <c r="X94" s="277" t="e">
        <f t="shared" si="19"/>
        <v>#REF!</v>
      </c>
      <c r="Y94" s="277"/>
      <c r="Z94" s="282" t="e">
        <f t="shared" si="20"/>
        <v>#REF!</v>
      </c>
      <c r="AA94" s="283" t="e">
        <f t="shared" si="21"/>
        <v>#REF!</v>
      </c>
      <c r="AB94" s="277" t="e">
        <f t="shared" si="22"/>
        <v>#REF!</v>
      </c>
      <c r="AC94" s="277" t="e">
        <f t="shared" si="23"/>
        <v>#REF!</v>
      </c>
      <c r="AD94" s="284" t="e">
        <f t="shared" si="24"/>
        <v>#REF!</v>
      </c>
      <c r="AE94" s="285"/>
      <c r="AF94" s="286"/>
      <c r="AG94" s="291" t="str">
        <f t="shared" si="13"/>
        <v>30</v>
      </c>
      <c r="AH94" s="292">
        <f t="shared" si="25"/>
        <v>116.08</v>
      </c>
    </row>
    <row r="95" customHeight="1" spans="1:34">
      <c r="A95" s="43"/>
      <c r="B95" s="44"/>
      <c r="C95" s="138"/>
      <c r="D95" s="43"/>
      <c r="E95" s="43"/>
      <c r="F95" s="43"/>
      <c r="G95" s="43"/>
      <c r="H95" s="43"/>
      <c r="I95" s="45"/>
      <c r="J95" s="54"/>
      <c r="K95" s="54"/>
      <c r="L95" s="54"/>
      <c r="M95" s="54"/>
      <c r="N95" s="54"/>
      <c r="O95" s="54"/>
      <c r="P95" s="54" t="e">
        <f t="shared" si="14"/>
        <v>#REF!</v>
      </c>
      <c r="Q95" s="276" t="str">
        <f t="shared" si="15"/>
        <v>30</v>
      </c>
      <c r="R95" s="54" t="e">
        <f t="shared" si="16"/>
        <v>#REF!</v>
      </c>
      <c r="S95" s="54" t="str">
        <f t="shared" si="17"/>
        <v/>
      </c>
      <c r="T95" s="47"/>
      <c r="U95" s="277"/>
      <c r="V95" s="278">
        <v>1</v>
      </c>
      <c r="W95" s="279">
        <f t="shared" si="18"/>
        <v>0</v>
      </c>
      <c r="X95" s="277" t="e">
        <f t="shared" si="19"/>
        <v>#REF!</v>
      </c>
      <c r="Y95" s="277"/>
      <c r="Z95" s="282" t="e">
        <f t="shared" si="20"/>
        <v>#REF!</v>
      </c>
      <c r="AA95" s="283" t="e">
        <f t="shared" si="21"/>
        <v>#REF!</v>
      </c>
      <c r="AB95" s="277" t="e">
        <f t="shared" si="22"/>
        <v>#REF!</v>
      </c>
      <c r="AC95" s="277" t="e">
        <f t="shared" si="23"/>
        <v>#REF!</v>
      </c>
      <c r="AD95" s="284" t="e">
        <f t="shared" si="24"/>
        <v>#REF!</v>
      </c>
      <c r="AE95" s="285"/>
      <c r="AF95" s="286"/>
      <c r="AG95" s="291" t="str">
        <f t="shared" si="13"/>
        <v>30</v>
      </c>
      <c r="AH95" s="292">
        <f t="shared" si="25"/>
        <v>116.08</v>
      </c>
    </row>
    <row r="96" customHeight="1" spans="1:34">
      <c r="A96" s="43"/>
      <c r="B96" s="44"/>
      <c r="C96" s="138"/>
      <c r="D96" s="43"/>
      <c r="E96" s="43"/>
      <c r="F96" s="43"/>
      <c r="G96" s="43"/>
      <c r="H96" s="43"/>
      <c r="I96" s="45"/>
      <c r="J96" s="54"/>
      <c r="K96" s="54"/>
      <c r="L96" s="54"/>
      <c r="M96" s="54"/>
      <c r="N96" s="54"/>
      <c r="O96" s="54"/>
      <c r="P96" s="54" t="e">
        <f t="shared" si="14"/>
        <v>#REF!</v>
      </c>
      <c r="Q96" s="276" t="str">
        <f t="shared" si="15"/>
        <v>30</v>
      </c>
      <c r="R96" s="54" t="e">
        <f t="shared" si="16"/>
        <v>#REF!</v>
      </c>
      <c r="S96" s="54" t="str">
        <f t="shared" si="17"/>
        <v/>
      </c>
      <c r="T96" s="47"/>
      <c r="U96" s="277"/>
      <c r="V96" s="278">
        <v>1</v>
      </c>
      <c r="W96" s="279">
        <f t="shared" si="18"/>
        <v>0</v>
      </c>
      <c r="X96" s="277" t="e">
        <f t="shared" si="19"/>
        <v>#REF!</v>
      </c>
      <c r="Y96" s="277"/>
      <c r="Z96" s="282" t="e">
        <f t="shared" si="20"/>
        <v>#REF!</v>
      </c>
      <c r="AA96" s="283" t="e">
        <f t="shared" si="21"/>
        <v>#REF!</v>
      </c>
      <c r="AB96" s="277" t="e">
        <f t="shared" si="22"/>
        <v>#REF!</v>
      </c>
      <c r="AC96" s="277" t="e">
        <f t="shared" si="23"/>
        <v>#REF!</v>
      </c>
      <c r="AD96" s="284" t="e">
        <f t="shared" si="24"/>
        <v>#REF!</v>
      </c>
      <c r="AE96" s="285"/>
      <c r="AF96" s="286"/>
      <c r="AG96" s="291" t="str">
        <f t="shared" si="13"/>
        <v>30</v>
      </c>
      <c r="AH96" s="292">
        <f t="shared" si="25"/>
        <v>116.08</v>
      </c>
    </row>
    <row r="97" customHeight="1" spans="1:34">
      <c r="A97" s="43"/>
      <c r="B97" s="44"/>
      <c r="C97" s="138"/>
      <c r="D97" s="43"/>
      <c r="E97" s="43"/>
      <c r="F97" s="43"/>
      <c r="G97" s="43"/>
      <c r="H97" s="43"/>
      <c r="I97" s="45"/>
      <c r="J97" s="54"/>
      <c r="K97" s="54"/>
      <c r="L97" s="54"/>
      <c r="M97" s="54"/>
      <c r="N97" s="54"/>
      <c r="O97" s="54"/>
      <c r="P97" s="54" t="e">
        <f t="shared" si="14"/>
        <v>#REF!</v>
      </c>
      <c r="Q97" s="276" t="str">
        <f t="shared" si="15"/>
        <v>30</v>
      </c>
      <c r="R97" s="54" t="e">
        <f t="shared" si="16"/>
        <v>#REF!</v>
      </c>
      <c r="S97" s="54" t="str">
        <f t="shared" si="17"/>
        <v/>
      </c>
      <c r="T97" s="47"/>
      <c r="U97" s="277"/>
      <c r="V97" s="278">
        <v>1</v>
      </c>
      <c r="W97" s="279">
        <f t="shared" si="18"/>
        <v>0</v>
      </c>
      <c r="X97" s="277" t="e">
        <f t="shared" si="19"/>
        <v>#REF!</v>
      </c>
      <c r="Y97" s="277"/>
      <c r="Z97" s="282" t="e">
        <f t="shared" si="20"/>
        <v>#REF!</v>
      </c>
      <c r="AA97" s="283" t="e">
        <f t="shared" si="21"/>
        <v>#REF!</v>
      </c>
      <c r="AB97" s="277" t="e">
        <f t="shared" si="22"/>
        <v>#REF!</v>
      </c>
      <c r="AC97" s="277" t="e">
        <f t="shared" si="23"/>
        <v>#REF!</v>
      </c>
      <c r="AD97" s="284" t="e">
        <f t="shared" si="24"/>
        <v>#REF!</v>
      </c>
      <c r="AE97" s="285"/>
      <c r="AF97" s="286"/>
      <c r="AG97" s="291" t="str">
        <f t="shared" si="13"/>
        <v>30</v>
      </c>
      <c r="AH97" s="292">
        <f t="shared" si="25"/>
        <v>116.08</v>
      </c>
    </row>
    <row r="98" customHeight="1" spans="1:34">
      <c r="A98" s="43"/>
      <c r="B98" s="44"/>
      <c r="C98" s="138"/>
      <c r="D98" s="43"/>
      <c r="E98" s="43"/>
      <c r="F98" s="43"/>
      <c r="G98" s="43"/>
      <c r="H98" s="43"/>
      <c r="I98" s="45"/>
      <c r="J98" s="54"/>
      <c r="K98" s="54"/>
      <c r="L98" s="54"/>
      <c r="M98" s="54"/>
      <c r="N98" s="54"/>
      <c r="O98" s="54"/>
      <c r="P98" s="54" t="e">
        <f t="shared" si="14"/>
        <v>#REF!</v>
      </c>
      <c r="Q98" s="276" t="str">
        <f t="shared" si="15"/>
        <v>30</v>
      </c>
      <c r="R98" s="54" t="e">
        <f t="shared" si="16"/>
        <v>#REF!</v>
      </c>
      <c r="S98" s="54" t="str">
        <f t="shared" si="17"/>
        <v/>
      </c>
      <c r="T98" s="47"/>
      <c r="U98" s="277"/>
      <c r="V98" s="278">
        <v>1</v>
      </c>
      <c r="W98" s="279">
        <f t="shared" si="18"/>
        <v>0</v>
      </c>
      <c r="X98" s="277" t="e">
        <f t="shared" si="19"/>
        <v>#REF!</v>
      </c>
      <c r="Y98" s="277"/>
      <c r="Z98" s="282" t="e">
        <f t="shared" si="20"/>
        <v>#REF!</v>
      </c>
      <c r="AA98" s="283" t="e">
        <f t="shared" si="21"/>
        <v>#REF!</v>
      </c>
      <c r="AB98" s="277" t="e">
        <f t="shared" si="22"/>
        <v>#REF!</v>
      </c>
      <c r="AC98" s="277" t="e">
        <f t="shared" si="23"/>
        <v>#REF!</v>
      </c>
      <c r="AD98" s="284" t="e">
        <f t="shared" si="24"/>
        <v>#REF!</v>
      </c>
      <c r="AE98" s="285"/>
      <c r="AF98" s="286"/>
      <c r="AG98" s="291" t="str">
        <f t="shared" si="13"/>
        <v>30</v>
      </c>
      <c r="AH98" s="292">
        <f t="shared" si="25"/>
        <v>116.08</v>
      </c>
    </row>
    <row r="99" customHeight="1" spans="1:34">
      <c r="A99" s="43"/>
      <c r="B99" s="44"/>
      <c r="C99" s="138"/>
      <c r="D99" s="43"/>
      <c r="E99" s="43"/>
      <c r="F99" s="43"/>
      <c r="G99" s="43"/>
      <c r="H99" s="43"/>
      <c r="I99" s="45"/>
      <c r="J99" s="54"/>
      <c r="K99" s="54"/>
      <c r="L99" s="54"/>
      <c r="M99" s="54"/>
      <c r="N99" s="54"/>
      <c r="O99" s="54"/>
      <c r="P99" s="54" t="e">
        <f t="shared" si="14"/>
        <v>#REF!</v>
      </c>
      <c r="Q99" s="276" t="str">
        <f t="shared" si="15"/>
        <v>30</v>
      </c>
      <c r="R99" s="54" t="e">
        <f t="shared" si="16"/>
        <v>#REF!</v>
      </c>
      <c r="S99" s="54" t="str">
        <f t="shared" si="17"/>
        <v/>
      </c>
      <c r="T99" s="47"/>
      <c r="U99" s="277"/>
      <c r="V99" s="278">
        <v>1</v>
      </c>
      <c r="W99" s="279">
        <f t="shared" si="18"/>
        <v>0</v>
      </c>
      <c r="X99" s="277" t="e">
        <f t="shared" si="19"/>
        <v>#REF!</v>
      </c>
      <c r="Y99" s="277"/>
      <c r="Z99" s="282" t="e">
        <f t="shared" si="20"/>
        <v>#REF!</v>
      </c>
      <c r="AA99" s="283" t="e">
        <f t="shared" si="21"/>
        <v>#REF!</v>
      </c>
      <c r="AB99" s="277" t="e">
        <f t="shared" si="22"/>
        <v>#REF!</v>
      </c>
      <c r="AC99" s="277" t="e">
        <f t="shared" si="23"/>
        <v>#REF!</v>
      </c>
      <c r="AD99" s="284" t="e">
        <f t="shared" si="24"/>
        <v>#REF!</v>
      </c>
      <c r="AE99" s="285"/>
      <c r="AF99" s="286"/>
      <c r="AG99" s="291" t="str">
        <f t="shared" si="13"/>
        <v>30</v>
      </c>
      <c r="AH99" s="292">
        <f t="shared" si="25"/>
        <v>116.08</v>
      </c>
    </row>
    <row r="100" customHeight="1" spans="1:34">
      <c r="A100" s="43"/>
      <c r="B100" s="44"/>
      <c r="C100" s="138"/>
      <c r="D100" s="43"/>
      <c r="E100" s="43"/>
      <c r="F100" s="43"/>
      <c r="G100" s="43"/>
      <c r="H100" s="43"/>
      <c r="I100" s="45"/>
      <c r="J100" s="54"/>
      <c r="K100" s="54"/>
      <c r="L100" s="54"/>
      <c r="M100" s="54"/>
      <c r="N100" s="54"/>
      <c r="O100" s="54"/>
      <c r="P100" s="54" t="e">
        <f t="shared" si="14"/>
        <v>#REF!</v>
      </c>
      <c r="Q100" s="276" t="str">
        <f t="shared" si="15"/>
        <v>30</v>
      </c>
      <c r="R100" s="54" t="e">
        <f t="shared" si="16"/>
        <v>#REF!</v>
      </c>
      <c r="S100" s="54" t="str">
        <f t="shared" si="17"/>
        <v/>
      </c>
      <c r="T100" s="47"/>
      <c r="U100" s="277"/>
      <c r="V100" s="278">
        <v>1</v>
      </c>
      <c r="W100" s="279">
        <f t="shared" si="18"/>
        <v>0</v>
      </c>
      <c r="X100" s="277" t="e">
        <f t="shared" si="19"/>
        <v>#REF!</v>
      </c>
      <c r="Y100" s="277"/>
      <c r="Z100" s="282" t="e">
        <f t="shared" si="20"/>
        <v>#REF!</v>
      </c>
      <c r="AA100" s="283" t="e">
        <f t="shared" si="21"/>
        <v>#REF!</v>
      </c>
      <c r="AB100" s="277" t="e">
        <f t="shared" si="22"/>
        <v>#REF!</v>
      </c>
      <c r="AC100" s="277" t="e">
        <f t="shared" si="23"/>
        <v>#REF!</v>
      </c>
      <c r="AD100" s="284" t="e">
        <f t="shared" si="24"/>
        <v>#REF!</v>
      </c>
      <c r="AE100" s="285"/>
      <c r="AF100" s="286"/>
      <c r="AG100" s="291" t="str">
        <f t="shared" si="13"/>
        <v>30</v>
      </c>
      <c r="AH100" s="292">
        <f t="shared" si="25"/>
        <v>116.08</v>
      </c>
    </row>
    <row r="101" customHeight="1" spans="1:34">
      <c r="A101" s="43"/>
      <c r="B101" s="44"/>
      <c r="C101" s="138"/>
      <c r="D101" s="43"/>
      <c r="E101" s="43"/>
      <c r="F101" s="43"/>
      <c r="G101" s="43"/>
      <c r="H101" s="43"/>
      <c r="I101" s="45"/>
      <c r="J101" s="54"/>
      <c r="K101" s="54"/>
      <c r="L101" s="54"/>
      <c r="M101" s="54"/>
      <c r="N101" s="54"/>
      <c r="O101" s="54"/>
      <c r="P101" s="54" t="e">
        <f t="shared" si="14"/>
        <v>#REF!</v>
      </c>
      <c r="Q101" s="276" t="str">
        <f t="shared" si="15"/>
        <v>30</v>
      </c>
      <c r="R101" s="54" t="e">
        <f t="shared" si="16"/>
        <v>#REF!</v>
      </c>
      <c r="S101" s="54" t="str">
        <f t="shared" si="17"/>
        <v/>
      </c>
      <c r="T101" s="47"/>
      <c r="U101" s="277"/>
      <c r="V101" s="278">
        <v>1</v>
      </c>
      <c r="W101" s="279">
        <f t="shared" si="18"/>
        <v>0</v>
      </c>
      <c r="X101" s="277" t="e">
        <f t="shared" si="19"/>
        <v>#REF!</v>
      </c>
      <c r="Y101" s="277"/>
      <c r="Z101" s="282" t="e">
        <f t="shared" si="20"/>
        <v>#REF!</v>
      </c>
      <c r="AA101" s="283" t="e">
        <f t="shared" si="21"/>
        <v>#REF!</v>
      </c>
      <c r="AB101" s="277" t="e">
        <f t="shared" si="22"/>
        <v>#REF!</v>
      </c>
      <c r="AC101" s="277" t="e">
        <f t="shared" si="23"/>
        <v>#REF!</v>
      </c>
      <c r="AD101" s="284" t="e">
        <f t="shared" si="24"/>
        <v>#REF!</v>
      </c>
      <c r="AE101" s="285"/>
      <c r="AF101" s="286"/>
      <c r="AG101" s="291" t="str">
        <f t="shared" si="13"/>
        <v>30</v>
      </c>
      <c r="AH101" s="292">
        <f t="shared" si="25"/>
        <v>116.08</v>
      </c>
    </row>
    <row r="102" customHeight="1" spans="1:34">
      <c r="A102" s="43"/>
      <c r="B102" s="44"/>
      <c r="C102" s="138"/>
      <c r="D102" s="43"/>
      <c r="E102" s="43"/>
      <c r="F102" s="43"/>
      <c r="G102" s="43"/>
      <c r="H102" s="43"/>
      <c r="I102" s="45"/>
      <c r="J102" s="54"/>
      <c r="K102" s="54"/>
      <c r="L102" s="54"/>
      <c r="M102" s="54"/>
      <c r="N102" s="54"/>
      <c r="O102" s="54"/>
      <c r="P102" s="54" t="e">
        <f t="shared" si="14"/>
        <v>#REF!</v>
      </c>
      <c r="Q102" s="276" t="str">
        <f t="shared" si="15"/>
        <v>30</v>
      </c>
      <c r="R102" s="54" t="e">
        <f t="shared" si="16"/>
        <v>#REF!</v>
      </c>
      <c r="S102" s="54" t="str">
        <f t="shared" si="17"/>
        <v/>
      </c>
      <c r="T102" s="47"/>
      <c r="U102" s="277"/>
      <c r="V102" s="278">
        <v>1</v>
      </c>
      <c r="W102" s="279">
        <f t="shared" si="18"/>
        <v>0</v>
      </c>
      <c r="X102" s="277" t="e">
        <f t="shared" si="19"/>
        <v>#REF!</v>
      </c>
      <c r="Y102" s="277"/>
      <c r="Z102" s="282" t="e">
        <f t="shared" si="20"/>
        <v>#REF!</v>
      </c>
      <c r="AA102" s="283" t="e">
        <f t="shared" si="21"/>
        <v>#REF!</v>
      </c>
      <c r="AB102" s="277" t="e">
        <f t="shared" si="22"/>
        <v>#REF!</v>
      </c>
      <c r="AC102" s="277" t="e">
        <f t="shared" si="23"/>
        <v>#REF!</v>
      </c>
      <c r="AD102" s="284" t="e">
        <f t="shared" si="24"/>
        <v>#REF!</v>
      </c>
      <c r="AE102" s="285"/>
      <c r="AF102" s="286"/>
      <c r="AG102" s="291" t="str">
        <f t="shared" si="13"/>
        <v>30</v>
      </c>
      <c r="AH102" s="292">
        <f t="shared" si="25"/>
        <v>116.08</v>
      </c>
    </row>
    <row r="103" customHeight="1" spans="1:34">
      <c r="A103" s="43"/>
      <c r="B103" s="44"/>
      <c r="C103" s="138"/>
      <c r="D103" s="43"/>
      <c r="E103" s="43"/>
      <c r="F103" s="43"/>
      <c r="G103" s="43"/>
      <c r="H103" s="43"/>
      <c r="I103" s="45"/>
      <c r="J103" s="54"/>
      <c r="K103" s="54"/>
      <c r="L103" s="54"/>
      <c r="M103" s="54"/>
      <c r="N103" s="54"/>
      <c r="O103" s="54"/>
      <c r="P103" s="54" t="e">
        <f t="shared" si="14"/>
        <v>#REF!</v>
      </c>
      <c r="Q103" s="276" t="str">
        <f t="shared" si="15"/>
        <v>30</v>
      </c>
      <c r="R103" s="54" t="e">
        <f t="shared" si="16"/>
        <v>#REF!</v>
      </c>
      <c r="S103" s="54" t="str">
        <f t="shared" si="17"/>
        <v/>
      </c>
      <c r="T103" s="47"/>
      <c r="U103" s="277"/>
      <c r="V103" s="278">
        <v>1</v>
      </c>
      <c r="W103" s="279">
        <f t="shared" si="18"/>
        <v>0</v>
      </c>
      <c r="X103" s="277" t="e">
        <f t="shared" si="19"/>
        <v>#REF!</v>
      </c>
      <c r="Y103" s="277"/>
      <c r="Z103" s="282" t="e">
        <f t="shared" si="20"/>
        <v>#REF!</v>
      </c>
      <c r="AA103" s="283" t="e">
        <f t="shared" si="21"/>
        <v>#REF!</v>
      </c>
      <c r="AB103" s="277" t="e">
        <f t="shared" si="22"/>
        <v>#REF!</v>
      </c>
      <c r="AC103" s="277" t="e">
        <f t="shared" si="23"/>
        <v>#REF!</v>
      </c>
      <c r="AD103" s="284" t="e">
        <f t="shared" si="24"/>
        <v>#REF!</v>
      </c>
      <c r="AE103" s="285"/>
      <c r="AF103" s="286"/>
      <c r="AG103" s="291" t="str">
        <f t="shared" si="13"/>
        <v>30</v>
      </c>
      <c r="AH103" s="292">
        <f t="shared" si="25"/>
        <v>116.08</v>
      </c>
    </row>
    <row r="104" customHeight="1" spans="1:34">
      <c r="A104" s="43"/>
      <c r="B104" s="44"/>
      <c r="C104" s="138"/>
      <c r="D104" s="43"/>
      <c r="E104" s="43"/>
      <c r="F104" s="43"/>
      <c r="G104" s="43"/>
      <c r="H104" s="43"/>
      <c r="I104" s="45"/>
      <c r="J104" s="54"/>
      <c r="K104" s="54"/>
      <c r="L104" s="54"/>
      <c r="M104" s="54"/>
      <c r="N104" s="54"/>
      <c r="O104" s="54"/>
      <c r="P104" s="54" t="e">
        <f t="shared" si="14"/>
        <v>#REF!</v>
      </c>
      <c r="Q104" s="276" t="str">
        <f t="shared" si="15"/>
        <v>30</v>
      </c>
      <c r="R104" s="54" t="e">
        <f t="shared" si="16"/>
        <v>#REF!</v>
      </c>
      <c r="S104" s="54" t="str">
        <f t="shared" si="17"/>
        <v/>
      </c>
      <c r="T104" s="47"/>
      <c r="U104" s="277"/>
      <c r="V104" s="278">
        <v>1</v>
      </c>
      <c r="W104" s="279">
        <f t="shared" si="18"/>
        <v>0</v>
      </c>
      <c r="X104" s="277" t="e">
        <f t="shared" si="19"/>
        <v>#REF!</v>
      </c>
      <c r="Y104" s="277"/>
      <c r="Z104" s="282" t="e">
        <f t="shared" si="20"/>
        <v>#REF!</v>
      </c>
      <c r="AA104" s="283" t="e">
        <f t="shared" si="21"/>
        <v>#REF!</v>
      </c>
      <c r="AB104" s="277" t="e">
        <f t="shared" si="22"/>
        <v>#REF!</v>
      </c>
      <c r="AC104" s="277" t="e">
        <f t="shared" si="23"/>
        <v>#REF!</v>
      </c>
      <c r="AD104" s="284" t="e">
        <f t="shared" si="24"/>
        <v>#REF!</v>
      </c>
      <c r="AE104" s="285"/>
      <c r="AF104" s="286"/>
      <c r="AG104" s="291" t="str">
        <f t="shared" si="13"/>
        <v>30</v>
      </c>
      <c r="AH104" s="292">
        <f t="shared" si="25"/>
        <v>116.08</v>
      </c>
    </row>
    <row r="105" customHeight="1" spans="1:34">
      <c r="A105" s="43"/>
      <c r="B105" s="44"/>
      <c r="C105" s="138"/>
      <c r="D105" s="43"/>
      <c r="E105" s="43"/>
      <c r="F105" s="43"/>
      <c r="G105" s="43"/>
      <c r="H105" s="43"/>
      <c r="I105" s="45"/>
      <c r="J105" s="54"/>
      <c r="K105" s="54"/>
      <c r="L105" s="54"/>
      <c r="M105" s="54"/>
      <c r="N105" s="54"/>
      <c r="O105" s="54"/>
      <c r="P105" s="54" t="e">
        <f t="shared" si="14"/>
        <v>#REF!</v>
      </c>
      <c r="Q105" s="276" t="str">
        <f t="shared" si="15"/>
        <v>30</v>
      </c>
      <c r="R105" s="54" t="e">
        <f t="shared" si="16"/>
        <v>#REF!</v>
      </c>
      <c r="S105" s="54" t="str">
        <f t="shared" si="17"/>
        <v/>
      </c>
      <c r="T105" s="47"/>
      <c r="U105" s="277"/>
      <c r="V105" s="278">
        <v>1</v>
      </c>
      <c r="W105" s="279">
        <f t="shared" si="18"/>
        <v>0</v>
      </c>
      <c r="X105" s="277" t="e">
        <f t="shared" si="19"/>
        <v>#REF!</v>
      </c>
      <c r="Y105" s="277"/>
      <c r="Z105" s="282" t="e">
        <f t="shared" si="20"/>
        <v>#REF!</v>
      </c>
      <c r="AA105" s="283" t="e">
        <f t="shared" si="21"/>
        <v>#REF!</v>
      </c>
      <c r="AB105" s="277" t="e">
        <f t="shared" si="22"/>
        <v>#REF!</v>
      </c>
      <c r="AC105" s="277" t="e">
        <f t="shared" si="23"/>
        <v>#REF!</v>
      </c>
      <c r="AD105" s="284" t="e">
        <f t="shared" si="24"/>
        <v>#REF!</v>
      </c>
      <c r="AE105" s="285"/>
      <c r="AF105" s="286"/>
      <c r="AG105" s="291" t="str">
        <f t="shared" si="13"/>
        <v>30</v>
      </c>
      <c r="AH105" s="292">
        <f t="shared" si="25"/>
        <v>116.08</v>
      </c>
    </row>
    <row r="106" customHeight="1" spans="1:34">
      <c r="A106" s="43"/>
      <c r="B106" s="44"/>
      <c r="C106" s="138"/>
      <c r="D106" s="43"/>
      <c r="E106" s="43"/>
      <c r="F106" s="43"/>
      <c r="G106" s="43"/>
      <c r="H106" s="43"/>
      <c r="I106" s="45"/>
      <c r="J106" s="54"/>
      <c r="K106" s="54"/>
      <c r="L106" s="54"/>
      <c r="M106" s="54"/>
      <c r="N106" s="54"/>
      <c r="O106" s="54"/>
      <c r="P106" s="54" t="e">
        <f t="shared" si="14"/>
        <v>#REF!</v>
      </c>
      <c r="Q106" s="276" t="str">
        <f t="shared" si="15"/>
        <v>30</v>
      </c>
      <c r="R106" s="54" t="e">
        <f t="shared" si="16"/>
        <v>#REF!</v>
      </c>
      <c r="S106" s="54" t="str">
        <f t="shared" si="17"/>
        <v/>
      </c>
      <c r="T106" s="47"/>
      <c r="U106" s="277"/>
      <c r="V106" s="278">
        <v>1</v>
      </c>
      <c r="W106" s="279">
        <f t="shared" si="18"/>
        <v>0</v>
      </c>
      <c r="X106" s="277" t="e">
        <f t="shared" si="19"/>
        <v>#REF!</v>
      </c>
      <c r="Y106" s="277"/>
      <c r="Z106" s="282" t="e">
        <f t="shared" si="20"/>
        <v>#REF!</v>
      </c>
      <c r="AA106" s="283" t="e">
        <f t="shared" si="21"/>
        <v>#REF!</v>
      </c>
      <c r="AB106" s="277" t="e">
        <f t="shared" si="22"/>
        <v>#REF!</v>
      </c>
      <c r="AC106" s="277" t="e">
        <f t="shared" si="23"/>
        <v>#REF!</v>
      </c>
      <c r="AD106" s="284" t="e">
        <f t="shared" si="24"/>
        <v>#REF!</v>
      </c>
      <c r="AE106" s="285"/>
      <c r="AF106" s="286"/>
      <c r="AG106" s="291" t="str">
        <f t="shared" si="13"/>
        <v>30</v>
      </c>
      <c r="AH106" s="292">
        <f t="shared" si="25"/>
        <v>116.08</v>
      </c>
    </row>
    <row r="107" customHeight="1" spans="1:34">
      <c r="A107" s="43"/>
      <c r="B107" s="44"/>
      <c r="C107" s="138"/>
      <c r="D107" s="43"/>
      <c r="E107" s="43"/>
      <c r="F107" s="43"/>
      <c r="G107" s="43"/>
      <c r="H107" s="43"/>
      <c r="I107" s="45"/>
      <c r="J107" s="54"/>
      <c r="K107" s="54"/>
      <c r="L107" s="54"/>
      <c r="M107" s="54"/>
      <c r="N107" s="54"/>
      <c r="O107" s="54"/>
      <c r="P107" s="54" t="e">
        <f t="shared" si="14"/>
        <v>#REF!</v>
      </c>
      <c r="Q107" s="276" t="str">
        <f t="shared" si="15"/>
        <v>30</v>
      </c>
      <c r="R107" s="54" t="e">
        <f t="shared" si="16"/>
        <v>#REF!</v>
      </c>
      <c r="S107" s="54" t="str">
        <f t="shared" si="17"/>
        <v/>
      </c>
      <c r="T107" s="47"/>
      <c r="U107" s="277"/>
      <c r="V107" s="278">
        <v>1</v>
      </c>
      <c r="W107" s="279">
        <f t="shared" si="18"/>
        <v>0</v>
      </c>
      <c r="X107" s="277" t="e">
        <f t="shared" si="19"/>
        <v>#REF!</v>
      </c>
      <c r="Y107" s="277"/>
      <c r="Z107" s="282" t="e">
        <f t="shared" si="20"/>
        <v>#REF!</v>
      </c>
      <c r="AA107" s="283" t="e">
        <f t="shared" si="21"/>
        <v>#REF!</v>
      </c>
      <c r="AB107" s="277" t="e">
        <f t="shared" si="22"/>
        <v>#REF!</v>
      </c>
      <c r="AC107" s="277" t="e">
        <f t="shared" si="23"/>
        <v>#REF!</v>
      </c>
      <c r="AD107" s="284" t="e">
        <f t="shared" si="24"/>
        <v>#REF!</v>
      </c>
      <c r="AE107" s="285"/>
      <c r="AF107" s="286"/>
      <c r="AG107" s="291" t="str">
        <f t="shared" si="13"/>
        <v>30</v>
      </c>
      <c r="AH107" s="292">
        <f t="shared" si="25"/>
        <v>116.08</v>
      </c>
    </row>
    <row r="108" customHeight="1" spans="1:34">
      <c r="A108" s="43"/>
      <c r="B108" s="44"/>
      <c r="C108" s="138"/>
      <c r="D108" s="43"/>
      <c r="E108" s="43"/>
      <c r="F108" s="43"/>
      <c r="G108" s="43"/>
      <c r="H108" s="43"/>
      <c r="I108" s="45"/>
      <c r="J108" s="54"/>
      <c r="K108" s="54"/>
      <c r="L108" s="54"/>
      <c r="M108" s="54"/>
      <c r="N108" s="54"/>
      <c r="O108" s="54"/>
      <c r="P108" s="54" t="e">
        <f t="shared" si="14"/>
        <v>#REF!</v>
      </c>
      <c r="Q108" s="276" t="str">
        <f t="shared" si="15"/>
        <v>30</v>
      </c>
      <c r="R108" s="54" t="e">
        <f t="shared" si="16"/>
        <v>#REF!</v>
      </c>
      <c r="S108" s="54" t="str">
        <f t="shared" si="17"/>
        <v/>
      </c>
      <c r="T108" s="47"/>
      <c r="U108" s="277"/>
      <c r="V108" s="278">
        <v>1</v>
      </c>
      <c r="W108" s="279">
        <f t="shared" si="18"/>
        <v>0</v>
      </c>
      <c r="X108" s="277" t="e">
        <f t="shared" si="19"/>
        <v>#REF!</v>
      </c>
      <c r="Y108" s="277"/>
      <c r="Z108" s="282" t="e">
        <f t="shared" si="20"/>
        <v>#REF!</v>
      </c>
      <c r="AA108" s="283" t="e">
        <f t="shared" si="21"/>
        <v>#REF!</v>
      </c>
      <c r="AB108" s="277" t="e">
        <f t="shared" si="22"/>
        <v>#REF!</v>
      </c>
      <c r="AC108" s="277" t="e">
        <f t="shared" si="23"/>
        <v>#REF!</v>
      </c>
      <c r="AD108" s="284" t="e">
        <f t="shared" si="24"/>
        <v>#REF!</v>
      </c>
      <c r="AE108" s="285"/>
      <c r="AF108" s="286"/>
      <c r="AG108" s="291" t="str">
        <f t="shared" si="13"/>
        <v>30</v>
      </c>
      <c r="AH108" s="292">
        <f t="shared" si="25"/>
        <v>116.08</v>
      </c>
    </row>
    <row r="109" customHeight="1" spans="1:34">
      <c r="A109" s="43"/>
      <c r="B109" s="44"/>
      <c r="C109" s="138"/>
      <c r="D109" s="43"/>
      <c r="E109" s="43"/>
      <c r="F109" s="43"/>
      <c r="G109" s="43"/>
      <c r="H109" s="43"/>
      <c r="I109" s="45"/>
      <c r="J109" s="54"/>
      <c r="K109" s="54"/>
      <c r="L109" s="54"/>
      <c r="M109" s="54"/>
      <c r="N109" s="54"/>
      <c r="O109" s="54"/>
      <c r="P109" s="54" t="e">
        <f t="shared" si="14"/>
        <v>#REF!</v>
      </c>
      <c r="Q109" s="276" t="str">
        <f t="shared" si="15"/>
        <v>30</v>
      </c>
      <c r="R109" s="54" t="e">
        <f t="shared" si="16"/>
        <v>#REF!</v>
      </c>
      <c r="S109" s="54" t="str">
        <f t="shared" si="17"/>
        <v/>
      </c>
      <c r="T109" s="47"/>
      <c r="U109" s="277"/>
      <c r="V109" s="278">
        <v>1</v>
      </c>
      <c r="W109" s="279">
        <f t="shared" si="18"/>
        <v>0</v>
      </c>
      <c r="X109" s="277" t="e">
        <f t="shared" si="19"/>
        <v>#REF!</v>
      </c>
      <c r="Y109" s="277"/>
      <c r="Z109" s="282" t="e">
        <f t="shared" si="20"/>
        <v>#REF!</v>
      </c>
      <c r="AA109" s="283" t="e">
        <f t="shared" si="21"/>
        <v>#REF!</v>
      </c>
      <c r="AB109" s="277" t="e">
        <f t="shared" si="22"/>
        <v>#REF!</v>
      </c>
      <c r="AC109" s="277" t="e">
        <f t="shared" si="23"/>
        <v>#REF!</v>
      </c>
      <c r="AD109" s="284" t="e">
        <f t="shared" si="24"/>
        <v>#REF!</v>
      </c>
      <c r="AE109" s="285"/>
      <c r="AF109" s="286"/>
      <c r="AG109" s="291" t="str">
        <f t="shared" si="13"/>
        <v>30</v>
      </c>
      <c r="AH109" s="292">
        <f t="shared" si="25"/>
        <v>116.08</v>
      </c>
    </row>
    <row r="110" customHeight="1" spans="1:34">
      <c r="A110" s="43"/>
      <c r="B110" s="44"/>
      <c r="C110" s="138"/>
      <c r="D110" s="43"/>
      <c r="E110" s="43"/>
      <c r="F110" s="43"/>
      <c r="G110" s="43"/>
      <c r="H110" s="43"/>
      <c r="I110" s="45"/>
      <c r="J110" s="54"/>
      <c r="K110" s="54"/>
      <c r="L110" s="54"/>
      <c r="M110" s="54"/>
      <c r="N110" s="54"/>
      <c r="O110" s="54"/>
      <c r="P110" s="54" t="e">
        <f t="shared" si="14"/>
        <v>#REF!</v>
      </c>
      <c r="Q110" s="276" t="str">
        <f t="shared" si="15"/>
        <v>30</v>
      </c>
      <c r="R110" s="54" t="e">
        <f t="shared" si="16"/>
        <v>#REF!</v>
      </c>
      <c r="S110" s="54" t="str">
        <f t="shared" si="17"/>
        <v/>
      </c>
      <c r="T110" s="47"/>
      <c r="U110" s="277"/>
      <c r="V110" s="278">
        <v>1</v>
      </c>
      <c r="W110" s="279">
        <f t="shared" si="18"/>
        <v>0</v>
      </c>
      <c r="X110" s="277" t="e">
        <f t="shared" si="19"/>
        <v>#REF!</v>
      </c>
      <c r="Y110" s="277"/>
      <c r="Z110" s="282" t="e">
        <f t="shared" si="20"/>
        <v>#REF!</v>
      </c>
      <c r="AA110" s="283" t="e">
        <f t="shared" si="21"/>
        <v>#REF!</v>
      </c>
      <c r="AB110" s="277" t="e">
        <f t="shared" si="22"/>
        <v>#REF!</v>
      </c>
      <c r="AC110" s="277" t="e">
        <f t="shared" si="23"/>
        <v>#REF!</v>
      </c>
      <c r="AD110" s="284" t="e">
        <f t="shared" si="24"/>
        <v>#REF!</v>
      </c>
      <c r="AE110" s="285"/>
      <c r="AF110" s="286"/>
      <c r="AG110" s="291" t="str">
        <f t="shared" si="13"/>
        <v>30</v>
      </c>
      <c r="AH110" s="292">
        <f t="shared" si="25"/>
        <v>116.08</v>
      </c>
    </row>
    <row r="111" customHeight="1" spans="1:34">
      <c r="A111" s="43"/>
      <c r="B111" s="44"/>
      <c r="C111" s="138"/>
      <c r="D111" s="43"/>
      <c r="E111" s="43"/>
      <c r="F111" s="43"/>
      <c r="G111" s="43"/>
      <c r="H111" s="43"/>
      <c r="I111" s="45"/>
      <c r="J111" s="54"/>
      <c r="K111" s="54"/>
      <c r="L111" s="54"/>
      <c r="M111" s="54"/>
      <c r="N111" s="54"/>
      <c r="O111" s="54"/>
      <c r="P111" s="54" t="e">
        <f t="shared" si="14"/>
        <v>#REF!</v>
      </c>
      <c r="Q111" s="276" t="str">
        <f t="shared" si="15"/>
        <v>30</v>
      </c>
      <c r="R111" s="54" t="e">
        <f t="shared" si="16"/>
        <v>#REF!</v>
      </c>
      <c r="S111" s="54" t="str">
        <f t="shared" si="17"/>
        <v/>
      </c>
      <c r="T111" s="47"/>
      <c r="U111" s="277"/>
      <c r="V111" s="278">
        <v>1</v>
      </c>
      <c r="W111" s="279">
        <f t="shared" si="18"/>
        <v>0</v>
      </c>
      <c r="X111" s="277" t="e">
        <f t="shared" si="19"/>
        <v>#REF!</v>
      </c>
      <c r="Y111" s="277"/>
      <c r="Z111" s="282" t="e">
        <f t="shared" si="20"/>
        <v>#REF!</v>
      </c>
      <c r="AA111" s="283" t="e">
        <f t="shared" si="21"/>
        <v>#REF!</v>
      </c>
      <c r="AB111" s="277" t="e">
        <f t="shared" si="22"/>
        <v>#REF!</v>
      </c>
      <c r="AC111" s="277" t="e">
        <f t="shared" si="23"/>
        <v>#REF!</v>
      </c>
      <c r="AD111" s="284" t="e">
        <f t="shared" si="24"/>
        <v>#REF!</v>
      </c>
      <c r="AE111" s="285"/>
      <c r="AF111" s="286"/>
      <c r="AG111" s="291" t="str">
        <f t="shared" si="13"/>
        <v>30</v>
      </c>
      <c r="AH111" s="292">
        <f t="shared" si="25"/>
        <v>116.08</v>
      </c>
    </row>
    <row r="112" customHeight="1" spans="1:34">
      <c r="A112" s="43"/>
      <c r="B112" s="44"/>
      <c r="C112" s="138"/>
      <c r="D112" s="43"/>
      <c r="E112" s="43"/>
      <c r="F112" s="43"/>
      <c r="G112" s="43"/>
      <c r="H112" s="43"/>
      <c r="I112" s="45"/>
      <c r="J112" s="54"/>
      <c r="K112" s="54"/>
      <c r="L112" s="54"/>
      <c r="M112" s="54"/>
      <c r="N112" s="54"/>
      <c r="O112" s="54"/>
      <c r="P112" s="54" t="e">
        <f t="shared" si="14"/>
        <v>#REF!</v>
      </c>
      <c r="Q112" s="276" t="str">
        <f t="shared" si="15"/>
        <v>30</v>
      </c>
      <c r="R112" s="54" t="e">
        <f t="shared" si="16"/>
        <v>#REF!</v>
      </c>
      <c r="S112" s="54" t="str">
        <f t="shared" si="17"/>
        <v/>
      </c>
      <c r="T112" s="47"/>
      <c r="U112" s="277"/>
      <c r="V112" s="278">
        <v>1</v>
      </c>
      <c r="W112" s="279">
        <f t="shared" si="18"/>
        <v>0</v>
      </c>
      <c r="X112" s="277" t="e">
        <f t="shared" si="19"/>
        <v>#REF!</v>
      </c>
      <c r="Y112" s="277"/>
      <c r="Z112" s="282" t="e">
        <f t="shared" si="20"/>
        <v>#REF!</v>
      </c>
      <c r="AA112" s="283" t="e">
        <f t="shared" si="21"/>
        <v>#REF!</v>
      </c>
      <c r="AB112" s="277" t="e">
        <f t="shared" si="22"/>
        <v>#REF!</v>
      </c>
      <c r="AC112" s="277" t="e">
        <f t="shared" si="23"/>
        <v>#REF!</v>
      </c>
      <c r="AD112" s="284" t="e">
        <f t="shared" si="24"/>
        <v>#REF!</v>
      </c>
      <c r="AE112" s="285"/>
      <c r="AF112" s="286"/>
      <c r="AG112" s="291" t="str">
        <f t="shared" si="13"/>
        <v>30</v>
      </c>
      <c r="AH112" s="292">
        <f t="shared" si="25"/>
        <v>116.08</v>
      </c>
    </row>
    <row r="113" customHeight="1" spans="1:34">
      <c r="A113" s="43"/>
      <c r="B113" s="44"/>
      <c r="C113" s="138"/>
      <c r="D113" s="43"/>
      <c r="E113" s="43"/>
      <c r="F113" s="43"/>
      <c r="G113" s="43"/>
      <c r="H113" s="43"/>
      <c r="I113" s="45"/>
      <c r="J113" s="54"/>
      <c r="K113" s="54"/>
      <c r="L113" s="54"/>
      <c r="M113" s="54"/>
      <c r="N113" s="54"/>
      <c r="O113" s="54"/>
      <c r="P113" s="54" t="e">
        <f t="shared" si="14"/>
        <v>#REF!</v>
      </c>
      <c r="Q113" s="276" t="str">
        <f t="shared" si="15"/>
        <v>30</v>
      </c>
      <c r="R113" s="54" t="e">
        <f t="shared" si="16"/>
        <v>#REF!</v>
      </c>
      <c r="S113" s="54" t="str">
        <f t="shared" si="17"/>
        <v/>
      </c>
      <c r="T113" s="47"/>
      <c r="U113" s="277"/>
      <c r="V113" s="278">
        <v>1</v>
      </c>
      <c r="W113" s="279">
        <f t="shared" si="18"/>
        <v>0</v>
      </c>
      <c r="X113" s="277" t="e">
        <f t="shared" si="19"/>
        <v>#REF!</v>
      </c>
      <c r="Y113" s="277"/>
      <c r="Z113" s="282" t="e">
        <f t="shared" si="20"/>
        <v>#REF!</v>
      </c>
      <c r="AA113" s="283" t="e">
        <f t="shared" si="21"/>
        <v>#REF!</v>
      </c>
      <c r="AB113" s="277" t="e">
        <f t="shared" si="22"/>
        <v>#REF!</v>
      </c>
      <c r="AC113" s="277" t="e">
        <f t="shared" si="23"/>
        <v>#REF!</v>
      </c>
      <c r="AD113" s="284" t="e">
        <f t="shared" si="24"/>
        <v>#REF!</v>
      </c>
      <c r="AE113" s="285"/>
      <c r="AF113" s="286"/>
      <c r="AG113" s="291" t="str">
        <f t="shared" si="13"/>
        <v>30</v>
      </c>
      <c r="AH113" s="292">
        <f t="shared" si="25"/>
        <v>116.08</v>
      </c>
    </row>
    <row r="114" customHeight="1" spans="1:34">
      <c r="A114" s="43"/>
      <c r="B114" s="44"/>
      <c r="C114" s="138"/>
      <c r="D114" s="43"/>
      <c r="E114" s="43"/>
      <c r="F114" s="43"/>
      <c r="G114" s="43"/>
      <c r="H114" s="43"/>
      <c r="I114" s="45"/>
      <c r="J114" s="54"/>
      <c r="K114" s="54"/>
      <c r="L114" s="54"/>
      <c r="M114" s="54"/>
      <c r="N114" s="54"/>
      <c r="O114" s="54"/>
      <c r="P114" s="54" t="e">
        <f t="shared" si="14"/>
        <v>#REF!</v>
      </c>
      <c r="Q114" s="276" t="str">
        <f t="shared" si="15"/>
        <v>30</v>
      </c>
      <c r="R114" s="54" t="e">
        <f t="shared" si="16"/>
        <v>#REF!</v>
      </c>
      <c r="S114" s="54" t="str">
        <f t="shared" si="17"/>
        <v/>
      </c>
      <c r="T114" s="47"/>
      <c r="U114" s="277"/>
      <c r="V114" s="278">
        <v>1</v>
      </c>
      <c r="W114" s="279">
        <f t="shared" si="18"/>
        <v>0</v>
      </c>
      <c r="X114" s="277" t="e">
        <f t="shared" si="19"/>
        <v>#REF!</v>
      </c>
      <c r="Y114" s="277"/>
      <c r="Z114" s="282" t="e">
        <f t="shared" si="20"/>
        <v>#REF!</v>
      </c>
      <c r="AA114" s="283" t="e">
        <f t="shared" si="21"/>
        <v>#REF!</v>
      </c>
      <c r="AB114" s="277" t="e">
        <f t="shared" si="22"/>
        <v>#REF!</v>
      </c>
      <c r="AC114" s="277" t="e">
        <f t="shared" si="23"/>
        <v>#REF!</v>
      </c>
      <c r="AD114" s="284" t="e">
        <f t="shared" si="24"/>
        <v>#REF!</v>
      </c>
      <c r="AE114" s="285"/>
      <c r="AF114" s="286"/>
      <c r="AG114" s="291" t="str">
        <f t="shared" si="13"/>
        <v>30</v>
      </c>
      <c r="AH114" s="292">
        <f t="shared" si="25"/>
        <v>116.08</v>
      </c>
    </row>
    <row r="115" customHeight="1" spans="1:34">
      <c r="A115" s="43"/>
      <c r="B115" s="44"/>
      <c r="C115" s="138"/>
      <c r="D115" s="43"/>
      <c r="E115" s="43"/>
      <c r="F115" s="43"/>
      <c r="G115" s="43"/>
      <c r="H115" s="43"/>
      <c r="I115" s="45"/>
      <c r="J115" s="54"/>
      <c r="K115" s="54"/>
      <c r="L115" s="54"/>
      <c r="M115" s="54"/>
      <c r="N115" s="54"/>
      <c r="O115" s="54"/>
      <c r="P115" s="54" t="e">
        <f t="shared" si="14"/>
        <v>#REF!</v>
      </c>
      <c r="Q115" s="276" t="str">
        <f t="shared" si="15"/>
        <v>30</v>
      </c>
      <c r="R115" s="54" t="e">
        <f t="shared" si="16"/>
        <v>#REF!</v>
      </c>
      <c r="S115" s="54" t="str">
        <f t="shared" si="17"/>
        <v/>
      </c>
      <c r="T115" s="47"/>
      <c r="U115" s="277"/>
      <c r="V115" s="278">
        <v>1</v>
      </c>
      <c r="W115" s="279">
        <f t="shared" si="18"/>
        <v>0</v>
      </c>
      <c r="X115" s="277" t="e">
        <f t="shared" si="19"/>
        <v>#REF!</v>
      </c>
      <c r="Y115" s="277"/>
      <c r="Z115" s="282" t="e">
        <f t="shared" si="20"/>
        <v>#REF!</v>
      </c>
      <c r="AA115" s="283" t="e">
        <f t="shared" si="21"/>
        <v>#REF!</v>
      </c>
      <c r="AB115" s="277" t="e">
        <f t="shared" si="22"/>
        <v>#REF!</v>
      </c>
      <c r="AC115" s="277" t="e">
        <f t="shared" si="23"/>
        <v>#REF!</v>
      </c>
      <c r="AD115" s="284" t="e">
        <f t="shared" si="24"/>
        <v>#REF!</v>
      </c>
      <c r="AE115" s="285"/>
      <c r="AF115" s="286"/>
      <c r="AG115" s="291" t="str">
        <f t="shared" si="13"/>
        <v>30</v>
      </c>
      <c r="AH115" s="292">
        <f t="shared" si="25"/>
        <v>116.08</v>
      </c>
    </row>
    <row r="116" customHeight="1" spans="1:34">
      <c r="A116" s="43"/>
      <c r="B116" s="44"/>
      <c r="C116" s="138"/>
      <c r="D116" s="43"/>
      <c r="E116" s="43"/>
      <c r="F116" s="43"/>
      <c r="G116" s="43"/>
      <c r="H116" s="43"/>
      <c r="I116" s="45"/>
      <c r="J116" s="54"/>
      <c r="K116" s="54"/>
      <c r="L116" s="54"/>
      <c r="M116" s="54"/>
      <c r="N116" s="54"/>
      <c r="O116" s="54"/>
      <c r="P116" s="54" t="e">
        <f t="shared" si="14"/>
        <v>#REF!</v>
      </c>
      <c r="Q116" s="276" t="str">
        <f t="shared" si="15"/>
        <v>30</v>
      </c>
      <c r="R116" s="54" t="e">
        <f t="shared" si="16"/>
        <v>#REF!</v>
      </c>
      <c r="S116" s="54" t="str">
        <f t="shared" si="17"/>
        <v/>
      </c>
      <c r="T116" s="47"/>
      <c r="U116" s="277"/>
      <c r="V116" s="278">
        <v>1</v>
      </c>
      <c r="W116" s="279">
        <f t="shared" si="18"/>
        <v>0</v>
      </c>
      <c r="X116" s="277" t="e">
        <f t="shared" si="19"/>
        <v>#REF!</v>
      </c>
      <c r="Y116" s="277"/>
      <c r="Z116" s="282" t="e">
        <f t="shared" si="20"/>
        <v>#REF!</v>
      </c>
      <c r="AA116" s="283" t="e">
        <f t="shared" si="21"/>
        <v>#REF!</v>
      </c>
      <c r="AB116" s="277" t="e">
        <f t="shared" si="22"/>
        <v>#REF!</v>
      </c>
      <c r="AC116" s="277" t="e">
        <f t="shared" si="23"/>
        <v>#REF!</v>
      </c>
      <c r="AD116" s="284" t="e">
        <f t="shared" si="24"/>
        <v>#REF!</v>
      </c>
      <c r="AE116" s="285"/>
      <c r="AF116" s="286"/>
      <c r="AG116" s="291" t="str">
        <f t="shared" si="13"/>
        <v>30</v>
      </c>
      <c r="AH116" s="292">
        <f t="shared" si="25"/>
        <v>116.08</v>
      </c>
    </row>
    <row r="117" customHeight="1" spans="1:34">
      <c r="A117" s="43"/>
      <c r="B117" s="44"/>
      <c r="C117" s="138"/>
      <c r="D117" s="43"/>
      <c r="E117" s="43"/>
      <c r="F117" s="43"/>
      <c r="G117" s="43"/>
      <c r="H117" s="43"/>
      <c r="I117" s="45"/>
      <c r="J117" s="54"/>
      <c r="K117" s="54"/>
      <c r="L117" s="54"/>
      <c r="M117" s="54"/>
      <c r="N117" s="54"/>
      <c r="O117" s="54"/>
      <c r="P117" s="54" t="e">
        <f t="shared" si="14"/>
        <v>#REF!</v>
      </c>
      <c r="Q117" s="276" t="str">
        <f t="shared" si="15"/>
        <v>30</v>
      </c>
      <c r="R117" s="54" t="e">
        <f t="shared" si="16"/>
        <v>#REF!</v>
      </c>
      <c r="S117" s="54" t="str">
        <f t="shared" si="17"/>
        <v/>
      </c>
      <c r="T117" s="47"/>
      <c r="U117" s="277"/>
      <c r="V117" s="278">
        <v>1</v>
      </c>
      <c r="W117" s="279">
        <f t="shared" si="18"/>
        <v>0</v>
      </c>
      <c r="X117" s="277" t="e">
        <f t="shared" si="19"/>
        <v>#REF!</v>
      </c>
      <c r="Y117" s="277"/>
      <c r="Z117" s="282" t="e">
        <f t="shared" si="20"/>
        <v>#REF!</v>
      </c>
      <c r="AA117" s="283" t="e">
        <f t="shared" si="21"/>
        <v>#REF!</v>
      </c>
      <c r="AB117" s="277" t="e">
        <f t="shared" si="22"/>
        <v>#REF!</v>
      </c>
      <c r="AC117" s="277" t="e">
        <f t="shared" si="23"/>
        <v>#REF!</v>
      </c>
      <c r="AD117" s="284" t="e">
        <f t="shared" si="24"/>
        <v>#REF!</v>
      </c>
      <c r="AE117" s="285"/>
      <c r="AF117" s="286"/>
      <c r="AG117" s="291" t="str">
        <f t="shared" si="13"/>
        <v>30</v>
      </c>
      <c r="AH117" s="292">
        <f t="shared" si="25"/>
        <v>116.08</v>
      </c>
    </row>
    <row r="118" customHeight="1" spans="1:34">
      <c r="A118" s="43"/>
      <c r="B118" s="44"/>
      <c r="C118" s="138"/>
      <c r="D118" s="43"/>
      <c r="E118" s="43"/>
      <c r="F118" s="43"/>
      <c r="G118" s="43"/>
      <c r="H118" s="43"/>
      <c r="I118" s="45"/>
      <c r="J118" s="54"/>
      <c r="K118" s="54"/>
      <c r="L118" s="54"/>
      <c r="M118" s="54"/>
      <c r="N118" s="54"/>
      <c r="O118" s="54"/>
      <c r="P118" s="54" t="e">
        <f t="shared" si="14"/>
        <v>#REF!</v>
      </c>
      <c r="Q118" s="276" t="str">
        <f t="shared" si="15"/>
        <v>30</v>
      </c>
      <c r="R118" s="54" t="e">
        <f t="shared" si="16"/>
        <v>#REF!</v>
      </c>
      <c r="S118" s="54" t="str">
        <f t="shared" si="17"/>
        <v/>
      </c>
      <c r="T118" s="47"/>
      <c r="U118" s="277"/>
      <c r="V118" s="278">
        <v>1</v>
      </c>
      <c r="W118" s="279">
        <f t="shared" si="18"/>
        <v>0</v>
      </c>
      <c r="X118" s="277" t="e">
        <f t="shared" si="19"/>
        <v>#REF!</v>
      </c>
      <c r="Y118" s="277"/>
      <c r="Z118" s="282" t="e">
        <f t="shared" si="20"/>
        <v>#REF!</v>
      </c>
      <c r="AA118" s="283" t="e">
        <f t="shared" si="21"/>
        <v>#REF!</v>
      </c>
      <c r="AB118" s="277" t="e">
        <f t="shared" si="22"/>
        <v>#REF!</v>
      </c>
      <c r="AC118" s="277" t="e">
        <f t="shared" si="23"/>
        <v>#REF!</v>
      </c>
      <c r="AD118" s="284" t="e">
        <f t="shared" si="24"/>
        <v>#REF!</v>
      </c>
      <c r="AE118" s="285"/>
      <c r="AF118" s="286"/>
      <c r="AG118" s="291" t="str">
        <f t="shared" si="13"/>
        <v>30</v>
      </c>
      <c r="AH118" s="292">
        <f t="shared" si="25"/>
        <v>116.08</v>
      </c>
    </row>
    <row r="119" customHeight="1" spans="1:34">
      <c r="A119" s="43"/>
      <c r="B119" s="44"/>
      <c r="C119" s="138"/>
      <c r="D119" s="43"/>
      <c r="E119" s="43"/>
      <c r="F119" s="43"/>
      <c r="G119" s="43"/>
      <c r="H119" s="43"/>
      <c r="I119" s="45"/>
      <c r="J119" s="54"/>
      <c r="K119" s="54"/>
      <c r="L119" s="54"/>
      <c r="M119" s="54"/>
      <c r="N119" s="54"/>
      <c r="O119" s="54"/>
      <c r="P119" s="54" t="e">
        <f t="shared" si="14"/>
        <v>#REF!</v>
      </c>
      <c r="Q119" s="276" t="str">
        <f t="shared" si="15"/>
        <v>30</v>
      </c>
      <c r="R119" s="54" t="e">
        <f t="shared" si="16"/>
        <v>#REF!</v>
      </c>
      <c r="S119" s="54" t="str">
        <f t="shared" si="17"/>
        <v/>
      </c>
      <c r="T119" s="47"/>
      <c r="U119" s="277"/>
      <c r="V119" s="278">
        <v>1</v>
      </c>
      <c r="W119" s="279">
        <f t="shared" si="18"/>
        <v>0</v>
      </c>
      <c r="X119" s="277" t="e">
        <f t="shared" si="19"/>
        <v>#REF!</v>
      </c>
      <c r="Y119" s="277"/>
      <c r="Z119" s="282" t="e">
        <f t="shared" si="20"/>
        <v>#REF!</v>
      </c>
      <c r="AA119" s="283" t="e">
        <f t="shared" si="21"/>
        <v>#REF!</v>
      </c>
      <c r="AB119" s="277" t="e">
        <f t="shared" si="22"/>
        <v>#REF!</v>
      </c>
      <c r="AC119" s="277" t="e">
        <f t="shared" si="23"/>
        <v>#REF!</v>
      </c>
      <c r="AD119" s="284" t="e">
        <f t="shared" si="24"/>
        <v>#REF!</v>
      </c>
      <c r="AE119" s="285"/>
      <c r="AF119" s="286"/>
      <c r="AG119" s="291" t="str">
        <f t="shared" si="13"/>
        <v>30</v>
      </c>
      <c r="AH119" s="292">
        <f t="shared" si="25"/>
        <v>116.08</v>
      </c>
    </row>
    <row r="120" customHeight="1" spans="1:34">
      <c r="A120" s="43"/>
      <c r="B120" s="44"/>
      <c r="C120" s="138"/>
      <c r="D120" s="43"/>
      <c r="E120" s="43"/>
      <c r="F120" s="43"/>
      <c r="G120" s="43"/>
      <c r="H120" s="43"/>
      <c r="I120" s="45"/>
      <c r="J120" s="54"/>
      <c r="K120" s="54"/>
      <c r="L120" s="54"/>
      <c r="M120" s="54"/>
      <c r="N120" s="54"/>
      <c r="O120" s="54"/>
      <c r="P120" s="54" t="e">
        <f t="shared" si="14"/>
        <v>#REF!</v>
      </c>
      <c r="Q120" s="276" t="str">
        <f t="shared" si="15"/>
        <v>30</v>
      </c>
      <c r="R120" s="54" t="e">
        <f t="shared" si="16"/>
        <v>#REF!</v>
      </c>
      <c r="S120" s="54" t="str">
        <f t="shared" si="17"/>
        <v/>
      </c>
      <c r="T120" s="47"/>
      <c r="U120" s="277"/>
      <c r="V120" s="278">
        <v>1</v>
      </c>
      <c r="W120" s="279">
        <f t="shared" si="18"/>
        <v>0</v>
      </c>
      <c r="X120" s="277" t="e">
        <f t="shared" si="19"/>
        <v>#REF!</v>
      </c>
      <c r="Y120" s="277"/>
      <c r="Z120" s="282" t="e">
        <f t="shared" si="20"/>
        <v>#REF!</v>
      </c>
      <c r="AA120" s="283" t="e">
        <f t="shared" si="21"/>
        <v>#REF!</v>
      </c>
      <c r="AB120" s="277" t="e">
        <f t="shared" si="22"/>
        <v>#REF!</v>
      </c>
      <c r="AC120" s="277" t="e">
        <f t="shared" si="23"/>
        <v>#REF!</v>
      </c>
      <c r="AD120" s="284" t="e">
        <f t="shared" si="24"/>
        <v>#REF!</v>
      </c>
      <c r="AE120" s="285"/>
      <c r="AF120" s="286"/>
      <c r="AG120" s="291" t="str">
        <f t="shared" si="13"/>
        <v>30</v>
      </c>
      <c r="AH120" s="292">
        <f t="shared" si="25"/>
        <v>116.08</v>
      </c>
    </row>
    <row r="121" customHeight="1" spans="1:34">
      <c r="A121" s="43"/>
      <c r="B121" s="44"/>
      <c r="C121" s="138"/>
      <c r="D121" s="43"/>
      <c r="E121" s="43"/>
      <c r="F121" s="43"/>
      <c r="G121" s="43"/>
      <c r="H121" s="43"/>
      <c r="I121" s="45"/>
      <c r="J121" s="54"/>
      <c r="K121" s="54"/>
      <c r="L121" s="54"/>
      <c r="M121" s="54"/>
      <c r="N121" s="54"/>
      <c r="O121" s="54"/>
      <c r="P121" s="54" t="e">
        <f t="shared" si="14"/>
        <v>#REF!</v>
      </c>
      <c r="Q121" s="276" t="str">
        <f t="shared" si="15"/>
        <v>30</v>
      </c>
      <c r="R121" s="54" t="e">
        <f t="shared" si="16"/>
        <v>#REF!</v>
      </c>
      <c r="S121" s="54" t="str">
        <f t="shared" si="17"/>
        <v/>
      </c>
      <c r="T121" s="47"/>
      <c r="U121" s="277"/>
      <c r="V121" s="278">
        <v>1</v>
      </c>
      <c r="W121" s="279">
        <f t="shared" si="18"/>
        <v>0</v>
      </c>
      <c r="X121" s="277" t="e">
        <f t="shared" si="19"/>
        <v>#REF!</v>
      </c>
      <c r="Y121" s="277"/>
      <c r="Z121" s="282" t="e">
        <f t="shared" si="20"/>
        <v>#REF!</v>
      </c>
      <c r="AA121" s="283" t="e">
        <f t="shared" si="21"/>
        <v>#REF!</v>
      </c>
      <c r="AB121" s="277" t="e">
        <f t="shared" si="22"/>
        <v>#REF!</v>
      </c>
      <c r="AC121" s="277" t="e">
        <f t="shared" si="23"/>
        <v>#REF!</v>
      </c>
      <c r="AD121" s="284" t="e">
        <f t="shared" si="24"/>
        <v>#REF!</v>
      </c>
      <c r="AE121" s="285"/>
      <c r="AF121" s="286"/>
      <c r="AG121" s="291" t="str">
        <f t="shared" si="13"/>
        <v>30</v>
      </c>
      <c r="AH121" s="292">
        <f t="shared" si="25"/>
        <v>116.08</v>
      </c>
    </row>
    <row r="122" customHeight="1" spans="1:34">
      <c r="A122" s="43"/>
      <c r="B122" s="44"/>
      <c r="C122" s="138"/>
      <c r="D122" s="43"/>
      <c r="E122" s="43"/>
      <c r="F122" s="43"/>
      <c r="G122" s="43"/>
      <c r="H122" s="43"/>
      <c r="I122" s="45"/>
      <c r="J122" s="54"/>
      <c r="K122" s="54"/>
      <c r="L122" s="54"/>
      <c r="M122" s="54"/>
      <c r="N122" s="54"/>
      <c r="O122" s="54"/>
      <c r="P122" s="54" t="e">
        <f t="shared" si="14"/>
        <v>#REF!</v>
      </c>
      <c r="Q122" s="276" t="str">
        <f t="shared" si="15"/>
        <v>30</v>
      </c>
      <c r="R122" s="54" t="e">
        <f t="shared" si="16"/>
        <v>#REF!</v>
      </c>
      <c r="S122" s="54" t="str">
        <f t="shared" si="17"/>
        <v/>
      </c>
      <c r="T122" s="47"/>
      <c r="U122" s="277"/>
      <c r="V122" s="278">
        <v>1</v>
      </c>
      <c r="W122" s="279">
        <f t="shared" si="18"/>
        <v>0</v>
      </c>
      <c r="X122" s="277" t="e">
        <f t="shared" si="19"/>
        <v>#REF!</v>
      </c>
      <c r="Y122" s="277"/>
      <c r="Z122" s="282" t="e">
        <f t="shared" si="20"/>
        <v>#REF!</v>
      </c>
      <c r="AA122" s="283" t="e">
        <f t="shared" si="21"/>
        <v>#REF!</v>
      </c>
      <c r="AB122" s="277" t="e">
        <f t="shared" si="22"/>
        <v>#REF!</v>
      </c>
      <c r="AC122" s="277" t="e">
        <f t="shared" si="23"/>
        <v>#REF!</v>
      </c>
      <c r="AD122" s="284" t="e">
        <f t="shared" si="24"/>
        <v>#REF!</v>
      </c>
      <c r="AE122" s="285"/>
      <c r="AF122" s="286"/>
      <c r="AG122" s="291" t="str">
        <f t="shared" si="13"/>
        <v>30</v>
      </c>
      <c r="AH122" s="292">
        <f t="shared" si="25"/>
        <v>116.08</v>
      </c>
    </row>
    <row r="123" customHeight="1" spans="1:34">
      <c r="A123" s="43"/>
      <c r="B123" s="44"/>
      <c r="C123" s="138"/>
      <c r="D123" s="43"/>
      <c r="E123" s="43"/>
      <c r="F123" s="43"/>
      <c r="G123" s="43"/>
      <c r="H123" s="43"/>
      <c r="I123" s="45"/>
      <c r="J123" s="54"/>
      <c r="K123" s="54"/>
      <c r="L123" s="54"/>
      <c r="M123" s="54"/>
      <c r="N123" s="54"/>
      <c r="O123" s="54"/>
      <c r="P123" s="54" t="e">
        <f t="shared" si="14"/>
        <v>#REF!</v>
      </c>
      <c r="Q123" s="276" t="str">
        <f t="shared" si="15"/>
        <v>30</v>
      </c>
      <c r="R123" s="54" t="e">
        <f t="shared" si="16"/>
        <v>#REF!</v>
      </c>
      <c r="S123" s="54" t="str">
        <f t="shared" si="17"/>
        <v/>
      </c>
      <c r="T123" s="47"/>
      <c r="U123" s="277"/>
      <c r="V123" s="278">
        <v>1</v>
      </c>
      <c r="W123" s="279">
        <f t="shared" si="18"/>
        <v>0</v>
      </c>
      <c r="X123" s="277" t="e">
        <f t="shared" si="19"/>
        <v>#REF!</v>
      </c>
      <c r="Y123" s="277"/>
      <c r="Z123" s="282" t="e">
        <f t="shared" si="20"/>
        <v>#REF!</v>
      </c>
      <c r="AA123" s="283" t="e">
        <f t="shared" si="21"/>
        <v>#REF!</v>
      </c>
      <c r="AB123" s="277" t="e">
        <f t="shared" si="22"/>
        <v>#REF!</v>
      </c>
      <c r="AC123" s="277" t="e">
        <f t="shared" si="23"/>
        <v>#REF!</v>
      </c>
      <c r="AD123" s="284" t="e">
        <f t="shared" si="24"/>
        <v>#REF!</v>
      </c>
      <c r="AE123" s="285"/>
      <c r="AF123" s="286"/>
      <c r="AG123" s="291" t="str">
        <f t="shared" si="13"/>
        <v>30</v>
      </c>
      <c r="AH123" s="292">
        <f t="shared" si="25"/>
        <v>116.08</v>
      </c>
    </row>
    <row r="124" customHeight="1" spans="1:34">
      <c r="A124" s="43"/>
      <c r="B124" s="44"/>
      <c r="C124" s="138"/>
      <c r="D124" s="43"/>
      <c r="E124" s="43"/>
      <c r="F124" s="43"/>
      <c r="G124" s="43"/>
      <c r="H124" s="43"/>
      <c r="I124" s="45"/>
      <c r="J124" s="54"/>
      <c r="K124" s="54"/>
      <c r="L124" s="54"/>
      <c r="M124" s="54"/>
      <c r="N124" s="54"/>
      <c r="O124" s="54"/>
      <c r="P124" s="54" t="e">
        <f t="shared" si="14"/>
        <v>#REF!</v>
      </c>
      <c r="Q124" s="276" t="str">
        <f t="shared" si="15"/>
        <v>30</v>
      </c>
      <c r="R124" s="54" t="e">
        <f t="shared" si="16"/>
        <v>#REF!</v>
      </c>
      <c r="S124" s="54" t="str">
        <f t="shared" si="17"/>
        <v/>
      </c>
      <c r="T124" s="47"/>
      <c r="U124" s="277"/>
      <c r="V124" s="278">
        <v>1</v>
      </c>
      <c r="W124" s="279">
        <f t="shared" si="18"/>
        <v>0</v>
      </c>
      <c r="X124" s="277" t="e">
        <f t="shared" si="19"/>
        <v>#REF!</v>
      </c>
      <c r="Y124" s="277"/>
      <c r="Z124" s="282" t="e">
        <f t="shared" si="20"/>
        <v>#REF!</v>
      </c>
      <c r="AA124" s="283" t="e">
        <f t="shared" si="21"/>
        <v>#REF!</v>
      </c>
      <c r="AB124" s="277" t="e">
        <f t="shared" si="22"/>
        <v>#REF!</v>
      </c>
      <c r="AC124" s="277" t="e">
        <f t="shared" si="23"/>
        <v>#REF!</v>
      </c>
      <c r="AD124" s="284" t="e">
        <f t="shared" si="24"/>
        <v>#REF!</v>
      </c>
      <c r="AE124" s="285"/>
      <c r="AF124" s="286"/>
      <c r="AG124" s="291" t="str">
        <f t="shared" si="13"/>
        <v>30</v>
      </c>
      <c r="AH124" s="292">
        <f t="shared" si="25"/>
        <v>116.08</v>
      </c>
    </row>
    <row r="125" customHeight="1" spans="1:34">
      <c r="A125" s="43"/>
      <c r="B125" s="44"/>
      <c r="C125" s="138"/>
      <c r="D125" s="43"/>
      <c r="E125" s="43"/>
      <c r="F125" s="43"/>
      <c r="G125" s="43"/>
      <c r="H125" s="43"/>
      <c r="I125" s="45"/>
      <c r="J125" s="54"/>
      <c r="K125" s="54"/>
      <c r="L125" s="54"/>
      <c r="M125" s="54"/>
      <c r="N125" s="54"/>
      <c r="O125" s="54"/>
      <c r="P125" s="54" t="e">
        <f t="shared" si="14"/>
        <v>#REF!</v>
      </c>
      <c r="Q125" s="276" t="str">
        <f t="shared" si="15"/>
        <v>30</v>
      </c>
      <c r="R125" s="54" t="e">
        <f t="shared" si="16"/>
        <v>#REF!</v>
      </c>
      <c r="S125" s="54" t="str">
        <f t="shared" si="17"/>
        <v/>
      </c>
      <c r="T125" s="47"/>
      <c r="U125" s="277"/>
      <c r="V125" s="278">
        <v>1</v>
      </c>
      <c r="W125" s="279">
        <f t="shared" si="18"/>
        <v>0</v>
      </c>
      <c r="X125" s="277" t="e">
        <f t="shared" si="19"/>
        <v>#REF!</v>
      </c>
      <c r="Y125" s="277"/>
      <c r="Z125" s="282" t="e">
        <f t="shared" si="20"/>
        <v>#REF!</v>
      </c>
      <c r="AA125" s="283" t="e">
        <f t="shared" si="21"/>
        <v>#REF!</v>
      </c>
      <c r="AB125" s="277" t="e">
        <f t="shared" si="22"/>
        <v>#REF!</v>
      </c>
      <c r="AC125" s="277" t="e">
        <f t="shared" si="23"/>
        <v>#REF!</v>
      </c>
      <c r="AD125" s="284" t="e">
        <f t="shared" si="24"/>
        <v>#REF!</v>
      </c>
      <c r="AE125" s="285"/>
      <c r="AF125" s="286"/>
      <c r="AG125" s="291" t="str">
        <f t="shared" si="13"/>
        <v>30</v>
      </c>
      <c r="AH125" s="292">
        <f t="shared" si="25"/>
        <v>116.08</v>
      </c>
    </row>
    <row r="126" customHeight="1" spans="1:34">
      <c r="A126" s="43"/>
      <c r="B126" s="44"/>
      <c r="C126" s="138"/>
      <c r="D126" s="43"/>
      <c r="E126" s="43"/>
      <c r="F126" s="43"/>
      <c r="G126" s="43"/>
      <c r="H126" s="43"/>
      <c r="I126" s="45"/>
      <c r="J126" s="54"/>
      <c r="K126" s="54"/>
      <c r="L126" s="54"/>
      <c r="M126" s="54"/>
      <c r="N126" s="54"/>
      <c r="O126" s="54"/>
      <c r="P126" s="54" t="e">
        <f t="shared" si="14"/>
        <v>#REF!</v>
      </c>
      <c r="Q126" s="276" t="str">
        <f t="shared" si="15"/>
        <v>30</v>
      </c>
      <c r="R126" s="54" t="e">
        <f t="shared" si="16"/>
        <v>#REF!</v>
      </c>
      <c r="S126" s="54" t="str">
        <f t="shared" si="17"/>
        <v/>
      </c>
      <c r="T126" s="47"/>
      <c r="U126" s="277"/>
      <c r="V126" s="278">
        <v>1</v>
      </c>
      <c r="W126" s="279">
        <f t="shared" si="18"/>
        <v>0</v>
      </c>
      <c r="X126" s="277" t="e">
        <f t="shared" si="19"/>
        <v>#REF!</v>
      </c>
      <c r="Y126" s="277"/>
      <c r="Z126" s="282" t="e">
        <f t="shared" si="20"/>
        <v>#REF!</v>
      </c>
      <c r="AA126" s="283" t="e">
        <f t="shared" si="21"/>
        <v>#REF!</v>
      </c>
      <c r="AB126" s="277" t="e">
        <f t="shared" si="22"/>
        <v>#REF!</v>
      </c>
      <c r="AC126" s="277" t="e">
        <f t="shared" si="23"/>
        <v>#REF!</v>
      </c>
      <c r="AD126" s="284" t="e">
        <f t="shared" si="24"/>
        <v>#REF!</v>
      </c>
      <c r="AE126" s="285"/>
      <c r="AF126" s="286"/>
      <c r="AG126" s="291" t="str">
        <f t="shared" si="13"/>
        <v>30</v>
      </c>
      <c r="AH126" s="292">
        <f t="shared" si="25"/>
        <v>116.08</v>
      </c>
    </row>
    <row r="127" customHeight="1" spans="1:34">
      <c r="A127" s="43"/>
      <c r="B127" s="44"/>
      <c r="C127" s="138"/>
      <c r="D127" s="43"/>
      <c r="E127" s="43"/>
      <c r="F127" s="43"/>
      <c r="G127" s="43"/>
      <c r="H127" s="43"/>
      <c r="I127" s="45"/>
      <c r="J127" s="54"/>
      <c r="K127" s="54"/>
      <c r="L127" s="54"/>
      <c r="M127" s="54"/>
      <c r="N127" s="54"/>
      <c r="O127" s="54"/>
      <c r="P127" s="54" t="e">
        <f t="shared" si="14"/>
        <v>#REF!</v>
      </c>
      <c r="Q127" s="276" t="str">
        <f t="shared" si="15"/>
        <v>30</v>
      </c>
      <c r="R127" s="54" t="e">
        <f t="shared" si="16"/>
        <v>#REF!</v>
      </c>
      <c r="S127" s="54" t="str">
        <f t="shared" si="17"/>
        <v/>
      </c>
      <c r="T127" s="47"/>
      <c r="U127" s="277"/>
      <c r="V127" s="278">
        <v>1</v>
      </c>
      <c r="W127" s="279">
        <f t="shared" si="18"/>
        <v>0</v>
      </c>
      <c r="X127" s="277" t="e">
        <f t="shared" si="19"/>
        <v>#REF!</v>
      </c>
      <c r="Y127" s="277"/>
      <c r="Z127" s="282" t="e">
        <f t="shared" si="20"/>
        <v>#REF!</v>
      </c>
      <c r="AA127" s="283" t="e">
        <f t="shared" si="21"/>
        <v>#REF!</v>
      </c>
      <c r="AB127" s="277" t="e">
        <f t="shared" si="22"/>
        <v>#REF!</v>
      </c>
      <c r="AC127" s="277" t="e">
        <f t="shared" si="23"/>
        <v>#REF!</v>
      </c>
      <c r="AD127" s="284" t="e">
        <f t="shared" si="24"/>
        <v>#REF!</v>
      </c>
      <c r="AE127" s="285"/>
      <c r="AF127" s="286"/>
      <c r="AG127" s="291" t="str">
        <f t="shared" si="13"/>
        <v>30</v>
      </c>
      <c r="AH127" s="292">
        <f t="shared" si="25"/>
        <v>116.08</v>
      </c>
    </row>
    <row r="128" customHeight="1" spans="1:34">
      <c r="A128" s="43"/>
      <c r="B128" s="44"/>
      <c r="C128" s="138"/>
      <c r="D128" s="43"/>
      <c r="E128" s="43"/>
      <c r="F128" s="43"/>
      <c r="G128" s="43"/>
      <c r="H128" s="43"/>
      <c r="I128" s="45"/>
      <c r="J128" s="54"/>
      <c r="K128" s="54"/>
      <c r="L128" s="54"/>
      <c r="M128" s="54"/>
      <c r="N128" s="54"/>
      <c r="O128" s="54"/>
      <c r="P128" s="54" t="e">
        <f t="shared" si="14"/>
        <v>#REF!</v>
      </c>
      <c r="Q128" s="276" t="str">
        <f t="shared" si="15"/>
        <v>30</v>
      </c>
      <c r="R128" s="54" t="e">
        <f t="shared" si="16"/>
        <v>#REF!</v>
      </c>
      <c r="S128" s="54" t="str">
        <f t="shared" si="17"/>
        <v/>
      </c>
      <c r="T128" s="47"/>
      <c r="U128" s="277"/>
      <c r="V128" s="278">
        <v>1</v>
      </c>
      <c r="W128" s="279">
        <f t="shared" si="18"/>
        <v>0</v>
      </c>
      <c r="X128" s="277" t="e">
        <f t="shared" si="19"/>
        <v>#REF!</v>
      </c>
      <c r="Y128" s="277"/>
      <c r="Z128" s="282" t="e">
        <f t="shared" si="20"/>
        <v>#REF!</v>
      </c>
      <c r="AA128" s="283" t="e">
        <f t="shared" si="21"/>
        <v>#REF!</v>
      </c>
      <c r="AB128" s="277" t="e">
        <f t="shared" si="22"/>
        <v>#REF!</v>
      </c>
      <c r="AC128" s="277" t="e">
        <f t="shared" si="23"/>
        <v>#REF!</v>
      </c>
      <c r="AD128" s="284" t="e">
        <f t="shared" si="24"/>
        <v>#REF!</v>
      </c>
      <c r="AE128" s="285"/>
      <c r="AF128" s="286"/>
      <c r="AG128" s="291" t="str">
        <f t="shared" si="13"/>
        <v>30</v>
      </c>
      <c r="AH128" s="292">
        <f t="shared" si="25"/>
        <v>116.08</v>
      </c>
    </row>
    <row r="129" customHeight="1" spans="1:34">
      <c r="A129" s="43"/>
      <c r="B129" s="44"/>
      <c r="C129" s="138"/>
      <c r="D129" s="43"/>
      <c r="E129" s="43"/>
      <c r="F129" s="43"/>
      <c r="G129" s="43"/>
      <c r="H129" s="43"/>
      <c r="I129" s="45"/>
      <c r="J129" s="54"/>
      <c r="K129" s="54"/>
      <c r="L129" s="54"/>
      <c r="M129" s="54"/>
      <c r="N129" s="54"/>
      <c r="O129" s="54"/>
      <c r="P129" s="54" t="e">
        <f t="shared" si="14"/>
        <v>#REF!</v>
      </c>
      <c r="Q129" s="276" t="str">
        <f t="shared" si="15"/>
        <v>30</v>
      </c>
      <c r="R129" s="54" t="e">
        <f t="shared" si="16"/>
        <v>#REF!</v>
      </c>
      <c r="S129" s="54" t="str">
        <f t="shared" si="17"/>
        <v/>
      </c>
      <c r="T129" s="47"/>
      <c r="U129" s="277"/>
      <c r="V129" s="278">
        <v>1</v>
      </c>
      <c r="W129" s="279">
        <f t="shared" si="18"/>
        <v>0</v>
      </c>
      <c r="X129" s="277" t="e">
        <f t="shared" si="19"/>
        <v>#REF!</v>
      </c>
      <c r="Y129" s="277"/>
      <c r="Z129" s="282" t="e">
        <f t="shared" si="20"/>
        <v>#REF!</v>
      </c>
      <c r="AA129" s="283" t="e">
        <f t="shared" si="21"/>
        <v>#REF!</v>
      </c>
      <c r="AB129" s="277" t="e">
        <f t="shared" si="22"/>
        <v>#REF!</v>
      </c>
      <c r="AC129" s="277" t="e">
        <f t="shared" si="23"/>
        <v>#REF!</v>
      </c>
      <c r="AD129" s="284" t="e">
        <f t="shared" si="24"/>
        <v>#REF!</v>
      </c>
      <c r="AE129" s="285"/>
      <c r="AF129" s="286"/>
      <c r="AG129" s="291" t="str">
        <f t="shared" si="13"/>
        <v>30</v>
      </c>
      <c r="AH129" s="292">
        <f t="shared" si="25"/>
        <v>116.08</v>
      </c>
    </row>
    <row r="130" customHeight="1" spans="1:34">
      <c r="A130" s="43"/>
      <c r="B130" s="44"/>
      <c r="C130" s="138"/>
      <c r="D130" s="43"/>
      <c r="E130" s="43"/>
      <c r="F130" s="43"/>
      <c r="G130" s="43"/>
      <c r="H130" s="43"/>
      <c r="I130" s="45"/>
      <c r="J130" s="54"/>
      <c r="K130" s="54"/>
      <c r="L130" s="54"/>
      <c r="M130" s="54"/>
      <c r="N130" s="54"/>
      <c r="O130" s="54"/>
      <c r="P130" s="54" t="e">
        <f t="shared" si="14"/>
        <v>#REF!</v>
      </c>
      <c r="Q130" s="276" t="str">
        <f t="shared" si="15"/>
        <v>30</v>
      </c>
      <c r="R130" s="54" t="e">
        <f t="shared" si="16"/>
        <v>#REF!</v>
      </c>
      <c r="S130" s="54" t="str">
        <f t="shared" si="17"/>
        <v/>
      </c>
      <c r="T130" s="47"/>
      <c r="U130" s="277"/>
      <c r="V130" s="278">
        <v>1</v>
      </c>
      <c r="W130" s="279">
        <f t="shared" si="18"/>
        <v>0</v>
      </c>
      <c r="X130" s="277" t="e">
        <f t="shared" si="19"/>
        <v>#REF!</v>
      </c>
      <c r="Y130" s="277"/>
      <c r="Z130" s="282" t="e">
        <f t="shared" si="20"/>
        <v>#REF!</v>
      </c>
      <c r="AA130" s="283" t="e">
        <f t="shared" si="21"/>
        <v>#REF!</v>
      </c>
      <c r="AB130" s="277" t="e">
        <f t="shared" si="22"/>
        <v>#REF!</v>
      </c>
      <c r="AC130" s="277" t="e">
        <f t="shared" si="23"/>
        <v>#REF!</v>
      </c>
      <c r="AD130" s="284" t="e">
        <f t="shared" si="24"/>
        <v>#REF!</v>
      </c>
      <c r="AE130" s="285"/>
      <c r="AF130" s="286"/>
      <c r="AG130" s="291" t="str">
        <f t="shared" si="13"/>
        <v>30</v>
      </c>
      <c r="AH130" s="292">
        <f t="shared" si="25"/>
        <v>116.08</v>
      </c>
    </row>
    <row r="131" customHeight="1" spans="1:34">
      <c r="A131" s="43"/>
      <c r="B131" s="44"/>
      <c r="C131" s="138"/>
      <c r="D131" s="43"/>
      <c r="E131" s="43"/>
      <c r="F131" s="43"/>
      <c r="G131" s="43"/>
      <c r="H131" s="43"/>
      <c r="I131" s="45"/>
      <c r="J131" s="54"/>
      <c r="K131" s="54"/>
      <c r="L131" s="54"/>
      <c r="M131" s="54"/>
      <c r="N131" s="54"/>
      <c r="O131" s="54"/>
      <c r="P131" s="54" t="e">
        <f t="shared" si="14"/>
        <v>#REF!</v>
      </c>
      <c r="Q131" s="276" t="str">
        <f t="shared" si="15"/>
        <v>30</v>
      </c>
      <c r="R131" s="54" t="e">
        <f t="shared" si="16"/>
        <v>#REF!</v>
      </c>
      <c r="S131" s="54" t="str">
        <f t="shared" si="17"/>
        <v/>
      </c>
      <c r="T131" s="47"/>
      <c r="U131" s="277"/>
      <c r="V131" s="278">
        <v>1</v>
      </c>
      <c r="W131" s="279">
        <f t="shared" si="18"/>
        <v>0</v>
      </c>
      <c r="X131" s="277" t="e">
        <f t="shared" si="19"/>
        <v>#REF!</v>
      </c>
      <c r="Y131" s="277"/>
      <c r="Z131" s="282" t="e">
        <f t="shared" si="20"/>
        <v>#REF!</v>
      </c>
      <c r="AA131" s="283" t="e">
        <f t="shared" si="21"/>
        <v>#REF!</v>
      </c>
      <c r="AB131" s="277" t="e">
        <f t="shared" si="22"/>
        <v>#REF!</v>
      </c>
      <c r="AC131" s="277" t="e">
        <f t="shared" si="23"/>
        <v>#REF!</v>
      </c>
      <c r="AD131" s="284" t="e">
        <f t="shared" si="24"/>
        <v>#REF!</v>
      </c>
      <c r="AE131" s="285"/>
      <c r="AF131" s="286"/>
      <c r="AG131" s="291" t="str">
        <f t="shared" si="13"/>
        <v>30</v>
      </c>
      <c r="AH131" s="292">
        <f t="shared" si="25"/>
        <v>116.08</v>
      </c>
    </row>
    <row r="132" customHeight="1" spans="1:34">
      <c r="A132" s="43"/>
      <c r="B132" s="44"/>
      <c r="C132" s="138"/>
      <c r="D132" s="43"/>
      <c r="E132" s="43"/>
      <c r="F132" s="43"/>
      <c r="G132" s="43"/>
      <c r="H132" s="43"/>
      <c r="I132" s="45"/>
      <c r="J132" s="54"/>
      <c r="K132" s="54"/>
      <c r="L132" s="54"/>
      <c r="M132" s="54"/>
      <c r="N132" s="54"/>
      <c r="O132" s="54"/>
      <c r="P132" s="54" t="e">
        <f t="shared" si="14"/>
        <v>#REF!</v>
      </c>
      <c r="Q132" s="276" t="str">
        <f t="shared" si="15"/>
        <v>30</v>
      </c>
      <c r="R132" s="54" t="e">
        <f t="shared" si="16"/>
        <v>#REF!</v>
      </c>
      <c r="S132" s="54" t="str">
        <f t="shared" si="17"/>
        <v/>
      </c>
      <c r="T132" s="47"/>
      <c r="U132" s="277"/>
      <c r="V132" s="278">
        <v>1</v>
      </c>
      <c r="W132" s="279">
        <f t="shared" si="18"/>
        <v>0</v>
      </c>
      <c r="X132" s="277" t="e">
        <f t="shared" si="19"/>
        <v>#REF!</v>
      </c>
      <c r="Y132" s="277"/>
      <c r="Z132" s="282" t="e">
        <f t="shared" si="20"/>
        <v>#REF!</v>
      </c>
      <c r="AA132" s="283" t="e">
        <f t="shared" si="21"/>
        <v>#REF!</v>
      </c>
      <c r="AB132" s="277" t="e">
        <f t="shared" si="22"/>
        <v>#REF!</v>
      </c>
      <c r="AC132" s="277" t="e">
        <f t="shared" si="23"/>
        <v>#REF!</v>
      </c>
      <c r="AD132" s="284" t="e">
        <f t="shared" si="24"/>
        <v>#REF!</v>
      </c>
      <c r="AE132" s="285"/>
      <c r="AF132" s="286"/>
      <c r="AG132" s="291" t="str">
        <f t="shared" si="13"/>
        <v>30</v>
      </c>
      <c r="AH132" s="292">
        <f t="shared" si="25"/>
        <v>116.08</v>
      </c>
    </row>
    <row r="133" customHeight="1" spans="1:34">
      <c r="A133" s="43"/>
      <c r="B133" s="44"/>
      <c r="C133" s="138"/>
      <c r="D133" s="43"/>
      <c r="E133" s="43"/>
      <c r="F133" s="43"/>
      <c r="G133" s="43"/>
      <c r="H133" s="43"/>
      <c r="I133" s="45"/>
      <c r="J133" s="54"/>
      <c r="K133" s="54"/>
      <c r="L133" s="54"/>
      <c r="M133" s="54"/>
      <c r="N133" s="54"/>
      <c r="O133" s="54"/>
      <c r="P133" s="54" t="e">
        <f t="shared" si="14"/>
        <v>#REF!</v>
      </c>
      <c r="Q133" s="276" t="str">
        <f t="shared" si="15"/>
        <v>30</v>
      </c>
      <c r="R133" s="54" t="e">
        <f t="shared" si="16"/>
        <v>#REF!</v>
      </c>
      <c r="S133" s="54" t="str">
        <f t="shared" si="17"/>
        <v/>
      </c>
      <c r="T133" s="47"/>
      <c r="U133" s="277"/>
      <c r="V133" s="278">
        <v>1</v>
      </c>
      <c r="W133" s="279">
        <f t="shared" si="18"/>
        <v>0</v>
      </c>
      <c r="X133" s="277" t="e">
        <f t="shared" si="19"/>
        <v>#REF!</v>
      </c>
      <c r="Y133" s="277"/>
      <c r="Z133" s="282" t="e">
        <f t="shared" si="20"/>
        <v>#REF!</v>
      </c>
      <c r="AA133" s="283" t="e">
        <f t="shared" si="21"/>
        <v>#REF!</v>
      </c>
      <c r="AB133" s="277" t="e">
        <f t="shared" si="22"/>
        <v>#REF!</v>
      </c>
      <c r="AC133" s="277" t="e">
        <f t="shared" si="23"/>
        <v>#REF!</v>
      </c>
      <c r="AD133" s="284" t="e">
        <f t="shared" si="24"/>
        <v>#REF!</v>
      </c>
      <c r="AE133" s="285"/>
      <c r="AF133" s="286"/>
      <c r="AG133" s="291" t="str">
        <f t="shared" si="13"/>
        <v>30</v>
      </c>
      <c r="AH133" s="292">
        <f t="shared" si="25"/>
        <v>116.08</v>
      </c>
    </row>
    <row r="134" customHeight="1" spans="1:34">
      <c r="A134" s="43"/>
      <c r="B134" s="44"/>
      <c r="C134" s="138"/>
      <c r="D134" s="43"/>
      <c r="E134" s="43"/>
      <c r="F134" s="43"/>
      <c r="G134" s="43"/>
      <c r="H134" s="43"/>
      <c r="I134" s="45"/>
      <c r="J134" s="54"/>
      <c r="K134" s="54"/>
      <c r="L134" s="54"/>
      <c r="M134" s="54"/>
      <c r="N134" s="54"/>
      <c r="O134" s="54"/>
      <c r="P134" s="54" t="e">
        <f t="shared" si="14"/>
        <v>#REF!</v>
      </c>
      <c r="Q134" s="276" t="str">
        <f t="shared" si="15"/>
        <v>30</v>
      </c>
      <c r="R134" s="54" t="e">
        <f t="shared" si="16"/>
        <v>#REF!</v>
      </c>
      <c r="S134" s="54" t="str">
        <f t="shared" si="17"/>
        <v/>
      </c>
      <c r="T134" s="47"/>
      <c r="U134" s="277"/>
      <c r="V134" s="278">
        <v>1</v>
      </c>
      <c r="W134" s="279">
        <f t="shared" si="18"/>
        <v>0</v>
      </c>
      <c r="X134" s="277" t="e">
        <f t="shared" si="19"/>
        <v>#REF!</v>
      </c>
      <c r="Y134" s="277"/>
      <c r="Z134" s="282" t="e">
        <f t="shared" si="20"/>
        <v>#REF!</v>
      </c>
      <c r="AA134" s="283" t="e">
        <f t="shared" si="21"/>
        <v>#REF!</v>
      </c>
      <c r="AB134" s="277" t="e">
        <f t="shared" si="22"/>
        <v>#REF!</v>
      </c>
      <c r="AC134" s="277" t="e">
        <f t="shared" si="23"/>
        <v>#REF!</v>
      </c>
      <c r="AD134" s="284" t="e">
        <f t="shared" si="24"/>
        <v>#REF!</v>
      </c>
      <c r="AE134" s="285"/>
      <c r="AF134" s="286"/>
      <c r="AG134" s="291" t="str">
        <f t="shared" si="13"/>
        <v>30</v>
      </c>
      <c r="AH134" s="292">
        <f t="shared" si="25"/>
        <v>116.08</v>
      </c>
    </row>
    <row r="135" customHeight="1" spans="1:34">
      <c r="A135" s="43"/>
      <c r="B135" s="44"/>
      <c r="C135" s="138"/>
      <c r="D135" s="43"/>
      <c r="E135" s="43"/>
      <c r="F135" s="43"/>
      <c r="G135" s="43"/>
      <c r="H135" s="43"/>
      <c r="I135" s="45"/>
      <c r="J135" s="54"/>
      <c r="K135" s="54"/>
      <c r="L135" s="54"/>
      <c r="M135" s="54"/>
      <c r="N135" s="54"/>
      <c r="O135" s="54"/>
      <c r="P135" s="54" t="e">
        <f t="shared" si="14"/>
        <v>#REF!</v>
      </c>
      <c r="Q135" s="276" t="str">
        <f t="shared" si="15"/>
        <v>30</v>
      </c>
      <c r="R135" s="54" t="e">
        <f t="shared" si="16"/>
        <v>#REF!</v>
      </c>
      <c r="S135" s="54" t="str">
        <f t="shared" si="17"/>
        <v/>
      </c>
      <c r="T135" s="47"/>
      <c r="U135" s="277"/>
      <c r="V135" s="278">
        <v>1</v>
      </c>
      <c r="W135" s="279">
        <f t="shared" si="18"/>
        <v>0</v>
      </c>
      <c r="X135" s="277" t="e">
        <f t="shared" si="19"/>
        <v>#REF!</v>
      </c>
      <c r="Y135" s="277"/>
      <c r="Z135" s="282" t="e">
        <f t="shared" si="20"/>
        <v>#REF!</v>
      </c>
      <c r="AA135" s="283" t="e">
        <f t="shared" si="21"/>
        <v>#REF!</v>
      </c>
      <c r="AB135" s="277" t="e">
        <f t="shared" si="22"/>
        <v>#REF!</v>
      </c>
      <c r="AC135" s="277" t="e">
        <f t="shared" si="23"/>
        <v>#REF!</v>
      </c>
      <c r="AD135" s="284" t="e">
        <f t="shared" si="24"/>
        <v>#REF!</v>
      </c>
      <c r="AE135" s="285"/>
      <c r="AF135" s="286"/>
      <c r="AG135" s="291" t="str">
        <f t="shared" si="13"/>
        <v>30</v>
      </c>
      <c r="AH135" s="292">
        <f t="shared" si="25"/>
        <v>116.08</v>
      </c>
    </row>
    <row r="136" customHeight="1" spans="1:34">
      <c r="A136" s="43"/>
      <c r="B136" s="44"/>
      <c r="C136" s="138"/>
      <c r="D136" s="43"/>
      <c r="E136" s="43"/>
      <c r="F136" s="43"/>
      <c r="G136" s="43"/>
      <c r="H136" s="43"/>
      <c r="I136" s="45"/>
      <c r="J136" s="54"/>
      <c r="K136" s="54"/>
      <c r="L136" s="54"/>
      <c r="M136" s="54"/>
      <c r="N136" s="54"/>
      <c r="O136" s="54"/>
      <c r="P136" s="54" t="e">
        <f t="shared" si="14"/>
        <v>#REF!</v>
      </c>
      <c r="Q136" s="276" t="str">
        <f t="shared" si="15"/>
        <v>30</v>
      </c>
      <c r="R136" s="54" t="e">
        <f t="shared" si="16"/>
        <v>#REF!</v>
      </c>
      <c r="S136" s="54" t="str">
        <f t="shared" si="17"/>
        <v/>
      </c>
      <c r="T136" s="47"/>
      <c r="U136" s="277"/>
      <c r="V136" s="278">
        <v>1</v>
      </c>
      <c r="W136" s="279">
        <f t="shared" si="18"/>
        <v>0</v>
      </c>
      <c r="X136" s="277" t="e">
        <f t="shared" si="19"/>
        <v>#REF!</v>
      </c>
      <c r="Y136" s="277"/>
      <c r="Z136" s="282" t="e">
        <f t="shared" si="20"/>
        <v>#REF!</v>
      </c>
      <c r="AA136" s="283" t="e">
        <f t="shared" si="21"/>
        <v>#REF!</v>
      </c>
      <c r="AB136" s="277" t="e">
        <f t="shared" si="22"/>
        <v>#REF!</v>
      </c>
      <c r="AC136" s="277" t="e">
        <f t="shared" si="23"/>
        <v>#REF!</v>
      </c>
      <c r="AD136" s="284" t="e">
        <f t="shared" si="24"/>
        <v>#REF!</v>
      </c>
      <c r="AE136" s="285"/>
      <c r="AF136" s="286"/>
      <c r="AG136" s="291" t="str">
        <f t="shared" ref="AG136:AG199" si="26">IF(ROUND((AF136/(AF136+AH136)*100),0)&gt;30,ROUND((AF136/(AF136+AH136)*100),0),"30")</f>
        <v>30</v>
      </c>
      <c r="AH136" s="292">
        <f t="shared" si="25"/>
        <v>116.08</v>
      </c>
    </row>
    <row r="137" customHeight="1" spans="1:34">
      <c r="A137" s="43"/>
      <c r="B137" s="44"/>
      <c r="C137" s="138"/>
      <c r="D137" s="43"/>
      <c r="E137" s="43"/>
      <c r="F137" s="43"/>
      <c r="G137" s="43"/>
      <c r="H137" s="43"/>
      <c r="I137" s="45"/>
      <c r="J137" s="54"/>
      <c r="K137" s="54"/>
      <c r="L137" s="54"/>
      <c r="M137" s="54"/>
      <c r="N137" s="54"/>
      <c r="O137" s="54"/>
      <c r="P137" s="54" t="e">
        <f t="shared" ref="P137:P200" si="27">AD137</f>
        <v>#REF!</v>
      </c>
      <c r="Q137" s="276" t="str">
        <f t="shared" ref="Q137:Q200" si="28">AG137</f>
        <v>30</v>
      </c>
      <c r="R137" s="54" t="e">
        <f t="shared" ref="R137:R200" si="29">ROUND(P137*Q137/100,0)</f>
        <v>#REF!</v>
      </c>
      <c r="S137" s="54" t="str">
        <f t="shared" ref="S137:S200" si="30">IF(O137=0,"",(R137-O137)/O137*100)</f>
        <v/>
      </c>
      <c r="T137" s="47"/>
      <c r="U137" s="277"/>
      <c r="V137" s="278">
        <v>1</v>
      </c>
      <c r="W137" s="279">
        <f t="shared" ref="W137:W200" si="31">V137*U137</f>
        <v>0</v>
      </c>
      <c r="X137" s="277" t="e">
        <f t="shared" ref="X137:X200" si="32">ROUND(W137*$Y$4,2)</f>
        <v>#REF!</v>
      </c>
      <c r="Y137" s="277"/>
      <c r="Z137" s="282" t="e">
        <f t="shared" ref="Z137:Z200" si="33">$Z$4</f>
        <v>#REF!</v>
      </c>
      <c r="AA137" s="283" t="e">
        <f t="shared" ref="AA137:AA200" si="34">$AA$4</f>
        <v>#REF!</v>
      </c>
      <c r="AB137" s="277" t="e">
        <f t="shared" ref="AB137:AB200" si="35">ROUND(((W137+X137)*(Z137*AA137/2)),2)</f>
        <v>#REF!</v>
      </c>
      <c r="AC137" s="277" t="e">
        <f t="shared" ref="AC137:AC200" si="36">AB137+X137+W137</f>
        <v>#REF!</v>
      </c>
      <c r="AD137" s="284" t="e">
        <f t="shared" ref="AD137:AD200" si="37">ROUND((D137*AC137),-2)</f>
        <v>#REF!</v>
      </c>
      <c r="AE137" s="285"/>
      <c r="AF137" s="286"/>
      <c r="AG137" s="291" t="str">
        <f t="shared" si="26"/>
        <v>30</v>
      </c>
      <c r="AH137" s="292">
        <f t="shared" ref="AH137:AH200" si="38">ROUND(($AH$5-I137)/365,2)</f>
        <v>116.08</v>
      </c>
    </row>
    <row r="138" customHeight="1" spans="1:34">
      <c r="A138" s="43"/>
      <c r="B138" s="44"/>
      <c r="C138" s="138"/>
      <c r="D138" s="43"/>
      <c r="E138" s="43"/>
      <c r="F138" s="43"/>
      <c r="G138" s="43"/>
      <c r="H138" s="43"/>
      <c r="I138" s="45"/>
      <c r="J138" s="54"/>
      <c r="K138" s="54"/>
      <c r="L138" s="54"/>
      <c r="M138" s="54"/>
      <c r="N138" s="54"/>
      <c r="O138" s="54"/>
      <c r="P138" s="54" t="e">
        <f t="shared" si="27"/>
        <v>#REF!</v>
      </c>
      <c r="Q138" s="276" t="str">
        <f t="shared" si="28"/>
        <v>30</v>
      </c>
      <c r="R138" s="54" t="e">
        <f t="shared" si="29"/>
        <v>#REF!</v>
      </c>
      <c r="S138" s="54" t="str">
        <f t="shared" si="30"/>
        <v/>
      </c>
      <c r="T138" s="47"/>
      <c r="U138" s="277"/>
      <c r="V138" s="278">
        <v>1</v>
      </c>
      <c r="W138" s="279">
        <f t="shared" si="31"/>
        <v>0</v>
      </c>
      <c r="X138" s="277" t="e">
        <f t="shared" si="32"/>
        <v>#REF!</v>
      </c>
      <c r="Y138" s="277"/>
      <c r="Z138" s="282" t="e">
        <f t="shared" si="33"/>
        <v>#REF!</v>
      </c>
      <c r="AA138" s="283" t="e">
        <f t="shared" si="34"/>
        <v>#REF!</v>
      </c>
      <c r="AB138" s="277" t="e">
        <f t="shared" si="35"/>
        <v>#REF!</v>
      </c>
      <c r="AC138" s="277" t="e">
        <f t="shared" si="36"/>
        <v>#REF!</v>
      </c>
      <c r="AD138" s="284" t="e">
        <f t="shared" si="37"/>
        <v>#REF!</v>
      </c>
      <c r="AE138" s="285"/>
      <c r="AF138" s="286"/>
      <c r="AG138" s="291" t="str">
        <f t="shared" si="26"/>
        <v>30</v>
      </c>
      <c r="AH138" s="292">
        <f t="shared" si="38"/>
        <v>116.08</v>
      </c>
    </row>
    <row r="139" customHeight="1" spans="1:34">
      <c r="A139" s="43"/>
      <c r="B139" s="44"/>
      <c r="C139" s="138"/>
      <c r="D139" s="43"/>
      <c r="E139" s="43"/>
      <c r="F139" s="43"/>
      <c r="G139" s="43"/>
      <c r="H139" s="43"/>
      <c r="I139" s="45"/>
      <c r="J139" s="54"/>
      <c r="K139" s="54"/>
      <c r="L139" s="54"/>
      <c r="M139" s="54"/>
      <c r="N139" s="54"/>
      <c r="O139" s="54"/>
      <c r="P139" s="54" t="e">
        <f t="shared" si="27"/>
        <v>#REF!</v>
      </c>
      <c r="Q139" s="276" t="str">
        <f t="shared" si="28"/>
        <v>30</v>
      </c>
      <c r="R139" s="54" t="e">
        <f t="shared" si="29"/>
        <v>#REF!</v>
      </c>
      <c r="S139" s="54" t="str">
        <f t="shared" si="30"/>
        <v/>
      </c>
      <c r="T139" s="47"/>
      <c r="U139" s="277"/>
      <c r="V139" s="278">
        <v>1</v>
      </c>
      <c r="W139" s="279">
        <f t="shared" si="31"/>
        <v>0</v>
      </c>
      <c r="X139" s="277" t="e">
        <f t="shared" si="32"/>
        <v>#REF!</v>
      </c>
      <c r="Y139" s="277"/>
      <c r="Z139" s="282" t="e">
        <f t="shared" si="33"/>
        <v>#REF!</v>
      </c>
      <c r="AA139" s="283" t="e">
        <f t="shared" si="34"/>
        <v>#REF!</v>
      </c>
      <c r="AB139" s="277" t="e">
        <f t="shared" si="35"/>
        <v>#REF!</v>
      </c>
      <c r="AC139" s="277" t="e">
        <f t="shared" si="36"/>
        <v>#REF!</v>
      </c>
      <c r="AD139" s="284" t="e">
        <f t="shared" si="37"/>
        <v>#REF!</v>
      </c>
      <c r="AE139" s="285"/>
      <c r="AF139" s="286"/>
      <c r="AG139" s="291" t="str">
        <f t="shared" si="26"/>
        <v>30</v>
      </c>
      <c r="AH139" s="292">
        <f t="shared" si="38"/>
        <v>116.08</v>
      </c>
    </row>
    <row r="140" customHeight="1" spans="1:34">
      <c r="A140" s="43"/>
      <c r="B140" s="44"/>
      <c r="C140" s="138"/>
      <c r="D140" s="43"/>
      <c r="E140" s="43"/>
      <c r="F140" s="43"/>
      <c r="G140" s="43"/>
      <c r="H140" s="43"/>
      <c r="I140" s="45"/>
      <c r="J140" s="54"/>
      <c r="K140" s="54"/>
      <c r="L140" s="54"/>
      <c r="M140" s="54"/>
      <c r="N140" s="54"/>
      <c r="O140" s="54"/>
      <c r="P140" s="54" t="e">
        <f t="shared" si="27"/>
        <v>#REF!</v>
      </c>
      <c r="Q140" s="276" t="str">
        <f t="shared" si="28"/>
        <v>30</v>
      </c>
      <c r="R140" s="54" t="e">
        <f t="shared" si="29"/>
        <v>#REF!</v>
      </c>
      <c r="S140" s="54" t="str">
        <f t="shared" si="30"/>
        <v/>
      </c>
      <c r="T140" s="47"/>
      <c r="U140" s="277"/>
      <c r="V140" s="278">
        <v>1</v>
      </c>
      <c r="W140" s="279">
        <f t="shared" si="31"/>
        <v>0</v>
      </c>
      <c r="X140" s="277" t="e">
        <f t="shared" si="32"/>
        <v>#REF!</v>
      </c>
      <c r="Y140" s="277"/>
      <c r="Z140" s="282" t="e">
        <f t="shared" si="33"/>
        <v>#REF!</v>
      </c>
      <c r="AA140" s="283" t="e">
        <f t="shared" si="34"/>
        <v>#REF!</v>
      </c>
      <c r="AB140" s="277" t="e">
        <f t="shared" si="35"/>
        <v>#REF!</v>
      </c>
      <c r="AC140" s="277" t="e">
        <f t="shared" si="36"/>
        <v>#REF!</v>
      </c>
      <c r="AD140" s="284" t="e">
        <f t="shared" si="37"/>
        <v>#REF!</v>
      </c>
      <c r="AE140" s="285"/>
      <c r="AF140" s="286"/>
      <c r="AG140" s="291" t="str">
        <f t="shared" si="26"/>
        <v>30</v>
      </c>
      <c r="AH140" s="292">
        <f t="shared" si="38"/>
        <v>116.08</v>
      </c>
    </row>
    <row r="141" customHeight="1" spans="1:34">
      <c r="A141" s="43"/>
      <c r="B141" s="44"/>
      <c r="C141" s="138"/>
      <c r="D141" s="43"/>
      <c r="E141" s="43"/>
      <c r="F141" s="43"/>
      <c r="G141" s="43"/>
      <c r="H141" s="43"/>
      <c r="I141" s="45"/>
      <c r="J141" s="54"/>
      <c r="K141" s="54"/>
      <c r="L141" s="54"/>
      <c r="M141" s="54"/>
      <c r="N141" s="54"/>
      <c r="O141" s="54"/>
      <c r="P141" s="54" t="e">
        <f t="shared" si="27"/>
        <v>#REF!</v>
      </c>
      <c r="Q141" s="276" t="str">
        <f t="shared" si="28"/>
        <v>30</v>
      </c>
      <c r="R141" s="54" t="e">
        <f t="shared" si="29"/>
        <v>#REF!</v>
      </c>
      <c r="S141" s="54" t="str">
        <f t="shared" si="30"/>
        <v/>
      </c>
      <c r="T141" s="47"/>
      <c r="U141" s="277"/>
      <c r="V141" s="278">
        <v>1</v>
      </c>
      <c r="W141" s="279">
        <f t="shared" si="31"/>
        <v>0</v>
      </c>
      <c r="X141" s="277" t="e">
        <f t="shared" si="32"/>
        <v>#REF!</v>
      </c>
      <c r="Y141" s="277"/>
      <c r="Z141" s="282" t="e">
        <f t="shared" si="33"/>
        <v>#REF!</v>
      </c>
      <c r="AA141" s="283" t="e">
        <f t="shared" si="34"/>
        <v>#REF!</v>
      </c>
      <c r="AB141" s="277" t="e">
        <f t="shared" si="35"/>
        <v>#REF!</v>
      </c>
      <c r="AC141" s="277" t="e">
        <f t="shared" si="36"/>
        <v>#REF!</v>
      </c>
      <c r="AD141" s="284" t="e">
        <f t="shared" si="37"/>
        <v>#REF!</v>
      </c>
      <c r="AE141" s="285"/>
      <c r="AF141" s="286"/>
      <c r="AG141" s="291" t="str">
        <f t="shared" si="26"/>
        <v>30</v>
      </c>
      <c r="AH141" s="292">
        <f t="shared" si="38"/>
        <v>116.08</v>
      </c>
    </row>
    <row r="142" customHeight="1" spans="1:34">
      <c r="A142" s="43"/>
      <c r="B142" s="44"/>
      <c r="C142" s="138"/>
      <c r="D142" s="43"/>
      <c r="E142" s="43"/>
      <c r="F142" s="43"/>
      <c r="G142" s="43"/>
      <c r="H142" s="43"/>
      <c r="I142" s="45"/>
      <c r="J142" s="54"/>
      <c r="K142" s="54"/>
      <c r="L142" s="54"/>
      <c r="M142" s="54"/>
      <c r="N142" s="54"/>
      <c r="O142" s="54"/>
      <c r="P142" s="54" t="e">
        <f t="shared" si="27"/>
        <v>#REF!</v>
      </c>
      <c r="Q142" s="276" t="str">
        <f t="shared" si="28"/>
        <v>30</v>
      </c>
      <c r="R142" s="54" t="e">
        <f t="shared" si="29"/>
        <v>#REF!</v>
      </c>
      <c r="S142" s="54" t="str">
        <f t="shared" si="30"/>
        <v/>
      </c>
      <c r="T142" s="47"/>
      <c r="U142" s="277"/>
      <c r="V142" s="278">
        <v>1</v>
      </c>
      <c r="W142" s="279">
        <f t="shared" si="31"/>
        <v>0</v>
      </c>
      <c r="X142" s="277" t="e">
        <f t="shared" si="32"/>
        <v>#REF!</v>
      </c>
      <c r="Y142" s="277"/>
      <c r="Z142" s="282" t="e">
        <f t="shared" si="33"/>
        <v>#REF!</v>
      </c>
      <c r="AA142" s="283" t="e">
        <f t="shared" si="34"/>
        <v>#REF!</v>
      </c>
      <c r="AB142" s="277" t="e">
        <f t="shared" si="35"/>
        <v>#REF!</v>
      </c>
      <c r="AC142" s="277" t="e">
        <f t="shared" si="36"/>
        <v>#REF!</v>
      </c>
      <c r="AD142" s="284" t="e">
        <f t="shared" si="37"/>
        <v>#REF!</v>
      </c>
      <c r="AE142" s="285"/>
      <c r="AF142" s="286"/>
      <c r="AG142" s="291" t="str">
        <f t="shared" si="26"/>
        <v>30</v>
      </c>
      <c r="AH142" s="292">
        <f t="shared" si="38"/>
        <v>116.08</v>
      </c>
    </row>
    <row r="143" customHeight="1" spans="1:34">
      <c r="A143" s="43"/>
      <c r="B143" s="44"/>
      <c r="C143" s="138"/>
      <c r="D143" s="43"/>
      <c r="E143" s="43"/>
      <c r="F143" s="43"/>
      <c r="G143" s="43"/>
      <c r="H143" s="43"/>
      <c r="I143" s="45"/>
      <c r="J143" s="54"/>
      <c r="K143" s="54"/>
      <c r="L143" s="54"/>
      <c r="M143" s="54"/>
      <c r="N143" s="54"/>
      <c r="O143" s="54"/>
      <c r="P143" s="54" t="e">
        <f t="shared" si="27"/>
        <v>#REF!</v>
      </c>
      <c r="Q143" s="276" t="str">
        <f t="shared" si="28"/>
        <v>30</v>
      </c>
      <c r="R143" s="54" t="e">
        <f t="shared" si="29"/>
        <v>#REF!</v>
      </c>
      <c r="S143" s="54" t="str">
        <f t="shared" si="30"/>
        <v/>
      </c>
      <c r="T143" s="47"/>
      <c r="U143" s="277"/>
      <c r="V143" s="278">
        <v>1</v>
      </c>
      <c r="W143" s="279">
        <f t="shared" si="31"/>
        <v>0</v>
      </c>
      <c r="X143" s="277" t="e">
        <f t="shared" si="32"/>
        <v>#REF!</v>
      </c>
      <c r="Y143" s="277"/>
      <c r="Z143" s="282" t="e">
        <f t="shared" si="33"/>
        <v>#REF!</v>
      </c>
      <c r="AA143" s="283" t="e">
        <f t="shared" si="34"/>
        <v>#REF!</v>
      </c>
      <c r="AB143" s="277" t="e">
        <f t="shared" si="35"/>
        <v>#REF!</v>
      </c>
      <c r="AC143" s="277" t="e">
        <f t="shared" si="36"/>
        <v>#REF!</v>
      </c>
      <c r="AD143" s="284" t="e">
        <f t="shared" si="37"/>
        <v>#REF!</v>
      </c>
      <c r="AE143" s="285"/>
      <c r="AF143" s="286"/>
      <c r="AG143" s="291" t="str">
        <f t="shared" si="26"/>
        <v>30</v>
      </c>
      <c r="AH143" s="292">
        <f t="shared" si="38"/>
        <v>116.08</v>
      </c>
    </row>
    <row r="144" customHeight="1" spans="1:34">
      <c r="A144" s="43"/>
      <c r="B144" s="44"/>
      <c r="C144" s="138"/>
      <c r="D144" s="43"/>
      <c r="E144" s="43"/>
      <c r="F144" s="43"/>
      <c r="G144" s="43"/>
      <c r="H144" s="43"/>
      <c r="I144" s="45"/>
      <c r="J144" s="54"/>
      <c r="K144" s="54"/>
      <c r="L144" s="54"/>
      <c r="M144" s="54"/>
      <c r="N144" s="54"/>
      <c r="O144" s="54"/>
      <c r="P144" s="54" t="e">
        <f t="shared" si="27"/>
        <v>#REF!</v>
      </c>
      <c r="Q144" s="276" t="str">
        <f t="shared" si="28"/>
        <v>30</v>
      </c>
      <c r="R144" s="54" t="e">
        <f t="shared" si="29"/>
        <v>#REF!</v>
      </c>
      <c r="S144" s="54" t="str">
        <f t="shared" si="30"/>
        <v/>
      </c>
      <c r="T144" s="47"/>
      <c r="U144" s="277"/>
      <c r="V144" s="278">
        <v>1</v>
      </c>
      <c r="W144" s="279">
        <f t="shared" si="31"/>
        <v>0</v>
      </c>
      <c r="X144" s="277" t="e">
        <f t="shared" si="32"/>
        <v>#REF!</v>
      </c>
      <c r="Y144" s="277"/>
      <c r="Z144" s="282" t="e">
        <f t="shared" si="33"/>
        <v>#REF!</v>
      </c>
      <c r="AA144" s="283" t="e">
        <f t="shared" si="34"/>
        <v>#REF!</v>
      </c>
      <c r="AB144" s="277" t="e">
        <f t="shared" si="35"/>
        <v>#REF!</v>
      </c>
      <c r="AC144" s="277" t="e">
        <f t="shared" si="36"/>
        <v>#REF!</v>
      </c>
      <c r="AD144" s="284" t="e">
        <f t="shared" si="37"/>
        <v>#REF!</v>
      </c>
      <c r="AE144" s="285"/>
      <c r="AF144" s="286"/>
      <c r="AG144" s="291" t="str">
        <f t="shared" si="26"/>
        <v>30</v>
      </c>
      <c r="AH144" s="292">
        <f t="shared" si="38"/>
        <v>116.08</v>
      </c>
    </row>
    <row r="145" customHeight="1" spans="1:34">
      <c r="A145" s="43"/>
      <c r="B145" s="44"/>
      <c r="C145" s="138"/>
      <c r="D145" s="43"/>
      <c r="E145" s="43"/>
      <c r="F145" s="43"/>
      <c r="G145" s="43"/>
      <c r="H145" s="43"/>
      <c r="I145" s="45"/>
      <c r="J145" s="54"/>
      <c r="K145" s="54"/>
      <c r="L145" s="54"/>
      <c r="M145" s="54"/>
      <c r="N145" s="54"/>
      <c r="O145" s="54"/>
      <c r="P145" s="54" t="e">
        <f t="shared" si="27"/>
        <v>#REF!</v>
      </c>
      <c r="Q145" s="276" t="str">
        <f t="shared" si="28"/>
        <v>30</v>
      </c>
      <c r="R145" s="54" t="e">
        <f t="shared" si="29"/>
        <v>#REF!</v>
      </c>
      <c r="S145" s="54" t="str">
        <f t="shared" si="30"/>
        <v/>
      </c>
      <c r="T145" s="47"/>
      <c r="U145" s="277"/>
      <c r="V145" s="278">
        <v>1</v>
      </c>
      <c r="W145" s="279">
        <f t="shared" si="31"/>
        <v>0</v>
      </c>
      <c r="X145" s="277" t="e">
        <f t="shared" si="32"/>
        <v>#REF!</v>
      </c>
      <c r="Y145" s="277"/>
      <c r="Z145" s="282" t="e">
        <f t="shared" si="33"/>
        <v>#REF!</v>
      </c>
      <c r="AA145" s="283" t="e">
        <f t="shared" si="34"/>
        <v>#REF!</v>
      </c>
      <c r="AB145" s="277" t="e">
        <f t="shared" si="35"/>
        <v>#REF!</v>
      </c>
      <c r="AC145" s="277" t="e">
        <f t="shared" si="36"/>
        <v>#REF!</v>
      </c>
      <c r="AD145" s="284" t="e">
        <f t="shared" si="37"/>
        <v>#REF!</v>
      </c>
      <c r="AE145" s="285"/>
      <c r="AF145" s="286"/>
      <c r="AG145" s="291" t="str">
        <f t="shared" si="26"/>
        <v>30</v>
      </c>
      <c r="AH145" s="292">
        <f t="shared" si="38"/>
        <v>116.08</v>
      </c>
    </row>
    <row r="146" customHeight="1" spans="1:34">
      <c r="A146" s="43"/>
      <c r="B146" s="44"/>
      <c r="C146" s="138"/>
      <c r="D146" s="43"/>
      <c r="E146" s="43"/>
      <c r="F146" s="43"/>
      <c r="G146" s="43"/>
      <c r="H146" s="43"/>
      <c r="I146" s="45"/>
      <c r="J146" s="54"/>
      <c r="K146" s="54"/>
      <c r="L146" s="54"/>
      <c r="M146" s="54"/>
      <c r="N146" s="54"/>
      <c r="O146" s="54"/>
      <c r="P146" s="54" t="e">
        <f t="shared" si="27"/>
        <v>#REF!</v>
      </c>
      <c r="Q146" s="276" t="str">
        <f t="shared" si="28"/>
        <v>30</v>
      </c>
      <c r="R146" s="54" t="e">
        <f t="shared" si="29"/>
        <v>#REF!</v>
      </c>
      <c r="S146" s="54" t="str">
        <f t="shared" si="30"/>
        <v/>
      </c>
      <c r="T146" s="47"/>
      <c r="U146" s="277"/>
      <c r="V146" s="278">
        <v>1</v>
      </c>
      <c r="W146" s="279">
        <f t="shared" si="31"/>
        <v>0</v>
      </c>
      <c r="X146" s="277" t="e">
        <f t="shared" si="32"/>
        <v>#REF!</v>
      </c>
      <c r="Y146" s="277"/>
      <c r="Z146" s="282" t="e">
        <f t="shared" si="33"/>
        <v>#REF!</v>
      </c>
      <c r="AA146" s="283" t="e">
        <f t="shared" si="34"/>
        <v>#REF!</v>
      </c>
      <c r="AB146" s="277" t="e">
        <f t="shared" si="35"/>
        <v>#REF!</v>
      </c>
      <c r="AC146" s="277" t="e">
        <f t="shared" si="36"/>
        <v>#REF!</v>
      </c>
      <c r="AD146" s="284" t="e">
        <f t="shared" si="37"/>
        <v>#REF!</v>
      </c>
      <c r="AE146" s="285"/>
      <c r="AF146" s="286"/>
      <c r="AG146" s="291" t="str">
        <f t="shared" si="26"/>
        <v>30</v>
      </c>
      <c r="AH146" s="292">
        <f t="shared" si="38"/>
        <v>116.08</v>
      </c>
    </row>
    <row r="147" customHeight="1" spans="1:34">
      <c r="A147" s="43"/>
      <c r="B147" s="44"/>
      <c r="C147" s="138"/>
      <c r="D147" s="43"/>
      <c r="E147" s="43"/>
      <c r="F147" s="43"/>
      <c r="G147" s="43"/>
      <c r="H147" s="43"/>
      <c r="I147" s="45"/>
      <c r="J147" s="54"/>
      <c r="K147" s="54"/>
      <c r="L147" s="54"/>
      <c r="M147" s="54"/>
      <c r="N147" s="54"/>
      <c r="O147" s="54"/>
      <c r="P147" s="54" t="e">
        <f t="shared" si="27"/>
        <v>#REF!</v>
      </c>
      <c r="Q147" s="276" t="str">
        <f t="shared" si="28"/>
        <v>30</v>
      </c>
      <c r="R147" s="54" t="e">
        <f t="shared" si="29"/>
        <v>#REF!</v>
      </c>
      <c r="S147" s="54" t="str">
        <f t="shared" si="30"/>
        <v/>
      </c>
      <c r="T147" s="47"/>
      <c r="U147" s="277"/>
      <c r="V147" s="278">
        <v>1</v>
      </c>
      <c r="W147" s="279">
        <f t="shared" si="31"/>
        <v>0</v>
      </c>
      <c r="X147" s="277" t="e">
        <f t="shared" si="32"/>
        <v>#REF!</v>
      </c>
      <c r="Y147" s="277"/>
      <c r="Z147" s="282" t="e">
        <f t="shared" si="33"/>
        <v>#REF!</v>
      </c>
      <c r="AA147" s="283" t="e">
        <f t="shared" si="34"/>
        <v>#REF!</v>
      </c>
      <c r="AB147" s="277" t="e">
        <f t="shared" si="35"/>
        <v>#REF!</v>
      </c>
      <c r="AC147" s="277" t="e">
        <f t="shared" si="36"/>
        <v>#REF!</v>
      </c>
      <c r="AD147" s="284" t="e">
        <f t="shared" si="37"/>
        <v>#REF!</v>
      </c>
      <c r="AE147" s="285"/>
      <c r="AF147" s="286"/>
      <c r="AG147" s="291" t="str">
        <f t="shared" si="26"/>
        <v>30</v>
      </c>
      <c r="AH147" s="292">
        <f t="shared" si="38"/>
        <v>116.08</v>
      </c>
    </row>
    <row r="148" customHeight="1" spans="1:34">
      <c r="A148" s="43"/>
      <c r="B148" s="44"/>
      <c r="C148" s="138"/>
      <c r="D148" s="43"/>
      <c r="E148" s="43"/>
      <c r="F148" s="43"/>
      <c r="G148" s="43"/>
      <c r="H148" s="43"/>
      <c r="I148" s="45"/>
      <c r="J148" s="54"/>
      <c r="K148" s="54"/>
      <c r="L148" s="54"/>
      <c r="M148" s="54"/>
      <c r="N148" s="54"/>
      <c r="O148" s="54"/>
      <c r="P148" s="54" t="e">
        <f t="shared" si="27"/>
        <v>#REF!</v>
      </c>
      <c r="Q148" s="276" t="str">
        <f t="shared" si="28"/>
        <v>30</v>
      </c>
      <c r="R148" s="54" t="e">
        <f t="shared" si="29"/>
        <v>#REF!</v>
      </c>
      <c r="S148" s="54" t="str">
        <f t="shared" si="30"/>
        <v/>
      </c>
      <c r="T148" s="47"/>
      <c r="U148" s="277"/>
      <c r="V148" s="278">
        <v>1</v>
      </c>
      <c r="W148" s="279">
        <f t="shared" si="31"/>
        <v>0</v>
      </c>
      <c r="X148" s="277" t="e">
        <f t="shared" si="32"/>
        <v>#REF!</v>
      </c>
      <c r="Y148" s="277"/>
      <c r="Z148" s="282" t="e">
        <f t="shared" si="33"/>
        <v>#REF!</v>
      </c>
      <c r="AA148" s="283" t="e">
        <f t="shared" si="34"/>
        <v>#REF!</v>
      </c>
      <c r="AB148" s="277" t="e">
        <f t="shared" si="35"/>
        <v>#REF!</v>
      </c>
      <c r="AC148" s="277" t="e">
        <f t="shared" si="36"/>
        <v>#REF!</v>
      </c>
      <c r="AD148" s="284" t="e">
        <f t="shared" si="37"/>
        <v>#REF!</v>
      </c>
      <c r="AE148" s="285"/>
      <c r="AF148" s="286"/>
      <c r="AG148" s="291" t="str">
        <f t="shared" si="26"/>
        <v>30</v>
      </c>
      <c r="AH148" s="292">
        <f t="shared" si="38"/>
        <v>116.08</v>
      </c>
    </row>
    <row r="149" customHeight="1" spans="1:34">
      <c r="A149" s="43"/>
      <c r="B149" s="44"/>
      <c r="C149" s="138"/>
      <c r="D149" s="43"/>
      <c r="E149" s="43"/>
      <c r="F149" s="43"/>
      <c r="G149" s="43"/>
      <c r="H149" s="43"/>
      <c r="I149" s="45"/>
      <c r="J149" s="54"/>
      <c r="K149" s="54"/>
      <c r="L149" s="54"/>
      <c r="M149" s="54"/>
      <c r="N149" s="54"/>
      <c r="O149" s="54"/>
      <c r="P149" s="54" t="e">
        <f t="shared" si="27"/>
        <v>#REF!</v>
      </c>
      <c r="Q149" s="276" t="str">
        <f t="shared" si="28"/>
        <v>30</v>
      </c>
      <c r="R149" s="54" t="e">
        <f t="shared" si="29"/>
        <v>#REF!</v>
      </c>
      <c r="S149" s="54" t="str">
        <f t="shared" si="30"/>
        <v/>
      </c>
      <c r="T149" s="47"/>
      <c r="U149" s="277"/>
      <c r="V149" s="278">
        <v>1</v>
      </c>
      <c r="W149" s="279">
        <f t="shared" si="31"/>
        <v>0</v>
      </c>
      <c r="X149" s="277" t="e">
        <f t="shared" si="32"/>
        <v>#REF!</v>
      </c>
      <c r="Y149" s="277"/>
      <c r="Z149" s="282" t="e">
        <f t="shared" si="33"/>
        <v>#REF!</v>
      </c>
      <c r="AA149" s="283" t="e">
        <f t="shared" si="34"/>
        <v>#REF!</v>
      </c>
      <c r="AB149" s="277" t="e">
        <f t="shared" si="35"/>
        <v>#REF!</v>
      </c>
      <c r="AC149" s="277" t="e">
        <f t="shared" si="36"/>
        <v>#REF!</v>
      </c>
      <c r="AD149" s="284" t="e">
        <f t="shared" si="37"/>
        <v>#REF!</v>
      </c>
      <c r="AE149" s="285"/>
      <c r="AF149" s="286"/>
      <c r="AG149" s="291" t="str">
        <f t="shared" si="26"/>
        <v>30</v>
      </c>
      <c r="AH149" s="292">
        <f t="shared" si="38"/>
        <v>116.08</v>
      </c>
    </row>
    <row r="150" customHeight="1" spans="1:34">
      <c r="A150" s="43"/>
      <c r="B150" s="44"/>
      <c r="C150" s="138"/>
      <c r="D150" s="43"/>
      <c r="E150" s="43"/>
      <c r="F150" s="43"/>
      <c r="G150" s="43"/>
      <c r="H150" s="43"/>
      <c r="I150" s="45"/>
      <c r="J150" s="54"/>
      <c r="K150" s="54"/>
      <c r="L150" s="54"/>
      <c r="M150" s="54"/>
      <c r="N150" s="54"/>
      <c r="O150" s="54"/>
      <c r="P150" s="54" t="e">
        <f t="shared" si="27"/>
        <v>#REF!</v>
      </c>
      <c r="Q150" s="276" t="str">
        <f t="shared" si="28"/>
        <v>30</v>
      </c>
      <c r="R150" s="54" t="e">
        <f t="shared" si="29"/>
        <v>#REF!</v>
      </c>
      <c r="S150" s="54" t="str">
        <f t="shared" si="30"/>
        <v/>
      </c>
      <c r="T150" s="47"/>
      <c r="U150" s="277"/>
      <c r="V150" s="278">
        <v>1</v>
      </c>
      <c r="W150" s="279">
        <f t="shared" si="31"/>
        <v>0</v>
      </c>
      <c r="X150" s="277" t="e">
        <f t="shared" si="32"/>
        <v>#REF!</v>
      </c>
      <c r="Y150" s="277"/>
      <c r="Z150" s="282" t="e">
        <f t="shared" si="33"/>
        <v>#REF!</v>
      </c>
      <c r="AA150" s="283" t="e">
        <f t="shared" si="34"/>
        <v>#REF!</v>
      </c>
      <c r="AB150" s="277" t="e">
        <f t="shared" si="35"/>
        <v>#REF!</v>
      </c>
      <c r="AC150" s="277" t="e">
        <f t="shared" si="36"/>
        <v>#REF!</v>
      </c>
      <c r="AD150" s="284" t="e">
        <f t="shared" si="37"/>
        <v>#REF!</v>
      </c>
      <c r="AE150" s="285"/>
      <c r="AF150" s="286"/>
      <c r="AG150" s="291" t="str">
        <f t="shared" si="26"/>
        <v>30</v>
      </c>
      <c r="AH150" s="292">
        <f t="shared" si="38"/>
        <v>116.08</v>
      </c>
    </row>
    <row r="151" customHeight="1" spans="1:34">
      <c r="A151" s="43"/>
      <c r="B151" s="44"/>
      <c r="C151" s="138"/>
      <c r="D151" s="43"/>
      <c r="E151" s="43"/>
      <c r="F151" s="43"/>
      <c r="G151" s="43"/>
      <c r="H151" s="43"/>
      <c r="I151" s="45"/>
      <c r="J151" s="54"/>
      <c r="K151" s="54"/>
      <c r="L151" s="54"/>
      <c r="M151" s="54"/>
      <c r="N151" s="54"/>
      <c r="O151" s="54"/>
      <c r="P151" s="54" t="e">
        <f t="shared" si="27"/>
        <v>#REF!</v>
      </c>
      <c r="Q151" s="276" t="str">
        <f t="shared" si="28"/>
        <v>30</v>
      </c>
      <c r="R151" s="54" t="e">
        <f t="shared" si="29"/>
        <v>#REF!</v>
      </c>
      <c r="S151" s="54" t="str">
        <f t="shared" si="30"/>
        <v/>
      </c>
      <c r="T151" s="47"/>
      <c r="U151" s="277"/>
      <c r="V151" s="278">
        <v>1</v>
      </c>
      <c r="W151" s="279">
        <f t="shared" si="31"/>
        <v>0</v>
      </c>
      <c r="X151" s="277" t="e">
        <f t="shared" si="32"/>
        <v>#REF!</v>
      </c>
      <c r="Y151" s="277"/>
      <c r="Z151" s="282" t="e">
        <f t="shared" si="33"/>
        <v>#REF!</v>
      </c>
      <c r="AA151" s="283" t="e">
        <f t="shared" si="34"/>
        <v>#REF!</v>
      </c>
      <c r="AB151" s="277" t="e">
        <f t="shared" si="35"/>
        <v>#REF!</v>
      </c>
      <c r="AC151" s="277" t="e">
        <f t="shared" si="36"/>
        <v>#REF!</v>
      </c>
      <c r="AD151" s="284" t="e">
        <f t="shared" si="37"/>
        <v>#REF!</v>
      </c>
      <c r="AE151" s="285"/>
      <c r="AF151" s="286"/>
      <c r="AG151" s="291" t="str">
        <f t="shared" si="26"/>
        <v>30</v>
      </c>
      <c r="AH151" s="292">
        <f t="shared" si="38"/>
        <v>116.08</v>
      </c>
    </row>
    <row r="152" customHeight="1" spans="1:34">
      <c r="A152" s="43"/>
      <c r="B152" s="44"/>
      <c r="C152" s="138"/>
      <c r="D152" s="43"/>
      <c r="E152" s="43"/>
      <c r="F152" s="43"/>
      <c r="G152" s="43"/>
      <c r="H152" s="43"/>
      <c r="I152" s="45"/>
      <c r="J152" s="54"/>
      <c r="K152" s="54"/>
      <c r="L152" s="54"/>
      <c r="M152" s="54"/>
      <c r="N152" s="54"/>
      <c r="O152" s="54"/>
      <c r="P152" s="54" t="e">
        <f t="shared" si="27"/>
        <v>#REF!</v>
      </c>
      <c r="Q152" s="276" t="str">
        <f t="shared" si="28"/>
        <v>30</v>
      </c>
      <c r="R152" s="54" t="e">
        <f t="shared" si="29"/>
        <v>#REF!</v>
      </c>
      <c r="S152" s="54" t="str">
        <f t="shared" si="30"/>
        <v/>
      </c>
      <c r="T152" s="47"/>
      <c r="U152" s="277"/>
      <c r="V152" s="278">
        <v>1</v>
      </c>
      <c r="W152" s="279">
        <f t="shared" si="31"/>
        <v>0</v>
      </c>
      <c r="X152" s="277" t="e">
        <f t="shared" si="32"/>
        <v>#REF!</v>
      </c>
      <c r="Y152" s="277"/>
      <c r="Z152" s="282" t="e">
        <f t="shared" si="33"/>
        <v>#REF!</v>
      </c>
      <c r="AA152" s="283" t="e">
        <f t="shared" si="34"/>
        <v>#REF!</v>
      </c>
      <c r="AB152" s="277" t="e">
        <f t="shared" si="35"/>
        <v>#REF!</v>
      </c>
      <c r="AC152" s="277" t="e">
        <f t="shared" si="36"/>
        <v>#REF!</v>
      </c>
      <c r="AD152" s="284" t="e">
        <f t="shared" si="37"/>
        <v>#REF!</v>
      </c>
      <c r="AE152" s="285"/>
      <c r="AF152" s="286"/>
      <c r="AG152" s="291" t="str">
        <f t="shared" si="26"/>
        <v>30</v>
      </c>
      <c r="AH152" s="292">
        <f t="shared" si="38"/>
        <v>116.08</v>
      </c>
    </row>
    <row r="153" customHeight="1" spans="1:34">
      <c r="A153" s="43"/>
      <c r="B153" s="44"/>
      <c r="C153" s="138"/>
      <c r="D153" s="43"/>
      <c r="E153" s="43"/>
      <c r="F153" s="43"/>
      <c r="G153" s="43"/>
      <c r="H153" s="43"/>
      <c r="I153" s="45"/>
      <c r="J153" s="54"/>
      <c r="K153" s="54"/>
      <c r="L153" s="54"/>
      <c r="M153" s="54"/>
      <c r="N153" s="54"/>
      <c r="O153" s="54"/>
      <c r="P153" s="54" t="e">
        <f t="shared" si="27"/>
        <v>#REF!</v>
      </c>
      <c r="Q153" s="276" t="str">
        <f t="shared" si="28"/>
        <v>30</v>
      </c>
      <c r="R153" s="54" t="e">
        <f t="shared" si="29"/>
        <v>#REF!</v>
      </c>
      <c r="S153" s="54" t="str">
        <f t="shared" si="30"/>
        <v/>
      </c>
      <c r="T153" s="47"/>
      <c r="U153" s="277"/>
      <c r="V153" s="278">
        <v>1</v>
      </c>
      <c r="W153" s="279">
        <f t="shared" si="31"/>
        <v>0</v>
      </c>
      <c r="X153" s="277" t="e">
        <f t="shared" si="32"/>
        <v>#REF!</v>
      </c>
      <c r="Y153" s="277"/>
      <c r="Z153" s="282" t="e">
        <f t="shared" si="33"/>
        <v>#REF!</v>
      </c>
      <c r="AA153" s="283" t="e">
        <f t="shared" si="34"/>
        <v>#REF!</v>
      </c>
      <c r="AB153" s="277" t="e">
        <f t="shared" si="35"/>
        <v>#REF!</v>
      </c>
      <c r="AC153" s="277" t="e">
        <f t="shared" si="36"/>
        <v>#REF!</v>
      </c>
      <c r="AD153" s="284" t="e">
        <f t="shared" si="37"/>
        <v>#REF!</v>
      </c>
      <c r="AE153" s="285"/>
      <c r="AF153" s="286"/>
      <c r="AG153" s="291" t="str">
        <f t="shared" si="26"/>
        <v>30</v>
      </c>
      <c r="AH153" s="292">
        <f t="shared" si="38"/>
        <v>116.08</v>
      </c>
    </row>
    <row r="154" customHeight="1" spans="1:34">
      <c r="A154" s="43"/>
      <c r="B154" s="44"/>
      <c r="C154" s="138"/>
      <c r="D154" s="43"/>
      <c r="E154" s="43"/>
      <c r="F154" s="43"/>
      <c r="G154" s="43"/>
      <c r="H154" s="43"/>
      <c r="I154" s="45"/>
      <c r="J154" s="54"/>
      <c r="K154" s="54"/>
      <c r="L154" s="54"/>
      <c r="M154" s="54"/>
      <c r="N154" s="54"/>
      <c r="O154" s="54"/>
      <c r="P154" s="54" t="e">
        <f t="shared" si="27"/>
        <v>#REF!</v>
      </c>
      <c r="Q154" s="276" t="str">
        <f t="shared" si="28"/>
        <v>30</v>
      </c>
      <c r="R154" s="54" t="e">
        <f t="shared" si="29"/>
        <v>#REF!</v>
      </c>
      <c r="S154" s="54" t="str">
        <f t="shared" si="30"/>
        <v/>
      </c>
      <c r="T154" s="47"/>
      <c r="U154" s="277"/>
      <c r="V154" s="278">
        <v>1</v>
      </c>
      <c r="W154" s="279">
        <f t="shared" si="31"/>
        <v>0</v>
      </c>
      <c r="X154" s="277" t="e">
        <f t="shared" si="32"/>
        <v>#REF!</v>
      </c>
      <c r="Y154" s="277"/>
      <c r="Z154" s="282" t="e">
        <f t="shared" si="33"/>
        <v>#REF!</v>
      </c>
      <c r="AA154" s="283" t="e">
        <f t="shared" si="34"/>
        <v>#REF!</v>
      </c>
      <c r="AB154" s="277" t="e">
        <f t="shared" si="35"/>
        <v>#REF!</v>
      </c>
      <c r="AC154" s="277" t="e">
        <f t="shared" si="36"/>
        <v>#REF!</v>
      </c>
      <c r="AD154" s="284" t="e">
        <f t="shared" si="37"/>
        <v>#REF!</v>
      </c>
      <c r="AE154" s="285"/>
      <c r="AF154" s="286"/>
      <c r="AG154" s="291" t="str">
        <f t="shared" si="26"/>
        <v>30</v>
      </c>
      <c r="AH154" s="292">
        <f t="shared" si="38"/>
        <v>116.08</v>
      </c>
    </row>
    <row r="155" customHeight="1" spans="1:34">
      <c r="A155" s="43"/>
      <c r="B155" s="44"/>
      <c r="C155" s="138"/>
      <c r="D155" s="43"/>
      <c r="E155" s="43"/>
      <c r="F155" s="43"/>
      <c r="G155" s="43"/>
      <c r="H155" s="43"/>
      <c r="I155" s="45"/>
      <c r="J155" s="54"/>
      <c r="K155" s="54"/>
      <c r="L155" s="54"/>
      <c r="M155" s="54"/>
      <c r="N155" s="54"/>
      <c r="O155" s="54"/>
      <c r="P155" s="54" t="e">
        <f t="shared" si="27"/>
        <v>#REF!</v>
      </c>
      <c r="Q155" s="276" t="str">
        <f t="shared" si="28"/>
        <v>30</v>
      </c>
      <c r="R155" s="54" t="e">
        <f t="shared" si="29"/>
        <v>#REF!</v>
      </c>
      <c r="S155" s="54" t="str">
        <f t="shared" si="30"/>
        <v/>
      </c>
      <c r="T155" s="47"/>
      <c r="U155" s="277"/>
      <c r="V155" s="278">
        <v>1</v>
      </c>
      <c r="W155" s="279">
        <f t="shared" si="31"/>
        <v>0</v>
      </c>
      <c r="X155" s="277" t="e">
        <f t="shared" si="32"/>
        <v>#REF!</v>
      </c>
      <c r="Y155" s="277"/>
      <c r="Z155" s="282" t="e">
        <f t="shared" si="33"/>
        <v>#REF!</v>
      </c>
      <c r="AA155" s="283" t="e">
        <f t="shared" si="34"/>
        <v>#REF!</v>
      </c>
      <c r="AB155" s="277" t="e">
        <f t="shared" si="35"/>
        <v>#REF!</v>
      </c>
      <c r="AC155" s="277" t="e">
        <f t="shared" si="36"/>
        <v>#REF!</v>
      </c>
      <c r="AD155" s="284" t="e">
        <f t="shared" si="37"/>
        <v>#REF!</v>
      </c>
      <c r="AE155" s="285"/>
      <c r="AF155" s="286"/>
      <c r="AG155" s="291" t="str">
        <f t="shared" si="26"/>
        <v>30</v>
      </c>
      <c r="AH155" s="292">
        <f t="shared" si="38"/>
        <v>116.08</v>
      </c>
    </row>
    <row r="156" customHeight="1" spans="1:34">
      <c r="A156" s="43"/>
      <c r="B156" s="44"/>
      <c r="C156" s="138"/>
      <c r="D156" s="43"/>
      <c r="E156" s="43"/>
      <c r="F156" s="43"/>
      <c r="G156" s="43"/>
      <c r="H156" s="43"/>
      <c r="I156" s="45"/>
      <c r="J156" s="54"/>
      <c r="K156" s="54"/>
      <c r="L156" s="54"/>
      <c r="M156" s="54"/>
      <c r="N156" s="54"/>
      <c r="O156" s="54"/>
      <c r="P156" s="54" t="e">
        <f t="shared" si="27"/>
        <v>#REF!</v>
      </c>
      <c r="Q156" s="276" t="str">
        <f t="shared" si="28"/>
        <v>30</v>
      </c>
      <c r="R156" s="54" t="e">
        <f t="shared" si="29"/>
        <v>#REF!</v>
      </c>
      <c r="S156" s="54" t="str">
        <f t="shared" si="30"/>
        <v/>
      </c>
      <c r="T156" s="47"/>
      <c r="U156" s="277"/>
      <c r="V156" s="278">
        <v>1</v>
      </c>
      <c r="W156" s="279">
        <f t="shared" si="31"/>
        <v>0</v>
      </c>
      <c r="X156" s="277" t="e">
        <f t="shared" si="32"/>
        <v>#REF!</v>
      </c>
      <c r="Y156" s="277"/>
      <c r="Z156" s="282" t="e">
        <f t="shared" si="33"/>
        <v>#REF!</v>
      </c>
      <c r="AA156" s="283" t="e">
        <f t="shared" si="34"/>
        <v>#REF!</v>
      </c>
      <c r="AB156" s="277" t="e">
        <f t="shared" si="35"/>
        <v>#REF!</v>
      </c>
      <c r="AC156" s="277" t="e">
        <f t="shared" si="36"/>
        <v>#REF!</v>
      </c>
      <c r="AD156" s="284" t="e">
        <f t="shared" si="37"/>
        <v>#REF!</v>
      </c>
      <c r="AE156" s="285"/>
      <c r="AF156" s="286"/>
      <c r="AG156" s="291" t="str">
        <f t="shared" si="26"/>
        <v>30</v>
      </c>
      <c r="AH156" s="292">
        <f t="shared" si="38"/>
        <v>116.08</v>
      </c>
    </row>
    <row r="157" customHeight="1" spans="1:34">
      <c r="A157" s="43"/>
      <c r="B157" s="44"/>
      <c r="C157" s="138"/>
      <c r="D157" s="43"/>
      <c r="E157" s="43"/>
      <c r="F157" s="43"/>
      <c r="G157" s="43"/>
      <c r="H157" s="43"/>
      <c r="I157" s="45"/>
      <c r="J157" s="54"/>
      <c r="K157" s="54"/>
      <c r="L157" s="54"/>
      <c r="M157" s="54"/>
      <c r="N157" s="54"/>
      <c r="O157" s="54"/>
      <c r="P157" s="54" t="e">
        <f t="shared" si="27"/>
        <v>#REF!</v>
      </c>
      <c r="Q157" s="276" t="str">
        <f t="shared" si="28"/>
        <v>30</v>
      </c>
      <c r="R157" s="54" t="e">
        <f t="shared" si="29"/>
        <v>#REF!</v>
      </c>
      <c r="S157" s="54" t="str">
        <f t="shared" si="30"/>
        <v/>
      </c>
      <c r="T157" s="47"/>
      <c r="U157" s="277"/>
      <c r="V157" s="278">
        <v>1</v>
      </c>
      <c r="W157" s="279">
        <f t="shared" si="31"/>
        <v>0</v>
      </c>
      <c r="X157" s="277" t="e">
        <f t="shared" si="32"/>
        <v>#REF!</v>
      </c>
      <c r="Y157" s="277"/>
      <c r="Z157" s="282" t="e">
        <f t="shared" si="33"/>
        <v>#REF!</v>
      </c>
      <c r="AA157" s="283" t="e">
        <f t="shared" si="34"/>
        <v>#REF!</v>
      </c>
      <c r="AB157" s="277" t="e">
        <f t="shared" si="35"/>
        <v>#REF!</v>
      </c>
      <c r="AC157" s="277" t="e">
        <f t="shared" si="36"/>
        <v>#REF!</v>
      </c>
      <c r="AD157" s="284" t="e">
        <f t="shared" si="37"/>
        <v>#REF!</v>
      </c>
      <c r="AE157" s="285"/>
      <c r="AF157" s="286"/>
      <c r="AG157" s="291" t="str">
        <f t="shared" si="26"/>
        <v>30</v>
      </c>
      <c r="AH157" s="292">
        <f t="shared" si="38"/>
        <v>116.08</v>
      </c>
    </row>
    <row r="158" customHeight="1" spans="1:34">
      <c r="A158" s="43"/>
      <c r="B158" s="44"/>
      <c r="C158" s="138"/>
      <c r="D158" s="43"/>
      <c r="E158" s="43"/>
      <c r="F158" s="43"/>
      <c r="G158" s="43"/>
      <c r="H158" s="43"/>
      <c r="I158" s="45"/>
      <c r="J158" s="54"/>
      <c r="K158" s="54"/>
      <c r="L158" s="54"/>
      <c r="M158" s="54"/>
      <c r="N158" s="54"/>
      <c r="O158" s="54"/>
      <c r="P158" s="54" t="e">
        <f t="shared" si="27"/>
        <v>#REF!</v>
      </c>
      <c r="Q158" s="276" t="str">
        <f t="shared" si="28"/>
        <v>30</v>
      </c>
      <c r="R158" s="54" t="e">
        <f t="shared" si="29"/>
        <v>#REF!</v>
      </c>
      <c r="S158" s="54" t="str">
        <f t="shared" si="30"/>
        <v/>
      </c>
      <c r="T158" s="47"/>
      <c r="U158" s="277"/>
      <c r="V158" s="278">
        <v>1</v>
      </c>
      <c r="W158" s="279">
        <f t="shared" si="31"/>
        <v>0</v>
      </c>
      <c r="X158" s="277" t="e">
        <f t="shared" si="32"/>
        <v>#REF!</v>
      </c>
      <c r="Y158" s="277"/>
      <c r="Z158" s="282" t="e">
        <f t="shared" si="33"/>
        <v>#REF!</v>
      </c>
      <c r="AA158" s="283" t="e">
        <f t="shared" si="34"/>
        <v>#REF!</v>
      </c>
      <c r="AB158" s="277" t="e">
        <f t="shared" si="35"/>
        <v>#REF!</v>
      </c>
      <c r="AC158" s="277" t="e">
        <f t="shared" si="36"/>
        <v>#REF!</v>
      </c>
      <c r="AD158" s="284" t="e">
        <f t="shared" si="37"/>
        <v>#REF!</v>
      </c>
      <c r="AE158" s="285"/>
      <c r="AF158" s="286"/>
      <c r="AG158" s="291" t="str">
        <f t="shared" si="26"/>
        <v>30</v>
      </c>
      <c r="AH158" s="292">
        <f t="shared" si="38"/>
        <v>116.08</v>
      </c>
    </row>
    <row r="159" customHeight="1" spans="1:34">
      <c r="A159" s="43"/>
      <c r="B159" s="44"/>
      <c r="C159" s="138"/>
      <c r="D159" s="43"/>
      <c r="E159" s="43"/>
      <c r="F159" s="43"/>
      <c r="G159" s="43"/>
      <c r="H159" s="43"/>
      <c r="I159" s="45"/>
      <c r="J159" s="54"/>
      <c r="K159" s="54"/>
      <c r="L159" s="54"/>
      <c r="M159" s="54"/>
      <c r="N159" s="54"/>
      <c r="O159" s="54"/>
      <c r="P159" s="54" t="e">
        <f t="shared" si="27"/>
        <v>#REF!</v>
      </c>
      <c r="Q159" s="276" t="str">
        <f t="shared" si="28"/>
        <v>30</v>
      </c>
      <c r="R159" s="54" t="e">
        <f t="shared" si="29"/>
        <v>#REF!</v>
      </c>
      <c r="S159" s="54" t="str">
        <f t="shared" si="30"/>
        <v/>
      </c>
      <c r="T159" s="47"/>
      <c r="U159" s="277"/>
      <c r="V159" s="278">
        <v>1</v>
      </c>
      <c r="W159" s="279">
        <f t="shared" si="31"/>
        <v>0</v>
      </c>
      <c r="X159" s="277" t="e">
        <f t="shared" si="32"/>
        <v>#REF!</v>
      </c>
      <c r="Y159" s="277"/>
      <c r="Z159" s="282" t="e">
        <f t="shared" si="33"/>
        <v>#REF!</v>
      </c>
      <c r="AA159" s="283" t="e">
        <f t="shared" si="34"/>
        <v>#REF!</v>
      </c>
      <c r="AB159" s="277" t="e">
        <f t="shared" si="35"/>
        <v>#REF!</v>
      </c>
      <c r="AC159" s="277" t="e">
        <f t="shared" si="36"/>
        <v>#REF!</v>
      </c>
      <c r="AD159" s="284" t="e">
        <f t="shared" si="37"/>
        <v>#REF!</v>
      </c>
      <c r="AE159" s="285"/>
      <c r="AF159" s="286"/>
      <c r="AG159" s="291" t="str">
        <f t="shared" si="26"/>
        <v>30</v>
      </c>
      <c r="AH159" s="292">
        <f t="shared" si="38"/>
        <v>116.08</v>
      </c>
    </row>
    <row r="160" customHeight="1" spans="1:34">
      <c r="A160" s="43"/>
      <c r="B160" s="44"/>
      <c r="C160" s="138"/>
      <c r="D160" s="43"/>
      <c r="E160" s="43"/>
      <c r="F160" s="43"/>
      <c r="G160" s="43"/>
      <c r="H160" s="43"/>
      <c r="I160" s="45"/>
      <c r="J160" s="54"/>
      <c r="K160" s="54"/>
      <c r="L160" s="54"/>
      <c r="M160" s="54"/>
      <c r="N160" s="54"/>
      <c r="O160" s="54"/>
      <c r="P160" s="54" t="e">
        <f t="shared" si="27"/>
        <v>#REF!</v>
      </c>
      <c r="Q160" s="276" t="str">
        <f t="shared" si="28"/>
        <v>30</v>
      </c>
      <c r="R160" s="54" t="e">
        <f t="shared" si="29"/>
        <v>#REF!</v>
      </c>
      <c r="S160" s="54" t="str">
        <f t="shared" si="30"/>
        <v/>
      </c>
      <c r="T160" s="47"/>
      <c r="U160" s="277"/>
      <c r="V160" s="278">
        <v>1</v>
      </c>
      <c r="W160" s="279">
        <f t="shared" si="31"/>
        <v>0</v>
      </c>
      <c r="X160" s="277" t="e">
        <f t="shared" si="32"/>
        <v>#REF!</v>
      </c>
      <c r="Y160" s="277"/>
      <c r="Z160" s="282" t="e">
        <f t="shared" si="33"/>
        <v>#REF!</v>
      </c>
      <c r="AA160" s="283" t="e">
        <f t="shared" si="34"/>
        <v>#REF!</v>
      </c>
      <c r="AB160" s="277" t="e">
        <f t="shared" si="35"/>
        <v>#REF!</v>
      </c>
      <c r="AC160" s="277" t="e">
        <f t="shared" si="36"/>
        <v>#REF!</v>
      </c>
      <c r="AD160" s="284" t="e">
        <f t="shared" si="37"/>
        <v>#REF!</v>
      </c>
      <c r="AE160" s="285"/>
      <c r="AF160" s="286"/>
      <c r="AG160" s="291" t="str">
        <f t="shared" si="26"/>
        <v>30</v>
      </c>
      <c r="AH160" s="292">
        <f t="shared" si="38"/>
        <v>116.08</v>
      </c>
    </row>
    <row r="161" customHeight="1" spans="1:34">
      <c r="A161" s="43"/>
      <c r="B161" s="44"/>
      <c r="C161" s="138"/>
      <c r="D161" s="43"/>
      <c r="E161" s="43"/>
      <c r="F161" s="43"/>
      <c r="G161" s="43"/>
      <c r="H161" s="43"/>
      <c r="I161" s="45"/>
      <c r="J161" s="54"/>
      <c r="K161" s="54"/>
      <c r="L161" s="54"/>
      <c r="M161" s="54"/>
      <c r="N161" s="54"/>
      <c r="O161" s="54"/>
      <c r="P161" s="54" t="e">
        <f t="shared" si="27"/>
        <v>#REF!</v>
      </c>
      <c r="Q161" s="276" t="str">
        <f t="shared" si="28"/>
        <v>30</v>
      </c>
      <c r="R161" s="54" t="e">
        <f t="shared" si="29"/>
        <v>#REF!</v>
      </c>
      <c r="S161" s="54" t="str">
        <f t="shared" si="30"/>
        <v/>
      </c>
      <c r="T161" s="47"/>
      <c r="U161" s="277"/>
      <c r="V161" s="278">
        <v>1</v>
      </c>
      <c r="W161" s="279">
        <f t="shared" si="31"/>
        <v>0</v>
      </c>
      <c r="X161" s="277" t="e">
        <f t="shared" si="32"/>
        <v>#REF!</v>
      </c>
      <c r="Y161" s="277"/>
      <c r="Z161" s="282" t="e">
        <f t="shared" si="33"/>
        <v>#REF!</v>
      </c>
      <c r="AA161" s="283" t="e">
        <f t="shared" si="34"/>
        <v>#REF!</v>
      </c>
      <c r="AB161" s="277" t="e">
        <f t="shared" si="35"/>
        <v>#REF!</v>
      </c>
      <c r="AC161" s="277" t="e">
        <f t="shared" si="36"/>
        <v>#REF!</v>
      </c>
      <c r="AD161" s="284" t="e">
        <f t="shared" si="37"/>
        <v>#REF!</v>
      </c>
      <c r="AE161" s="285"/>
      <c r="AF161" s="286"/>
      <c r="AG161" s="291" t="str">
        <f t="shared" si="26"/>
        <v>30</v>
      </c>
      <c r="AH161" s="292">
        <f t="shared" si="38"/>
        <v>116.08</v>
      </c>
    </row>
    <row r="162" customHeight="1" spans="1:34">
      <c r="A162" s="43"/>
      <c r="B162" s="44"/>
      <c r="C162" s="138"/>
      <c r="D162" s="43"/>
      <c r="E162" s="43"/>
      <c r="F162" s="43"/>
      <c r="G162" s="43"/>
      <c r="H162" s="43"/>
      <c r="I162" s="45"/>
      <c r="J162" s="54"/>
      <c r="K162" s="54"/>
      <c r="L162" s="54"/>
      <c r="M162" s="54"/>
      <c r="N162" s="54"/>
      <c r="O162" s="54"/>
      <c r="P162" s="54" t="e">
        <f t="shared" si="27"/>
        <v>#REF!</v>
      </c>
      <c r="Q162" s="276" t="str">
        <f t="shared" si="28"/>
        <v>30</v>
      </c>
      <c r="R162" s="54" t="e">
        <f t="shared" si="29"/>
        <v>#REF!</v>
      </c>
      <c r="S162" s="54" t="str">
        <f t="shared" si="30"/>
        <v/>
      </c>
      <c r="T162" s="47"/>
      <c r="U162" s="277"/>
      <c r="V162" s="278">
        <v>1</v>
      </c>
      <c r="W162" s="279">
        <f t="shared" si="31"/>
        <v>0</v>
      </c>
      <c r="X162" s="277" t="e">
        <f t="shared" si="32"/>
        <v>#REF!</v>
      </c>
      <c r="Y162" s="277"/>
      <c r="Z162" s="282" t="e">
        <f t="shared" si="33"/>
        <v>#REF!</v>
      </c>
      <c r="AA162" s="283" t="e">
        <f t="shared" si="34"/>
        <v>#REF!</v>
      </c>
      <c r="AB162" s="277" t="e">
        <f t="shared" si="35"/>
        <v>#REF!</v>
      </c>
      <c r="AC162" s="277" t="e">
        <f t="shared" si="36"/>
        <v>#REF!</v>
      </c>
      <c r="AD162" s="284" t="e">
        <f t="shared" si="37"/>
        <v>#REF!</v>
      </c>
      <c r="AE162" s="285"/>
      <c r="AF162" s="286"/>
      <c r="AG162" s="291" t="str">
        <f t="shared" si="26"/>
        <v>30</v>
      </c>
      <c r="AH162" s="292">
        <f t="shared" si="38"/>
        <v>116.08</v>
      </c>
    </row>
    <row r="163" customHeight="1" spans="1:34">
      <c r="A163" s="43"/>
      <c r="B163" s="44"/>
      <c r="C163" s="138"/>
      <c r="D163" s="43"/>
      <c r="E163" s="43"/>
      <c r="F163" s="43"/>
      <c r="G163" s="43"/>
      <c r="H163" s="43"/>
      <c r="I163" s="45"/>
      <c r="J163" s="54"/>
      <c r="K163" s="54"/>
      <c r="L163" s="54"/>
      <c r="M163" s="54"/>
      <c r="N163" s="54"/>
      <c r="O163" s="54"/>
      <c r="P163" s="54" t="e">
        <f t="shared" si="27"/>
        <v>#REF!</v>
      </c>
      <c r="Q163" s="276" t="str">
        <f t="shared" si="28"/>
        <v>30</v>
      </c>
      <c r="R163" s="54" t="e">
        <f t="shared" si="29"/>
        <v>#REF!</v>
      </c>
      <c r="S163" s="54" t="str">
        <f t="shared" si="30"/>
        <v/>
      </c>
      <c r="T163" s="47"/>
      <c r="U163" s="277"/>
      <c r="V163" s="278">
        <v>1</v>
      </c>
      <c r="W163" s="279">
        <f t="shared" si="31"/>
        <v>0</v>
      </c>
      <c r="X163" s="277" t="e">
        <f t="shared" si="32"/>
        <v>#REF!</v>
      </c>
      <c r="Y163" s="277"/>
      <c r="Z163" s="282" t="e">
        <f t="shared" si="33"/>
        <v>#REF!</v>
      </c>
      <c r="AA163" s="283" t="e">
        <f t="shared" si="34"/>
        <v>#REF!</v>
      </c>
      <c r="AB163" s="277" t="e">
        <f t="shared" si="35"/>
        <v>#REF!</v>
      </c>
      <c r="AC163" s="277" t="e">
        <f t="shared" si="36"/>
        <v>#REF!</v>
      </c>
      <c r="AD163" s="284" t="e">
        <f t="shared" si="37"/>
        <v>#REF!</v>
      </c>
      <c r="AE163" s="285"/>
      <c r="AF163" s="286"/>
      <c r="AG163" s="291" t="str">
        <f t="shared" si="26"/>
        <v>30</v>
      </c>
      <c r="AH163" s="292">
        <f t="shared" si="38"/>
        <v>116.08</v>
      </c>
    </row>
    <row r="164" customHeight="1" spans="1:34">
      <c r="A164" s="43"/>
      <c r="B164" s="44"/>
      <c r="C164" s="138"/>
      <c r="D164" s="43"/>
      <c r="E164" s="43"/>
      <c r="F164" s="43"/>
      <c r="G164" s="43"/>
      <c r="H164" s="43"/>
      <c r="I164" s="45"/>
      <c r="J164" s="54"/>
      <c r="K164" s="54"/>
      <c r="L164" s="54"/>
      <c r="M164" s="54"/>
      <c r="N164" s="54"/>
      <c r="O164" s="54"/>
      <c r="P164" s="54" t="e">
        <f t="shared" si="27"/>
        <v>#REF!</v>
      </c>
      <c r="Q164" s="276" t="str">
        <f t="shared" si="28"/>
        <v>30</v>
      </c>
      <c r="R164" s="54" t="e">
        <f t="shared" si="29"/>
        <v>#REF!</v>
      </c>
      <c r="S164" s="54" t="str">
        <f t="shared" si="30"/>
        <v/>
      </c>
      <c r="T164" s="47"/>
      <c r="U164" s="277"/>
      <c r="V164" s="278">
        <v>1</v>
      </c>
      <c r="W164" s="279">
        <f t="shared" si="31"/>
        <v>0</v>
      </c>
      <c r="X164" s="277" t="e">
        <f t="shared" si="32"/>
        <v>#REF!</v>
      </c>
      <c r="Y164" s="277"/>
      <c r="Z164" s="282" t="e">
        <f t="shared" si="33"/>
        <v>#REF!</v>
      </c>
      <c r="AA164" s="283" t="e">
        <f t="shared" si="34"/>
        <v>#REF!</v>
      </c>
      <c r="AB164" s="277" t="e">
        <f t="shared" si="35"/>
        <v>#REF!</v>
      </c>
      <c r="AC164" s="277" t="e">
        <f t="shared" si="36"/>
        <v>#REF!</v>
      </c>
      <c r="AD164" s="284" t="e">
        <f t="shared" si="37"/>
        <v>#REF!</v>
      </c>
      <c r="AE164" s="285"/>
      <c r="AF164" s="286"/>
      <c r="AG164" s="291" t="str">
        <f t="shared" si="26"/>
        <v>30</v>
      </c>
      <c r="AH164" s="292">
        <f t="shared" si="38"/>
        <v>116.08</v>
      </c>
    </row>
    <row r="165" customHeight="1" spans="1:34">
      <c r="A165" s="43"/>
      <c r="B165" s="44"/>
      <c r="C165" s="138"/>
      <c r="D165" s="43"/>
      <c r="E165" s="43"/>
      <c r="F165" s="43"/>
      <c r="G165" s="43"/>
      <c r="H165" s="43"/>
      <c r="I165" s="45"/>
      <c r="J165" s="54"/>
      <c r="K165" s="54"/>
      <c r="L165" s="54"/>
      <c r="M165" s="54"/>
      <c r="N165" s="54"/>
      <c r="O165" s="54"/>
      <c r="P165" s="54" t="e">
        <f t="shared" si="27"/>
        <v>#REF!</v>
      </c>
      <c r="Q165" s="276" t="str">
        <f t="shared" si="28"/>
        <v>30</v>
      </c>
      <c r="R165" s="54" t="e">
        <f t="shared" si="29"/>
        <v>#REF!</v>
      </c>
      <c r="S165" s="54" t="str">
        <f t="shared" si="30"/>
        <v/>
      </c>
      <c r="T165" s="47"/>
      <c r="U165" s="277"/>
      <c r="V165" s="278">
        <v>1</v>
      </c>
      <c r="W165" s="279">
        <f t="shared" si="31"/>
        <v>0</v>
      </c>
      <c r="X165" s="277" t="e">
        <f t="shared" si="32"/>
        <v>#REF!</v>
      </c>
      <c r="Y165" s="277"/>
      <c r="Z165" s="282" t="e">
        <f t="shared" si="33"/>
        <v>#REF!</v>
      </c>
      <c r="AA165" s="283" t="e">
        <f t="shared" si="34"/>
        <v>#REF!</v>
      </c>
      <c r="AB165" s="277" t="e">
        <f t="shared" si="35"/>
        <v>#REF!</v>
      </c>
      <c r="AC165" s="277" t="e">
        <f t="shared" si="36"/>
        <v>#REF!</v>
      </c>
      <c r="AD165" s="284" t="e">
        <f t="shared" si="37"/>
        <v>#REF!</v>
      </c>
      <c r="AE165" s="285"/>
      <c r="AF165" s="286"/>
      <c r="AG165" s="291" t="str">
        <f t="shared" si="26"/>
        <v>30</v>
      </c>
      <c r="AH165" s="292">
        <f t="shared" si="38"/>
        <v>116.08</v>
      </c>
    </row>
    <row r="166" customHeight="1" spans="1:34">
      <c r="A166" s="43"/>
      <c r="B166" s="44"/>
      <c r="C166" s="138"/>
      <c r="D166" s="43"/>
      <c r="E166" s="43"/>
      <c r="F166" s="43"/>
      <c r="G166" s="43"/>
      <c r="H166" s="43"/>
      <c r="I166" s="45"/>
      <c r="J166" s="54"/>
      <c r="K166" s="54"/>
      <c r="L166" s="54"/>
      <c r="M166" s="54"/>
      <c r="N166" s="54"/>
      <c r="O166" s="54"/>
      <c r="P166" s="54" t="e">
        <f t="shared" si="27"/>
        <v>#REF!</v>
      </c>
      <c r="Q166" s="276" t="str">
        <f t="shared" si="28"/>
        <v>30</v>
      </c>
      <c r="R166" s="54" t="e">
        <f t="shared" si="29"/>
        <v>#REF!</v>
      </c>
      <c r="S166" s="54" t="str">
        <f t="shared" si="30"/>
        <v/>
      </c>
      <c r="T166" s="47"/>
      <c r="U166" s="277"/>
      <c r="V166" s="278">
        <v>1</v>
      </c>
      <c r="W166" s="279">
        <f t="shared" si="31"/>
        <v>0</v>
      </c>
      <c r="X166" s="277" t="e">
        <f t="shared" si="32"/>
        <v>#REF!</v>
      </c>
      <c r="Y166" s="277"/>
      <c r="Z166" s="282" t="e">
        <f t="shared" si="33"/>
        <v>#REF!</v>
      </c>
      <c r="AA166" s="283" t="e">
        <f t="shared" si="34"/>
        <v>#REF!</v>
      </c>
      <c r="AB166" s="277" t="e">
        <f t="shared" si="35"/>
        <v>#REF!</v>
      </c>
      <c r="AC166" s="277" t="e">
        <f t="shared" si="36"/>
        <v>#REF!</v>
      </c>
      <c r="AD166" s="284" t="e">
        <f t="shared" si="37"/>
        <v>#REF!</v>
      </c>
      <c r="AE166" s="285"/>
      <c r="AF166" s="286"/>
      <c r="AG166" s="291" t="str">
        <f t="shared" si="26"/>
        <v>30</v>
      </c>
      <c r="AH166" s="292">
        <f t="shared" si="38"/>
        <v>116.08</v>
      </c>
    </row>
    <row r="167" customHeight="1" spans="1:34">
      <c r="A167" s="43"/>
      <c r="B167" s="44"/>
      <c r="C167" s="138"/>
      <c r="D167" s="43"/>
      <c r="E167" s="43"/>
      <c r="F167" s="43"/>
      <c r="G167" s="43"/>
      <c r="H167" s="43"/>
      <c r="I167" s="45"/>
      <c r="J167" s="54"/>
      <c r="K167" s="54"/>
      <c r="L167" s="54"/>
      <c r="M167" s="54"/>
      <c r="N167" s="54"/>
      <c r="O167" s="54"/>
      <c r="P167" s="54" t="e">
        <f t="shared" si="27"/>
        <v>#REF!</v>
      </c>
      <c r="Q167" s="276" t="str">
        <f t="shared" si="28"/>
        <v>30</v>
      </c>
      <c r="R167" s="54" t="e">
        <f t="shared" si="29"/>
        <v>#REF!</v>
      </c>
      <c r="S167" s="54" t="str">
        <f t="shared" si="30"/>
        <v/>
      </c>
      <c r="T167" s="47"/>
      <c r="U167" s="277"/>
      <c r="V167" s="278">
        <v>1</v>
      </c>
      <c r="W167" s="279">
        <f t="shared" si="31"/>
        <v>0</v>
      </c>
      <c r="X167" s="277" t="e">
        <f t="shared" si="32"/>
        <v>#REF!</v>
      </c>
      <c r="Y167" s="277"/>
      <c r="Z167" s="282" t="e">
        <f t="shared" si="33"/>
        <v>#REF!</v>
      </c>
      <c r="AA167" s="283" t="e">
        <f t="shared" si="34"/>
        <v>#REF!</v>
      </c>
      <c r="AB167" s="277" t="e">
        <f t="shared" si="35"/>
        <v>#REF!</v>
      </c>
      <c r="AC167" s="277" t="e">
        <f t="shared" si="36"/>
        <v>#REF!</v>
      </c>
      <c r="AD167" s="284" t="e">
        <f t="shared" si="37"/>
        <v>#REF!</v>
      </c>
      <c r="AE167" s="285"/>
      <c r="AF167" s="286"/>
      <c r="AG167" s="291" t="str">
        <f t="shared" si="26"/>
        <v>30</v>
      </c>
      <c r="AH167" s="292">
        <f t="shared" si="38"/>
        <v>116.08</v>
      </c>
    </row>
    <row r="168" customHeight="1" spans="1:34">
      <c r="A168" s="43"/>
      <c r="B168" s="44"/>
      <c r="C168" s="138"/>
      <c r="D168" s="43"/>
      <c r="E168" s="43"/>
      <c r="F168" s="43"/>
      <c r="G168" s="43"/>
      <c r="H168" s="43"/>
      <c r="I168" s="45"/>
      <c r="J168" s="54"/>
      <c r="K168" s="54"/>
      <c r="L168" s="54"/>
      <c r="M168" s="54"/>
      <c r="N168" s="54"/>
      <c r="O168" s="54"/>
      <c r="P168" s="54" t="e">
        <f t="shared" si="27"/>
        <v>#REF!</v>
      </c>
      <c r="Q168" s="276" t="str">
        <f t="shared" si="28"/>
        <v>30</v>
      </c>
      <c r="R168" s="54" t="e">
        <f t="shared" si="29"/>
        <v>#REF!</v>
      </c>
      <c r="S168" s="54" t="str">
        <f t="shared" si="30"/>
        <v/>
      </c>
      <c r="T168" s="47"/>
      <c r="U168" s="277"/>
      <c r="V168" s="278">
        <v>1</v>
      </c>
      <c r="W168" s="279">
        <f t="shared" si="31"/>
        <v>0</v>
      </c>
      <c r="X168" s="277" t="e">
        <f t="shared" si="32"/>
        <v>#REF!</v>
      </c>
      <c r="Y168" s="277"/>
      <c r="Z168" s="282" t="e">
        <f t="shared" si="33"/>
        <v>#REF!</v>
      </c>
      <c r="AA168" s="283" t="e">
        <f t="shared" si="34"/>
        <v>#REF!</v>
      </c>
      <c r="AB168" s="277" t="e">
        <f t="shared" si="35"/>
        <v>#REF!</v>
      </c>
      <c r="AC168" s="277" t="e">
        <f t="shared" si="36"/>
        <v>#REF!</v>
      </c>
      <c r="AD168" s="284" t="e">
        <f t="shared" si="37"/>
        <v>#REF!</v>
      </c>
      <c r="AE168" s="285"/>
      <c r="AF168" s="286"/>
      <c r="AG168" s="291" t="str">
        <f t="shared" si="26"/>
        <v>30</v>
      </c>
      <c r="AH168" s="292">
        <f t="shared" si="38"/>
        <v>116.08</v>
      </c>
    </row>
    <row r="169" customHeight="1" spans="1:34">
      <c r="A169" s="43"/>
      <c r="B169" s="44"/>
      <c r="C169" s="138"/>
      <c r="D169" s="43"/>
      <c r="E169" s="43"/>
      <c r="F169" s="43"/>
      <c r="G169" s="43"/>
      <c r="H169" s="43"/>
      <c r="I169" s="45"/>
      <c r="J169" s="54"/>
      <c r="K169" s="54"/>
      <c r="L169" s="54"/>
      <c r="M169" s="54"/>
      <c r="N169" s="54"/>
      <c r="O169" s="54"/>
      <c r="P169" s="54" t="e">
        <f t="shared" si="27"/>
        <v>#REF!</v>
      </c>
      <c r="Q169" s="276" t="str">
        <f t="shared" si="28"/>
        <v>30</v>
      </c>
      <c r="R169" s="54" t="e">
        <f t="shared" si="29"/>
        <v>#REF!</v>
      </c>
      <c r="S169" s="54" t="str">
        <f t="shared" si="30"/>
        <v/>
      </c>
      <c r="T169" s="47"/>
      <c r="U169" s="277"/>
      <c r="V169" s="278">
        <v>1</v>
      </c>
      <c r="W169" s="279">
        <f t="shared" si="31"/>
        <v>0</v>
      </c>
      <c r="X169" s="277" t="e">
        <f t="shared" si="32"/>
        <v>#REF!</v>
      </c>
      <c r="Y169" s="277"/>
      <c r="Z169" s="282" t="e">
        <f t="shared" si="33"/>
        <v>#REF!</v>
      </c>
      <c r="AA169" s="283" t="e">
        <f t="shared" si="34"/>
        <v>#REF!</v>
      </c>
      <c r="AB169" s="277" t="e">
        <f t="shared" si="35"/>
        <v>#REF!</v>
      </c>
      <c r="AC169" s="277" t="e">
        <f t="shared" si="36"/>
        <v>#REF!</v>
      </c>
      <c r="AD169" s="284" t="e">
        <f t="shared" si="37"/>
        <v>#REF!</v>
      </c>
      <c r="AE169" s="285"/>
      <c r="AF169" s="286"/>
      <c r="AG169" s="291" t="str">
        <f t="shared" si="26"/>
        <v>30</v>
      </c>
      <c r="AH169" s="292">
        <f t="shared" si="38"/>
        <v>116.08</v>
      </c>
    </row>
    <row r="170" customHeight="1" spans="1:34">
      <c r="A170" s="43"/>
      <c r="B170" s="44"/>
      <c r="C170" s="138"/>
      <c r="D170" s="43"/>
      <c r="E170" s="43"/>
      <c r="F170" s="43"/>
      <c r="G170" s="43"/>
      <c r="H170" s="43"/>
      <c r="I170" s="45"/>
      <c r="J170" s="54"/>
      <c r="K170" s="54"/>
      <c r="L170" s="54"/>
      <c r="M170" s="54"/>
      <c r="N170" s="54"/>
      <c r="O170" s="54"/>
      <c r="P170" s="54" t="e">
        <f t="shared" si="27"/>
        <v>#REF!</v>
      </c>
      <c r="Q170" s="276" t="str">
        <f t="shared" si="28"/>
        <v>30</v>
      </c>
      <c r="R170" s="54" t="e">
        <f t="shared" si="29"/>
        <v>#REF!</v>
      </c>
      <c r="S170" s="54" t="str">
        <f t="shared" si="30"/>
        <v/>
      </c>
      <c r="T170" s="47"/>
      <c r="U170" s="277"/>
      <c r="V170" s="278">
        <v>1</v>
      </c>
      <c r="W170" s="279">
        <f t="shared" si="31"/>
        <v>0</v>
      </c>
      <c r="X170" s="277" t="e">
        <f t="shared" si="32"/>
        <v>#REF!</v>
      </c>
      <c r="Y170" s="277"/>
      <c r="Z170" s="282" t="e">
        <f t="shared" si="33"/>
        <v>#REF!</v>
      </c>
      <c r="AA170" s="283" t="e">
        <f t="shared" si="34"/>
        <v>#REF!</v>
      </c>
      <c r="AB170" s="277" t="e">
        <f t="shared" si="35"/>
        <v>#REF!</v>
      </c>
      <c r="AC170" s="277" t="e">
        <f t="shared" si="36"/>
        <v>#REF!</v>
      </c>
      <c r="AD170" s="284" t="e">
        <f t="shared" si="37"/>
        <v>#REF!</v>
      </c>
      <c r="AE170" s="285"/>
      <c r="AF170" s="286"/>
      <c r="AG170" s="291" t="str">
        <f t="shared" si="26"/>
        <v>30</v>
      </c>
      <c r="AH170" s="292">
        <f t="shared" si="38"/>
        <v>116.08</v>
      </c>
    </row>
    <row r="171" customHeight="1" spans="1:34">
      <c r="A171" s="43"/>
      <c r="B171" s="44"/>
      <c r="C171" s="138"/>
      <c r="D171" s="43"/>
      <c r="E171" s="43"/>
      <c r="F171" s="43"/>
      <c r="G171" s="43"/>
      <c r="H171" s="43"/>
      <c r="I171" s="45"/>
      <c r="J171" s="54"/>
      <c r="K171" s="54"/>
      <c r="L171" s="54"/>
      <c r="M171" s="54"/>
      <c r="N171" s="54"/>
      <c r="O171" s="54"/>
      <c r="P171" s="54" t="e">
        <f t="shared" si="27"/>
        <v>#REF!</v>
      </c>
      <c r="Q171" s="276" t="str">
        <f t="shared" si="28"/>
        <v>30</v>
      </c>
      <c r="R171" s="54" t="e">
        <f t="shared" si="29"/>
        <v>#REF!</v>
      </c>
      <c r="S171" s="54" t="str">
        <f t="shared" si="30"/>
        <v/>
      </c>
      <c r="T171" s="47"/>
      <c r="U171" s="277"/>
      <c r="V171" s="278">
        <v>1</v>
      </c>
      <c r="W171" s="279">
        <f t="shared" si="31"/>
        <v>0</v>
      </c>
      <c r="X171" s="277" t="e">
        <f t="shared" si="32"/>
        <v>#REF!</v>
      </c>
      <c r="Y171" s="277"/>
      <c r="Z171" s="282" t="e">
        <f t="shared" si="33"/>
        <v>#REF!</v>
      </c>
      <c r="AA171" s="283" t="e">
        <f t="shared" si="34"/>
        <v>#REF!</v>
      </c>
      <c r="AB171" s="277" t="e">
        <f t="shared" si="35"/>
        <v>#REF!</v>
      </c>
      <c r="AC171" s="277" t="e">
        <f t="shared" si="36"/>
        <v>#REF!</v>
      </c>
      <c r="AD171" s="284" t="e">
        <f t="shared" si="37"/>
        <v>#REF!</v>
      </c>
      <c r="AE171" s="285"/>
      <c r="AF171" s="286"/>
      <c r="AG171" s="291" t="str">
        <f t="shared" si="26"/>
        <v>30</v>
      </c>
      <c r="AH171" s="292">
        <f t="shared" si="38"/>
        <v>116.08</v>
      </c>
    </row>
    <row r="172" customHeight="1" spans="1:34">
      <c r="A172" s="43"/>
      <c r="B172" s="44"/>
      <c r="C172" s="138"/>
      <c r="D172" s="43"/>
      <c r="E172" s="43"/>
      <c r="F172" s="43"/>
      <c r="G172" s="43"/>
      <c r="H172" s="43"/>
      <c r="I172" s="45"/>
      <c r="J172" s="54"/>
      <c r="K172" s="54"/>
      <c r="L172" s="54"/>
      <c r="M172" s="54"/>
      <c r="N172" s="54"/>
      <c r="O172" s="54"/>
      <c r="P172" s="54" t="e">
        <f t="shared" si="27"/>
        <v>#REF!</v>
      </c>
      <c r="Q172" s="276" t="str">
        <f t="shared" si="28"/>
        <v>30</v>
      </c>
      <c r="R172" s="54" t="e">
        <f t="shared" si="29"/>
        <v>#REF!</v>
      </c>
      <c r="S172" s="54" t="str">
        <f t="shared" si="30"/>
        <v/>
      </c>
      <c r="T172" s="47"/>
      <c r="U172" s="277"/>
      <c r="V172" s="278">
        <v>1</v>
      </c>
      <c r="W172" s="279">
        <f t="shared" si="31"/>
        <v>0</v>
      </c>
      <c r="X172" s="277" t="e">
        <f t="shared" si="32"/>
        <v>#REF!</v>
      </c>
      <c r="Y172" s="277"/>
      <c r="Z172" s="282" t="e">
        <f t="shared" si="33"/>
        <v>#REF!</v>
      </c>
      <c r="AA172" s="283" t="e">
        <f t="shared" si="34"/>
        <v>#REF!</v>
      </c>
      <c r="AB172" s="277" t="e">
        <f t="shared" si="35"/>
        <v>#REF!</v>
      </c>
      <c r="AC172" s="277" t="e">
        <f t="shared" si="36"/>
        <v>#REF!</v>
      </c>
      <c r="AD172" s="284" t="e">
        <f t="shared" si="37"/>
        <v>#REF!</v>
      </c>
      <c r="AE172" s="285"/>
      <c r="AF172" s="286"/>
      <c r="AG172" s="291" t="str">
        <f t="shared" si="26"/>
        <v>30</v>
      </c>
      <c r="AH172" s="292">
        <f t="shared" si="38"/>
        <v>116.08</v>
      </c>
    </row>
    <row r="173" customHeight="1" spans="1:34">
      <c r="A173" s="43"/>
      <c r="B173" s="44"/>
      <c r="C173" s="138"/>
      <c r="D173" s="43"/>
      <c r="E173" s="43"/>
      <c r="F173" s="43"/>
      <c r="G173" s="43"/>
      <c r="H173" s="43"/>
      <c r="I173" s="45"/>
      <c r="J173" s="54"/>
      <c r="K173" s="54"/>
      <c r="L173" s="54"/>
      <c r="M173" s="54"/>
      <c r="N173" s="54"/>
      <c r="O173" s="54"/>
      <c r="P173" s="54" t="e">
        <f t="shared" si="27"/>
        <v>#REF!</v>
      </c>
      <c r="Q173" s="276" t="str">
        <f t="shared" si="28"/>
        <v>30</v>
      </c>
      <c r="R173" s="54" t="e">
        <f t="shared" si="29"/>
        <v>#REF!</v>
      </c>
      <c r="S173" s="54" t="str">
        <f t="shared" si="30"/>
        <v/>
      </c>
      <c r="T173" s="47"/>
      <c r="U173" s="277"/>
      <c r="V173" s="278">
        <v>1</v>
      </c>
      <c r="W173" s="279">
        <f t="shared" si="31"/>
        <v>0</v>
      </c>
      <c r="X173" s="277" t="e">
        <f t="shared" si="32"/>
        <v>#REF!</v>
      </c>
      <c r="Y173" s="277"/>
      <c r="Z173" s="282" t="e">
        <f t="shared" si="33"/>
        <v>#REF!</v>
      </c>
      <c r="AA173" s="283" t="e">
        <f t="shared" si="34"/>
        <v>#REF!</v>
      </c>
      <c r="AB173" s="277" t="e">
        <f t="shared" si="35"/>
        <v>#REF!</v>
      </c>
      <c r="AC173" s="277" t="e">
        <f t="shared" si="36"/>
        <v>#REF!</v>
      </c>
      <c r="AD173" s="284" t="e">
        <f t="shared" si="37"/>
        <v>#REF!</v>
      </c>
      <c r="AE173" s="285"/>
      <c r="AF173" s="286"/>
      <c r="AG173" s="291" t="str">
        <f t="shared" si="26"/>
        <v>30</v>
      </c>
      <c r="AH173" s="292">
        <f t="shared" si="38"/>
        <v>116.08</v>
      </c>
    </row>
    <row r="174" customHeight="1" spans="1:34">
      <c r="A174" s="43"/>
      <c r="B174" s="44"/>
      <c r="C174" s="138"/>
      <c r="D174" s="43"/>
      <c r="E174" s="43"/>
      <c r="F174" s="43"/>
      <c r="G174" s="43"/>
      <c r="H174" s="43"/>
      <c r="I174" s="45"/>
      <c r="J174" s="54"/>
      <c r="K174" s="54"/>
      <c r="L174" s="54"/>
      <c r="M174" s="54"/>
      <c r="N174" s="54"/>
      <c r="O174" s="54"/>
      <c r="P174" s="54" t="e">
        <f t="shared" si="27"/>
        <v>#REF!</v>
      </c>
      <c r="Q174" s="276" t="str">
        <f t="shared" si="28"/>
        <v>30</v>
      </c>
      <c r="R174" s="54" t="e">
        <f t="shared" si="29"/>
        <v>#REF!</v>
      </c>
      <c r="S174" s="54" t="str">
        <f t="shared" si="30"/>
        <v/>
      </c>
      <c r="T174" s="47"/>
      <c r="U174" s="277"/>
      <c r="V174" s="278">
        <v>1</v>
      </c>
      <c r="W174" s="279">
        <f t="shared" si="31"/>
        <v>0</v>
      </c>
      <c r="X174" s="277" t="e">
        <f t="shared" si="32"/>
        <v>#REF!</v>
      </c>
      <c r="Y174" s="277"/>
      <c r="Z174" s="282" t="e">
        <f t="shared" si="33"/>
        <v>#REF!</v>
      </c>
      <c r="AA174" s="283" t="e">
        <f t="shared" si="34"/>
        <v>#REF!</v>
      </c>
      <c r="AB174" s="277" t="e">
        <f t="shared" si="35"/>
        <v>#REF!</v>
      </c>
      <c r="AC174" s="277" t="e">
        <f t="shared" si="36"/>
        <v>#REF!</v>
      </c>
      <c r="AD174" s="284" t="e">
        <f t="shared" si="37"/>
        <v>#REF!</v>
      </c>
      <c r="AE174" s="285"/>
      <c r="AF174" s="286"/>
      <c r="AG174" s="291" t="str">
        <f t="shared" si="26"/>
        <v>30</v>
      </c>
      <c r="AH174" s="292">
        <f t="shared" si="38"/>
        <v>116.08</v>
      </c>
    </row>
    <row r="175" customHeight="1" spans="1:34">
      <c r="A175" s="43"/>
      <c r="B175" s="44"/>
      <c r="C175" s="138"/>
      <c r="D175" s="43"/>
      <c r="E175" s="43"/>
      <c r="F175" s="43"/>
      <c r="G175" s="43"/>
      <c r="H175" s="43"/>
      <c r="I175" s="45"/>
      <c r="J175" s="54"/>
      <c r="K175" s="54"/>
      <c r="L175" s="54"/>
      <c r="M175" s="54"/>
      <c r="N175" s="54"/>
      <c r="O175" s="54"/>
      <c r="P175" s="54" t="e">
        <f t="shared" si="27"/>
        <v>#REF!</v>
      </c>
      <c r="Q175" s="276" t="str">
        <f t="shared" si="28"/>
        <v>30</v>
      </c>
      <c r="R175" s="54" t="e">
        <f t="shared" si="29"/>
        <v>#REF!</v>
      </c>
      <c r="S175" s="54" t="str">
        <f t="shared" si="30"/>
        <v/>
      </c>
      <c r="T175" s="47"/>
      <c r="U175" s="277"/>
      <c r="V175" s="278">
        <v>1</v>
      </c>
      <c r="W175" s="279">
        <f t="shared" si="31"/>
        <v>0</v>
      </c>
      <c r="X175" s="277" t="e">
        <f t="shared" si="32"/>
        <v>#REF!</v>
      </c>
      <c r="Y175" s="277"/>
      <c r="Z175" s="282" t="e">
        <f t="shared" si="33"/>
        <v>#REF!</v>
      </c>
      <c r="AA175" s="283" t="e">
        <f t="shared" si="34"/>
        <v>#REF!</v>
      </c>
      <c r="AB175" s="277" t="e">
        <f t="shared" si="35"/>
        <v>#REF!</v>
      </c>
      <c r="AC175" s="277" t="e">
        <f t="shared" si="36"/>
        <v>#REF!</v>
      </c>
      <c r="AD175" s="284" t="e">
        <f t="shared" si="37"/>
        <v>#REF!</v>
      </c>
      <c r="AE175" s="285"/>
      <c r="AF175" s="286"/>
      <c r="AG175" s="291" t="str">
        <f t="shared" si="26"/>
        <v>30</v>
      </c>
      <c r="AH175" s="292">
        <f t="shared" si="38"/>
        <v>116.08</v>
      </c>
    </row>
    <row r="176" customHeight="1" spans="1:34">
      <c r="A176" s="43"/>
      <c r="B176" s="44"/>
      <c r="C176" s="138"/>
      <c r="D176" s="43"/>
      <c r="E176" s="43"/>
      <c r="F176" s="43"/>
      <c r="G176" s="43"/>
      <c r="H176" s="43"/>
      <c r="I176" s="45"/>
      <c r="J176" s="54"/>
      <c r="K176" s="54"/>
      <c r="L176" s="54"/>
      <c r="M176" s="54"/>
      <c r="N176" s="54"/>
      <c r="O176" s="54"/>
      <c r="P176" s="54" t="e">
        <f t="shared" si="27"/>
        <v>#REF!</v>
      </c>
      <c r="Q176" s="276" t="str">
        <f t="shared" si="28"/>
        <v>30</v>
      </c>
      <c r="R176" s="54" t="e">
        <f t="shared" si="29"/>
        <v>#REF!</v>
      </c>
      <c r="S176" s="54" t="str">
        <f t="shared" si="30"/>
        <v/>
      </c>
      <c r="T176" s="47"/>
      <c r="U176" s="277"/>
      <c r="V176" s="278">
        <v>1</v>
      </c>
      <c r="W176" s="279">
        <f t="shared" si="31"/>
        <v>0</v>
      </c>
      <c r="X176" s="277" t="e">
        <f t="shared" si="32"/>
        <v>#REF!</v>
      </c>
      <c r="Y176" s="277"/>
      <c r="Z176" s="282" t="e">
        <f t="shared" si="33"/>
        <v>#REF!</v>
      </c>
      <c r="AA176" s="283" t="e">
        <f t="shared" si="34"/>
        <v>#REF!</v>
      </c>
      <c r="AB176" s="277" t="e">
        <f t="shared" si="35"/>
        <v>#REF!</v>
      </c>
      <c r="AC176" s="277" t="e">
        <f t="shared" si="36"/>
        <v>#REF!</v>
      </c>
      <c r="AD176" s="284" t="e">
        <f t="shared" si="37"/>
        <v>#REF!</v>
      </c>
      <c r="AE176" s="285"/>
      <c r="AF176" s="286"/>
      <c r="AG176" s="291" t="str">
        <f t="shared" si="26"/>
        <v>30</v>
      </c>
      <c r="AH176" s="292">
        <f t="shared" si="38"/>
        <v>116.08</v>
      </c>
    </row>
    <row r="177" customHeight="1" spans="1:34">
      <c r="A177" s="43"/>
      <c r="B177" s="44"/>
      <c r="C177" s="138"/>
      <c r="D177" s="43"/>
      <c r="E177" s="43"/>
      <c r="F177" s="43"/>
      <c r="G177" s="43"/>
      <c r="H177" s="43"/>
      <c r="I177" s="45"/>
      <c r="J177" s="54"/>
      <c r="K177" s="54"/>
      <c r="L177" s="54"/>
      <c r="M177" s="54"/>
      <c r="N177" s="54"/>
      <c r="O177" s="54"/>
      <c r="P177" s="54" t="e">
        <f t="shared" si="27"/>
        <v>#REF!</v>
      </c>
      <c r="Q177" s="276" t="str">
        <f t="shared" si="28"/>
        <v>30</v>
      </c>
      <c r="R177" s="54" t="e">
        <f t="shared" si="29"/>
        <v>#REF!</v>
      </c>
      <c r="S177" s="54" t="str">
        <f t="shared" si="30"/>
        <v/>
      </c>
      <c r="T177" s="47"/>
      <c r="U177" s="277"/>
      <c r="V177" s="278">
        <v>1</v>
      </c>
      <c r="W177" s="279">
        <f t="shared" si="31"/>
        <v>0</v>
      </c>
      <c r="X177" s="277" t="e">
        <f t="shared" si="32"/>
        <v>#REF!</v>
      </c>
      <c r="Y177" s="277"/>
      <c r="Z177" s="282" t="e">
        <f t="shared" si="33"/>
        <v>#REF!</v>
      </c>
      <c r="AA177" s="283" t="e">
        <f t="shared" si="34"/>
        <v>#REF!</v>
      </c>
      <c r="AB177" s="277" t="e">
        <f t="shared" si="35"/>
        <v>#REF!</v>
      </c>
      <c r="AC177" s="277" t="e">
        <f t="shared" si="36"/>
        <v>#REF!</v>
      </c>
      <c r="AD177" s="284" t="e">
        <f t="shared" si="37"/>
        <v>#REF!</v>
      </c>
      <c r="AE177" s="285"/>
      <c r="AF177" s="286"/>
      <c r="AG177" s="291" t="str">
        <f t="shared" si="26"/>
        <v>30</v>
      </c>
      <c r="AH177" s="292">
        <f t="shared" si="38"/>
        <v>116.08</v>
      </c>
    </row>
    <row r="178" customHeight="1" spans="1:34">
      <c r="A178" s="43"/>
      <c r="B178" s="44"/>
      <c r="C178" s="138"/>
      <c r="D178" s="43"/>
      <c r="E178" s="43"/>
      <c r="F178" s="43"/>
      <c r="G178" s="43"/>
      <c r="H178" s="43"/>
      <c r="I178" s="45"/>
      <c r="J178" s="54"/>
      <c r="K178" s="54"/>
      <c r="L178" s="54"/>
      <c r="M178" s="54"/>
      <c r="N178" s="54"/>
      <c r="O178" s="54"/>
      <c r="P178" s="54" t="e">
        <f t="shared" si="27"/>
        <v>#REF!</v>
      </c>
      <c r="Q178" s="276" t="str">
        <f t="shared" si="28"/>
        <v>30</v>
      </c>
      <c r="R178" s="54" t="e">
        <f t="shared" si="29"/>
        <v>#REF!</v>
      </c>
      <c r="S178" s="54" t="str">
        <f t="shared" si="30"/>
        <v/>
      </c>
      <c r="T178" s="47"/>
      <c r="U178" s="277"/>
      <c r="V178" s="278">
        <v>1</v>
      </c>
      <c r="W178" s="279">
        <f t="shared" si="31"/>
        <v>0</v>
      </c>
      <c r="X178" s="277" t="e">
        <f t="shared" si="32"/>
        <v>#REF!</v>
      </c>
      <c r="Y178" s="277"/>
      <c r="Z178" s="282" t="e">
        <f t="shared" si="33"/>
        <v>#REF!</v>
      </c>
      <c r="AA178" s="283" t="e">
        <f t="shared" si="34"/>
        <v>#REF!</v>
      </c>
      <c r="AB178" s="277" t="e">
        <f t="shared" si="35"/>
        <v>#REF!</v>
      </c>
      <c r="AC178" s="277" t="e">
        <f t="shared" si="36"/>
        <v>#REF!</v>
      </c>
      <c r="AD178" s="284" t="e">
        <f t="shared" si="37"/>
        <v>#REF!</v>
      </c>
      <c r="AE178" s="285"/>
      <c r="AF178" s="286"/>
      <c r="AG178" s="291" t="str">
        <f t="shared" si="26"/>
        <v>30</v>
      </c>
      <c r="AH178" s="292">
        <f t="shared" si="38"/>
        <v>116.08</v>
      </c>
    </row>
    <row r="179" customHeight="1" spans="1:34">
      <c r="A179" s="43"/>
      <c r="B179" s="44"/>
      <c r="C179" s="138"/>
      <c r="D179" s="43"/>
      <c r="E179" s="43"/>
      <c r="F179" s="43"/>
      <c r="G179" s="43"/>
      <c r="H179" s="43"/>
      <c r="I179" s="45"/>
      <c r="J179" s="54"/>
      <c r="K179" s="54"/>
      <c r="L179" s="54"/>
      <c r="M179" s="54"/>
      <c r="N179" s="54"/>
      <c r="O179" s="54"/>
      <c r="P179" s="54" t="e">
        <f t="shared" si="27"/>
        <v>#REF!</v>
      </c>
      <c r="Q179" s="276" t="str">
        <f t="shared" si="28"/>
        <v>30</v>
      </c>
      <c r="R179" s="54" t="e">
        <f t="shared" si="29"/>
        <v>#REF!</v>
      </c>
      <c r="S179" s="54" t="str">
        <f t="shared" si="30"/>
        <v/>
      </c>
      <c r="T179" s="47"/>
      <c r="U179" s="277"/>
      <c r="V179" s="278">
        <v>1</v>
      </c>
      <c r="W179" s="279">
        <f t="shared" si="31"/>
        <v>0</v>
      </c>
      <c r="X179" s="277" t="e">
        <f t="shared" si="32"/>
        <v>#REF!</v>
      </c>
      <c r="Y179" s="277"/>
      <c r="Z179" s="282" t="e">
        <f t="shared" si="33"/>
        <v>#REF!</v>
      </c>
      <c r="AA179" s="283" t="e">
        <f t="shared" si="34"/>
        <v>#REF!</v>
      </c>
      <c r="AB179" s="277" t="e">
        <f t="shared" si="35"/>
        <v>#REF!</v>
      </c>
      <c r="AC179" s="277" t="e">
        <f t="shared" si="36"/>
        <v>#REF!</v>
      </c>
      <c r="AD179" s="284" t="e">
        <f t="shared" si="37"/>
        <v>#REF!</v>
      </c>
      <c r="AE179" s="285"/>
      <c r="AF179" s="286"/>
      <c r="AG179" s="291" t="str">
        <f t="shared" si="26"/>
        <v>30</v>
      </c>
      <c r="AH179" s="292">
        <f t="shared" si="38"/>
        <v>116.08</v>
      </c>
    </row>
    <row r="180" customHeight="1" spans="1:34">
      <c r="A180" s="43"/>
      <c r="B180" s="44"/>
      <c r="C180" s="138"/>
      <c r="D180" s="43"/>
      <c r="E180" s="43"/>
      <c r="F180" s="43"/>
      <c r="G180" s="43"/>
      <c r="H180" s="43"/>
      <c r="I180" s="45"/>
      <c r="J180" s="54"/>
      <c r="K180" s="54"/>
      <c r="L180" s="54"/>
      <c r="M180" s="54"/>
      <c r="N180" s="54"/>
      <c r="O180" s="54"/>
      <c r="P180" s="54" t="e">
        <f t="shared" si="27"/>
        <v>#REF!</v>
      </c>
      <c r="Q180" s="276" t="str">
        <f t="shared" si="28"/>
        <v>30</v>
      </c>
      <c r="R180" s="54" t="e">
        <f t="shared" si="29"/>
        <v>#REF!</v>
      </c>
      <c r="S180" s="54" t="str">
        <f t="shared" si="30"/>
        <v/>
      </c>
      <c r="T180" s="47"/>
      <c r="U180" s="277"/>
      <c r="V180" s="278">
        <v>1</v>
      </c>
      <c r="W180" s="279">
        <f t="shared" si="31"/>
        <v>0</v>
      </c>
      <c r="X180" s="277" t="e">
        <f t="shared" si="32"/>
        <v>#REF!</v>
      </c>
      <c r="Y180" s="277"/>
      <c r="Z180" s="282" t="e">
        <f t="shared" si="33"/>
        <v>#REF!</v>
      </c>
      <c r="AA180" s="283" t="e">
        <f t="shared" si="34"/>
        <v>#REF!</v>
      </c>
      <c r="AB180" s="277" t="e">
        <f t="shared" si="35"/>
        <v>#REF!</v>
      </c>
      <c r="AC180" s="277" t="e">
        <f t="shared" si="36"/>
        <v>#REF!</v>
      </c>
      <c r="AD180" s="284" t="e">
        <f t="shared" si="37"/>
        <v>#REF!</v>
      </c>
      <c r="AE180" s="285"/>
      <c r="AF180" s="286"/>
      <c r="AG180" s="291" t="str">
        <f t="shared" si="26"/>
        <v>30</v>
      </c>
      <c r="AH180" s="292">
        <f t="shared" si="38"/>
        <v>116.08</v>
      </c>
    </row>
    <row r="181" customHeight="1" spans="1:34">
      <c r="A181" s="43"/>
      <c r="B181" s="44"/>
      <c r="C181" s="138"/>
      <c r="D181" s="43"/>
      <c r="E181" s="43"/>
      <c r="F181" s="43"/>
      <c r="G181" s="43"/>
      <c r="H181" s="43"/>
      <c r="I181" s="45"/>
      <c r="J181" s="54"/>
      <c r="K181" s="54"/>
      <c r="L181" s="54"/>
      <c r="M181" s="54"/>
      <c r="N181" s="54"/>
      <c r="O181" s="54"/>
      <c r="P181" s="54" t="e">
        <f t="shared" si="27"/>
        <v>#REF!</v>
      </c>
      <c r="Q181" s="276" t="str">
        <f t="shared" si="28"/>
        <v>30</v>
      </c>
      <c r="R181" s="54" t="e">
        <f t="shared" si="29"/>
        <v>#REF!</v>
      </c>
      <c r="S181" s="54" t="str">
        <f t="shared" si="30"/>
        <v/>
      </c>
      <c r="T181" s="47"/>
      <c r="U181" s="277"/>
      <c r="V181" s="278">
        <v>1</v>
      </c>
      <c r="W181" s="279">
        <f t="shared" si="31"/>
        <v>0</v>
      </c>
      <c r="X181" s="277" t="e">
        <f t="shared" si="32"/>
        <v>#REF!</v>
      </c>
      <c r="Y181" s="277"/>
      <c r="Z181" s="282" t="e">
        <f t="shared" si="33"/>
        <v>#REF!</v>
      </c>
      <c r="AA181" s="283" t="e">
        <f t="shared" si="34"/>
        <v>#REF!</v>
      </c>
      <c r="AB181" s="277" t="e">
        <f t="shared" si="35"/>
        <v>#REF!</v>
      </c>
      <c r="AC181" s="277" t="e">
        <f t="shared" si="36"/>
        <v>#REF!</v>
      </c>
      <c r="AD181" s="284" t="e">
        <f t="shared" si="37"/>
        <v>#REF!</v>
      </c>
      <c r="AE181" s="285"/>
      <c r="AF181" s="286"/>
      <c r="AG181" s="291" t="str">
        <f t="shared" si="26"/>
        <v>30</v>
      </c>
      <c r="AH181" s="292">
        <f t="shared" si="38"/>
        <v>116.08</v>
      </c>
    </row>
    <row r="182" customHeight="1" spans="1:34">
      <c r="A182" s="43"/>
      <c r="B182" s="44"/>
      <c r="C182" s="138"/>
      <c r="D182" s="43"/>
      <c r="E182" s="43"/>
      <c r="F182" s="43"/>
      <c r="G182" s="43"/>
      <c r="H182" s="43"/>
      <c r="I182" s="45"/>
      <c r="J182" s="54"/>
      <c r="K182" s="54"/>
      <c r="L182" s="54"/>
      <c r="M182" s="54"/>
      <c r="N182" s="54"/>
      <c r="O182" s="54"/>
      <c r="P182" s="54" t="e">
        <f t="shared" si="27"/>
        <v>#REF!</v>
      </c>
      <c r="Q182" s="276" t="str">
        <f t="shared" si="28"/>
        <v>30</v>
      </c>
      <c r="R182" s="54" t="e">
        <f t="shared" si="29"/>
        <v>#REF!</v>
      </c>
      <c r="S182" s="54" t="str">
        <f t="shared" si="30"/>
        <v/>
      </c>
      <c r="T182" s="47"/>
      <c r="U182" s="277"/>
      <c r="V182" s="278">
        <v>1</v>
      </c>
      <c r="W182" s="279">
        <f t="shared" si="31"/>
        <v>0</v>
      </c>
      <c r="X182" s="277" t="e">
        <f t="shared" si="32"/>
        <v>#REF!</v>
      </c>
      <c r="Y182" s="277"/>
      <c r="Z182" s="282" t="e">
        <f t="shared" si="33"/>
        <v>#REF!</v>
      </c>
      <c r="AA182" s="283" t="e">
        <f t="shared" si="34"/>
        <v>#REF!</v>
      </c>
      <c r="AB182" s="277" t="e">
        <f t="shared" si="35"/>
        <v>#REF!</v>
      </c>
      <c r="AC182" s="277" t="e">
        <f t="shared" si="36"/>
        <v>#REF!</v>
      </c>
      <c r="AD182" s="284" t="e">
        <f t="shared" si="37"/>
        <v>#REF!</v>
      </c>
      <c r="AE182" s="285"/>
      <c r="AF182" s="286"/>
      <c r="AG182" s="291" t="str">
        <f t="shared" si="26"/>
        <v>30</v>
      </c>
      <c r="AH182" s="292">
        <f t="shared" si="38"/>
        <v>116.08</v>
      </c>
    </row>
    <row r="183" customHeight="1" spans="1:34">
      <c r="A183" s="43"/>
      <c r="B183" s="44"/>
      <c r="C183" s="138"/>
      <c r="D183" s="43"/>
      <c r="E183" s="43"/>
      <c r="F183" s="43"/>
      <c r="G183" s="43"/>
      <c r="H183" s="43"/>
      <c r="I183" s="45"/>
      <c r="J183" s="54"/>
      <c r="K183" s="54"/>
      <c r="L183" s="54"/>
      <c r="M183" s="54"/>
      <c r="N183" s="54"/>
      <c r="O183" s="54"/>
      <c r="P183" s="54" t="e">
        <f t="shared" si="27"/>
        <v>#REF!</v>
      </c>
      <c r="Q183" s="276" t="str">
        <f t="shared" si="28"/>
        <v>30</v>
      </c>
      <c r="R183" s="54" t="e">
        <f t="shared" si="29"/>
        <v>#REF!</v>
      </c>
      <c r="S183" s="54" t="str">
        <f t="shared" si="30"/>
        <v/>
      </c>
      <c r="T183" s="47"/>
      <c r="U183" s="277"/>
      <c r="V183" s="278">
        <v>1</v>
      </c>
      <c r="W183" s="279">
        <f t="shared" si="31"/>
        <v>0</v>
      </c>
      <c r="X183" s="277" t="e">
        <f t="shared" si="32"/>
        <v>#REF!</v>
      </c>
      <c r="Y183" s="277"/>
      <c r="Z183" s="282" t="e">
        <f t="shared" si="33"/>
        <v>#REF!</v>
      </c>
      <c r="AA183" s="283" t="e">
        <f t="shared" si="34"/>
        <v>#REF!</v>
      </c>
      <c r="AB183" s="277" t="e">
        <f t="shared" si="35"/>
        <v>#REF!</v>
      </c>
      <c r="AC183" s="277" t="e">
        <f t="shared" si="36"/>
        <v>#REF!</v>
      </c>
      <c r="AD183" s="284" t="e">
        <f t="shared" si="37"/>
        <v>#REF!</v>
      </c>
      <c r="AE183" s="285"/>
      <c r="AF183" s="286"/>
      <c r="AG183" s="291" t="str">
        <f t="shared" si="26"/>
        <v>30</v>
      </c>
      <c r="AH183" s="292">
        <f t="shared" si="38"/>
        <v>116.08</v>
      </c>
    </row>
    <row r="184" customHeight="1" spans="1:34">
      <c r="A184" s="43"/>
      <c r="B184" s="44"/>
      <c r="C184" s="138"/>
      <c r="D184" s="43"/>
      <c r="E184" s="43"/>
      <c r="F184" s="43"/>
      <c r="G184" s="43"/>
      <c r="H184" s="43"/>
      <c r="I184" s="45"/>
      <c r="J184" s="54"/>
      <c r="K184" s="54"/>
      <c r="L184" s="54"/>
      <c r="M184" s="54"/>
      <c r="N184" s="54"/>
      <c r="O184" s="54"/>
      <c r="P184" s="54" t="e">
        <f t="shared" si="27"/>
        <v>#REF!</v>
      </c>
      <c r="Q184" s="276" t="str">
        <f t="shared" si="28"/>
        <v>30</v>
      </c>
      <c r="R184" s="54" t="e">
        <f t="shared" si="29"/>
        <v>#REF!</v>
      </c>
      <c r="S184" s="54" t="str">
        <f t="shared" si="30"/>
        <v/>
      </c>
      <c r="T184" s="47"/>
      <c r="U184" s="277"/>
      <c r="V184" s="278">
        <v>1</v>
      </c>
      <c r="W184" s="279">
        <f t="shared" si="31"/>
        <v>0</v>
      </c>
      <c r="X184" s="277" t="e">
        <f t="shared" si="32"/>
        <v>#REF!</v>
      </c>
      <c r="Y184" s="277"/>
      <c r="Z184" s="282" t="e">
        <f t="shared" si="33"/>
        <v>#REF!</v>
      </c>
      <c r="AA184" s="283" t="e">
        <f t="shared" si="34"/>
        <v>#REF!</v>
      </c>
      <c r="AB184" s="277" t="e">
        <f t="shared" si="35"/>
        <v>#REF!</v>
      </c>
      <c r="AC184" s="277" t="e">
        <f t="shared" si="36"/>
        <v>#REF!</v>
      </c>
      <c r="AD184" s="284" t="e">
        <f t="shared" si="37"/>
        <v>#REF!</v>
      </c>
      <c r="AE184" s="285"/>
      <c r="AF184" s="286"/>
      <c r="AG184" s="291" t="str">
        <f t="shared" si="26"/>
        <v>30</v>
      </c>
      <c r="AH184" s="292">
        <f t="shared" si="38"/>
        <v>116.08</v>
      </c>
    </row>
    <row r="185" customHeight="1" spans="1:34">
      <c r="A185" s="43"/>
      <c r="B185" s="44"/>
      <c r="C185" s="138"/>
      <c r="D185" s="43"/>
      <c r="E185" s="43"/>
      <c r="F185" s="43"/>
      <c r="G185" s="43"/>
      <c r="H185" s="43"/>
      <c r="I185" s="45"/>
      <c r="J185" s="54"/>
      <c r="K185" s="54"/>
      <c r="L185" s="54"/>
      <c r="M185" s="54"/>
      <c r="N185" s="54"/>
      <c r="O185" s="54"/>
      <c r="P185" s="54" t="e">
        <f t="shared" si="27"/>
        <v>#REF!</v>
      </c>
      <c r="Q185" s="276" t="str">
        <f t="shared" si="28"/>
        <v>30</v>
      </c>
      <c r="R185" s="54" t="e">
        <f t="shared" si="29"/>
        <v>#REF!</v>
      </c>
      <c r="S185" s="54" t="str">
        <f t="shared" si="30"/>
        <v/>
      </c>
      <c r="T185" s="47"/>
      <c r="U185" s="277"/>
      <c r="V185" s="278">
        <v>1</v>
      </c>
      <c r="W185" s="279">
        <f t="shared" si="31"/>
        <v>0</v>
      </c>
      <c r="X185" s="277" t="e">
        <f t="shared" si="32"/>
        <v>#REF!</v>
      </c>
      <c r="Y185" s="277"/>
      <c r="Z185" s="282" t="e">
        <f t="shared" si="33"/>
        <v>#REF!</v>
      </c>
      <c r="AA185" s="283" t="e">
        <f t="shared" si="34"/>
        <v>#REF!</v>
      </c>
      <c r="AB185" s="277" t="e">
        <f t="shared" si="35"/>
        <v>#REF!</v>
      </c>
      <c r="AC185" s="277" t="e">
        <f t="shared" si="36"/>
        <v>#REF!</v>
      </c>
      <c r="AD185" s="284" t="e">
        <f t="shared" si="37"/>
        <v>#REF!</v>
      </c>
      <c r="AE185" s="285"/>
      <c r="AF185" s="286"/>
      <c r="AG185" s="291" t="str">
        <f t="shared" si="26"/>
        <v>30</v>
      </c>
      <c r="AH185" s="292">
        <f t="shared" si="38"/>
        <v>116.08</v>
      </c>
    </row>
    <row r="186" customHeight="1" spans="1:34">
      <c r="A186" s="43"/>
      <c r="B186" s="44"/>
      <c r="C186" s="138"/>
      <c r="D186" s="43"/>
      <c r="E186" s="43"/>
      <c r="F186" s="43"/>
      <c r="G186" s="43"/>
      <c r="H186" s="43"/>
      <c r="I186" s="45"/>
      <c r="J186" s="54"/>
      <c r="K186" s="54"/>
      <c r="L186" s="54"/>
      <c r="M186" s="54"/>
      <c r="N186" s="54"/>
      <c r="O186" s="54"/>
      <c r="P186" s="54" t="e">
        <f t="shared" si="27"/>
        <v>#REF!</v>
      </c>
      <c r="Q186" s="276" t="str">
        <f t="shared" si="28"/>
        <v>30</v>
      </c>
      <c r="R186" s="54" t="e">
        <f t="shared" si="29"/>
        <v>#REF!</v>
      </c>
      <c r="S186" s="54" t="str">
        <f t="shared" si="30"/>
        <v/>
      </c>
      <c r="T186" s="47"/>
      <c r="U186" s="277"/>
      <c r="V186" s="278">
        <v>1</v>
      </c>
      <c r="W186" s="279">
        <f t="shared" si="31"/>
        <v>0</v>
      </c>
      <c r="X186" s="277" t="e">
        <f t="shared" si="32"/>
        <v>#REF!</v>
      </c>
      <c r="Y186" s="277"/>
      <c r="Z186" s="282" t="e">
        <f t="shared" si="33"/>
        <v>#REF!</v>
      </c>
      <c r="AA186" s="283" t="e">
        <f t="shared" si="34"/>
        <v>#REF!</v>
      </c>
      <c r="AB186" s="277" t="e">
        <f t="shared" si="35"/>
        <v>#REF!</v>
      </c>
      <c r="AC186" s="277" t="e">
        <f t="shared" si="36"/>
        <v>#REF!</v>
      </c>
      <c r="AD186" s="284" t="e">
        <f t="shared" si="37"/>
        <v>#REF!</v>
      </c>
      <c r="AE186" s="285"/>
      <c r="AF186" s="286"/>
      <c r="AG186" s="291" t="str">
        <f t="shared" si="26"/>
        <v>30</v>
      </c>
      <c r="AH186" s="292">
        <f t="shared" si="38"/>
        <v>116.08</v>
      </c>
    </row>
    <row r="187" customHeight="1" spans="1:34">
      <c r="A187" s="43"/>
      <c r="B187" s="44"/>
      <c r="C187" s="138"/>
      <c r="D187" s="43"/>
      <c r="E187" s="43"/>
      <c r="F187" s="43"/>
      <c r="G187" s="43"/>
      <c r="H187" s="43"/>
      <c r="I187" s="45"/>
      <c r="J187" s="54"/>
      <c r="K187" s="54"/>
      <c r="L187" s="54"/>
      <c r="M187" s="54"/>
      <c r="N187" s="54"/>
      <c r="O187" s="54"/>
      <c r="P187" s="54" t="e">
        <f t="shared" si="27"/>
        <v>#REF!</v>
      </c>
      <c r="Q187" s="276" t="str">
        <f t="shared" si="28"/>
        <v>30</v>
      </c>
      <c r="R187" s="54" t="e">
        <f t="shared" si="29"/>
        <v>#REF!</v>
      </c>
      <c r="S187" s="54" t="str">
        <f t="shared" si="30"/>
        <v/>
      </c>
      <c r="T187" s="47"/>
      <c r="U187" s="277"/>
      <c r="V187" s="278">
        <v>1</v>
      </c>
      <c r="W187" s="279">
        <f t="shared" si="31"/>
        <v>0</v>
      </c>
      <c r="X187" s="277" t="e">
        <f t="shared" si="32"/>
        <v>#REF!</v>
      </c>
      <c r="Y187" s="277"/>
      <c r="Z187" s="282" t="e">
        <f t="shared" si="33"/>
        <v>#REF!</v>
      </c>
      <c r="AA187" s="283" t="e">
        <f t="shared" si="34"/>
        <v>#REF!</v>
      </c>
      <c r="AB187" s="277" t="e">
        <f t="shared" si="35"/>
        <v>#REF!</v>
      </c>
      <c r="AC187" s="277" t="e">
        <f t="shared" si="36"/>
        <v>#REF!</v>
      </c>
      <c r="AD187" s="284" t="e">
        <f t="shared" si="37"/>
        <v>#REF!</v>
      </c>
      <c r="AE187" s="285"/>
      <c r="AF187" s="286"/>
      <c r="AG187" s="291" t="str">
        <f t="shared" si="26"/>
        <v>30</v>
      </c>
      <c r="AH187" s="292">
        <f t="shared" si="38"/>
        <v>116.08</v>
      </c>
    </row>
    <row r="188" customHeight="1" spans="1:34">
      <c r="A188" s="43"/>
      <c r="B188" s="44"/>
      <c r="C188" s="138"/>
      <c r="D188" s="43"/>
      <c r="E188" s="43"/>
      <c r="F188" s="43"/>
      <c r="G188" s="43"/>
      <c r="H188" s="43"/>
      <c r="I188" s="45"/>
      <c r="J188" s="54"/>
      <c r="K188" s="54"/>
      <c r="L188" s="54"/>
      <c r="M188" s="54"/>
      <c r="N188" s="54"/>
      <c r="O188" s="54"/>
      <c r="P188" s="54" t="e">
        <f t="shared" si="27"/>
        <v>#REF!</v>
      </c>
      <c r="Q188" s="276" t="str">
        <f t="shared" si="28"/>
        <v>30</v>
      </c>
      <c r="R188" s="54" t="e">
        <f t="shared" si="29"/>
        <v>#REF!</v>
      </c>
      <c r="S188" s="54" t="str">
        <f t="shared" si="30"/>
        <v/>
      </c>
      <c r="T188" s="47"/>
      <c r="U188" s="277"/>
      <c r="V188" s="278">
        <v>1</v>
      </c>
      <c r="W188" s="279">
        <f t="shared" si="31"/>
        <v>0</v>
      </c>
      <c r="X188" s="277" t="e">
        <f t="shared" si="32"/>
        <v>#REF!</v>
      </c>
      <c r="Y188" s="277"/>
      <c r="Z188" s="282" t="e">
        <f t="shared" si="33"/>
        <v>#REF!</v>
      </c>
      <c r="AA188" s="283" t="e">
        <f t="shared" si="34"/>
        <v>#REF!</v>
      </c>
      <c r="AB188" s="277" t="e">
        <f t="shared" si="35"/>
        <v>#REF!</v>
      </c>
      <c r="AC188" s="277" t="e">
        <f t="shared" si="36"/>
        <v>#REF!</v>
      </c>
      <c r="AD188" s="284" t="e">
        <f t="shared" si="37"/>
        <v>#REF!</v>
      </c>
      <c r="AE188" s="285"/>
      <c r="AF188" s="286"/>
      <c r="AG188" s="291" t="str">
        <f t="shared" si="26"/>
        <v>30</v>
      </c>
      <c r="AH188" s="292">
        <f t="shared" si="38"/>
        <v>116.08</v>
      </c>
    </row>
    <row r="189" customHeight="1" spans="1:34">
      <c r="A189" s="43"/>
      <c r="B189" s="44"/>
      <c r="C189" s="138"/>
      <c r="D189" s="43"/>
      <c r="E189" s="43"/>
      <c r="F189" s="43"/>
      <c r="G189" s="43"/>
      <c r="H189" s="43"/>
      <c r="I189" s="45"/>
      <c r="J189" s="54"/>
      <c r="K189" s="54"/>
      <c r="L189" s="54"/>
      <c r="M189" s="54"/>
      <c r="N189" s="54"/>
      <c r="O189" s="54"/>
      <c r="P189" s="54" t="e">
        <f t="shared" si="27"/>
        <v>#REF!</v>
      </c>
      <c r="Q189" s="276" t="str">
        <f t="shared" si="28"/>
        <v>30</v>
      </c>
      <c r="R189" s="54" t="e">
        <f t="shared" si="29"/>
        <v>#REF!</v>
      </c>
      <c r="S189" s="54" t="str">
        <f t="shared" si="30"/>
        <v/>
      </c>
      <c r="T189" s="47"/>
      <c r="U189" s="277"/>
      <c r="V189" s="278">
        <v>1</v>
      </c>
      <c r="W189" s="279">
        <f t="shared" si="31"/>
        <v>0</v>
      </c>
      <c r="X189" s="277" t="e">
        <f t="shared" si="32"/>
        <v>#REF!</v>
      </c>
      <c r="Y189" s="277"/>
      <c r="Z189" s="282" t="e">
        <f t="shared" si="33"/>
        <v>#REF!</v>
      </c>
      <c r="AA189" s="283" t="e">
        <f t="shared" si="34"/>
        <v>#REF!</v>
      </c>
      <c r="AB189" s="277" t="e">
        <f t="shared" si="35"/>
        <v>#REF!</v>
      </c>
      <c r="AC189" s="277" t="e">
        <f t="shared" si="36"/>
        <v>#REF!</v>
      </c>
      <c r="AD189" s="284" t="e">
        <f t="shared" si="37"/>
        <v>#REF!</v>
      </c>
      <c r="AE189" s="285"/>
      <c r="AF189" s="286"/>
      <c r="AG189" s="291" t="str">
        <f t="shared" si="26"/>
        <v>30</v>
      </c>
      <c r="AH189" s="292">
        <f t="shared" si="38"/>
        <v>116.08</v>
      </c>
    </row>
    <row r="190" customHeight="1" spans="1:34">
      <c r="A190" s="43"/>
      <c r="B190" s="44"/>
      <c r="C190" s="138"/>
      <c r="D190" s="43"/>
      <c r="E190" s="43"/>
      <c r="F190" s="43"/>
      <c r="G190" s="43"/>
      <c r="H190" s="43"/>
      <c r="I190" s="45"/>
      <c r="J190" s="54"/>
      <c r="K190" s="54"/>
      <c r="L190" s="54"/>
      <c r="M190" s="54"/>
      <c r="N190" s="54"/>
      <c r="O190" s="54"/>
      <c r="P190" s="54" t="e">
        <f t="shared" si="27"/>
        <v>#REF!</v>
      </c>
      <c r="Q190" s="276" t="str">
        <f t="shared" si="28"/>
        <v>30</v>
      </c>
      <c r="R190" s="54" t="e">
        <f t="shared" si="29"/>
        <v>#REF!</v>
      </c>
      <c r="S190" s="54" t="str">
        <f t="shared" si="30"/>
        <v/>
      </c>
      <c r="T190" s="47"/>
      <c r="U190" s="277"/>
      <c r="V190" s="278">
        <v>1</v>
      </c>
      <c r="W190" s="279">
        <f t="shared" si="31"/>
        <v>0</v>
      </c>
      <c r="X190" s="277" t="e">
        <f t="shared" si="32"/>
        <v>#REF!</v>
      </c>
      <c r="Y190" s="277"/>
      <c r="Z190" s="282" t="e">
        <f t="shared" si="33"/>
        <v>#REF!</v>
      </c>
      <c r="AA190" s="283" t="e">
        <f t="shared" si="34"/>
        <v>#REF!</v>
      </c>
      <c r="AB190" s="277" t="e">
        <f t="shared" si="35"/>
        <v>#REF!</v>
      </c>
      <c r="AC190" s="277" t="e">
        <f t="shared" si="36"/>
        <v>#REF!</v>
      </c>
      <c r="AD190" s="284" t="e">
        <f t="shared" si="37"/>
        <v>#REF!</v>
      </c>
      <c r="AE190" s="285"/>
      <c r="AF190" s="286"/>
      <c r="AG190" s="291" t="str">
        <f t="shared" si="26"/>
        <v>30</v>
      </c>
      <c r="AH190" s="292">
        <f t="shared" si="38"/>
        <v>116.08</v>
      </c>
    </row>
    <row r="191" customHeight="1" spans="1:34">
      <c r="A191" s="43"/>
      <c r="B191" s="44"/>
      <c r="C191" s="138"/>
      <c r="D191" s="43"/>
      <c r="E191" s="43"/>
      <c r="F191" s="43"/>
      <c r="G191" s="43"/>
      <c r="H191" s="43"/>
      <c r="I191" s="45"/>
      <c r="J191" s="54"/>
      <c r="K191" s="54"/>
      <c r="L191" s="54"/>
      <c r="M191" s="54"/>
      <c r="N191" s="54"/>
      <c r="O191" s="54"/>
      <c r="P191" s="54" t="e">
        <f t="shared" si="27"/>
        <v>#REF!</v>
      </c>
      <c r="Q191" s="276" t="str">
        <f t="shared" si="28"/>
        <v>30</v>
      </c>
      <c r="R191" s="54" t="e">
        <f t="shared" si="29"/>
        <v>#REF!</v>
      </c>
      <c r="S191" s="54" t="str">
        <f t="shared" si="30"/>
        <v/>
      </c>
      <c r="T191" s="47"/>
      <c r="U191" s="277"/>
      <c r="V191" s="278">
        <v>1</v>
      </c>
      <c r="W191" s="279">
        <f t="shared" si="31"/>
        <v>0</v>
      </c>
      <c r="X191" s="277" t="e">
        <f t="shared" si="32"/>
        <v>#REF!</v>
      </c>
      <c r="Y191" s="277"/>
      <c r="Z191" s="282" t="e">
        <f t="shared" si="33"/>
        <v>#REF!</v>
      </c>
      <c r="AA191" s="283" t="e">
        <f t="shared" si="34"/>
        <v>#REF!</v>
      </c>
      <c r="AB191" s="277" t="e">
        <f t="shared" si="35"/>
        <v>#REF!</v>
      </c>
      <c r="AC191" s="277" t="e">
        <f t="shared" si="36"/>
        <v>#REF!</v>
      </c>
      <c r="AD191" s="284" t="e">
        <f t="shared" si="37"/>
        <v>#REF!</v>
      </c>
      <c r="AE191" s="285"/>
      <c r="AF191" s="286"/>
      <c r="AG191" s="291" t="str">
        <f t="shared" si="26"/>
        <v>30</v>
      </c>
      <c r="AH191" s="292">
        <f t="shared" si="38"/>
        <v>116.08</v>
      </c>
    </row>
    <row r="192" customHeight="1" spans="1:34">
      <c r="A192" s="43"/>
      <c r="B192" s="44"/>
      <c r="C192" s="138"/>
      <c r="D192" s="43"/>
      <c r="E192" s="43"/>
      <c r="F192" s="43"/>
      <c r="G192" s="43"/>
      <c r="H192" s="43"/>
      <c r="I192" s="45"/>
      <c r="J192" s="54"/>
      <c r="K192" s="54"/>
      <c r="L192" s="54"/>
      <c r="M192" s="54"/>
      <c r="N192" s="54"/>
      <c r="O192" s="54"/>
      <c r="P192" s="54" t="e">
        <f t="shared" si="27"/>
        <v>#REF!</v>
      </c>
      <c r="Q192" s="276" t="str">
        <f t="shared" si="28"/>
        <v>30</v>
      </c>
      <c r="R192" s="54" t="e">
        <f t="shared" si="29"/>
        <v>#REF!</v>
      </c>
      <c r="S192" s="54" t="str">
        <f t="shared" si="30"/>
        <v/>
      </c>
      <c r="T192" s="47"/>
      <c r="U192" s="277"/>
      <c r="V192" s="278">
        <v>1</v>
      </c>
      <c r="W192" s="279">
        <f t="shared" si="31"/>
        <v>0</v>
      </c>
      <c r="X192" s="277" t="e">
        <f t="shared" si="32"/>
        <v>#REF!</v>
      </c>
      <c r="Y192" s="277"/>
      <c r="Z192" s="282" t="e">
        <f t="shared" si="33"/>
        <v>#REF!</v>
      </c>
      <c r="AA192" s="283" t="e">
        <f t="shared" si="34"/>
        <v>#REF!</v>
      </c>
      <c r="AB192" s="277" t="e">
        <f t="shared" si="35"/>
        <v>#REF!</v>
      </c>
      <c r="AC192" s="277" t="e">
        <f t="shared" si="36"/>
        <v>#REF!</v>
      </c>
      <c r="AD192" s="284" t="e">
        <f t="shared" si="37"/>
        <v>#REF!</v>
      </c>
      <c r="AE192" s="285"/>
      <c r="AF192" s="286"/>
      <c r="AG192" s="291" t="str">
        <f t="shared" si="26"/>
        <v>30</v>
      </c>
      <c r="AH192" s="292">
        <f t="shared" si="38"/>
        <v>116.08</v>
      </c>
    </row>
    <row r="193" customHeight="1" spans="1:34">
      <c r="A193" s="43"/>
      <c r="B193" s="44"/>
      <c r="C193" s="138"/>
      <c r="D193" s="43"/>
      <c r="E193" s="43"/>
      <c r="F193" s="43"/>
      <c r="G193" s="43"/>
      <c r="H193" s="43"/>
      <c r="I193" s="45"/>
      <c r="J193" s="54"/>
      <c r="K193" s="54"/>
      <c r="L193" s="54"/>
      <c r="M193" s="54"/>
      <c r="N193" s="54"/>
      <c r="O193" s="54"/>
      <c r="P193" s="54" t="e">
        <f t="shared" si="27"/>
        <v>#REF!</v>
      </c>
      <c r="Q193" s="276" t="str">
        <f t="shared" si="28"/>
        <v>30</v>
      </c>
      <c r="R193" s="54" t="e">
        <f t="shared" si="29"/>
        <v>#REF!</v>
      </c>
      <c r="S193" s="54" t="str">
        <f t="shared" si="30"/>
        <v/>
      </c>
      <c r="T193" s="47"/>
      <c r="U193" s="277"/>
      <c r="V193" s="278">
        <v>1</v>
      </c>
      <c r="W193" s="279">
        <f t="shared" si="31"/>
        <v>0</v>
      </c>
      <c r="X193" s="277" t="e">
        <f t="shared" si="32"/>
        <v>#REF!</v>
      </c>
      <c r="Y193" s="277"/>
      <c r="Z193" s="282" t="e">
        <f t="shared" si="33"/>
        <v>#REF!</v>
      </c>
      <c r="AA193" s="283" t="e">
        <f t="shared" si="34"/>
        <v>#REF!</v>
      </c>
      <c r="AB193" s="277" t="e">
        <f t="shared" si="35"/>
        <v>#REF!</v>
      </c>
      <c r="AC193" s="277" t="e">
        <f t="shared" si="36"/>
        <v>#REF!</v>
      </c>
      <c r="AD193" s="284" t="e">
        <f t="shared" si="37"/>
        <v>#REF!</v>
      </c>
      <c r="AE193" s="285"/>
      <c r="AF193" s="286"/>
      <c r="AG193" s="291" t="str">
        <f t="shared" si="26"/>
        <v>30</v>
      </c>
      <c r="AH193" s="292">
        <f t="shared" si="38"/>
        <v>116.08</v>
      </c>
    </row>
    <row r="194" customHeight="1" spans="1:34">
      <c r="A194" s="43"/>
      <c r="B194" s="44"/>
      <c r="C194" s="138"/>
      <c r="D194" s="43"/>
      <c r="E194" s="43"/>
      <c r="F194" s="43"/>
      <c r="G194" s="43"/>
      <c r="H194" s="43"/>
      <c r="I194" s="45"/>
      <c r="J194" s="54"/>
      <c r="K194" s="54"/>
      <c r="L194" s="54"/>
      <c r="M194" s="54"/>
      <c r="N194" s="54"/>
      <c r="O194" s="54"/>
      <c r="P194" s="54" t="e">
        <f t="shared" si="27"/>
        <v>#REF!</v>
      </c>
      <c r="Q194" s="276" t="str">
        <f t="shared" si="28"/>
        <v>30</v>
      </c>
      <c r="R194" s="54" t="e">
        <f t="shared" si="29"/>
        <v>#REF!</v>
      </c>
      <c r="S194" s="54" t="str">
        <f t="shared" si="30"/>
        <v/>
      </c>
      <c r="T194" s="47"/>
      <c r="U194" s="277"/>
      <c r="V194" s="278">
        <v>1</v>
      </c>
      <c r="W194" s="279">
        <f t="shared" si="31"/>
        <v>0</v>
      </c>
      <c r="X194" s="277" t="e">
        <f t="shared" si="32"/>
        <v>#REF!</v>
      </c>
      <c r="Y194" s="277"/>
      <c r="Z194" s="282" t="e">
        <f t="shared" si="33"/>
        <v>#REF!</v>
      </c>
      <c r="AA194" s="283" t="e">
        <f t="shared" si="34"/>
        <v>#REF!</v>
      </c>
      <c r="AB194" s="277" t="e">
        <f t="shared" si="35"/>
        <v>#REF!</v>
      </c>
      <c r="AC194" s="277" t="e">
        <f t="shared" si="36"/>
        <v>#REF!</v>
      </c>
      <c r="AD194" s="284" t="e">
        <f t="shared" si="37"/>
        <v>#REF!</v>
      </c>
      <c r="AE194" s="285"/>
      <c r="AF194" s="286"/>
      <c r="AG194" s="291" t="str">
        <f t="shared" si="26"/>
        <v>30</v>
      </c>
      <c r="AH194" s="292">
        <f t="shared" si="38"/>
        <v>116.08</v>
      </c>
    </row>
    <row r="195" customHeight="1" spans="1:34">
      <c r="A195" s="43"/>
      <c r="B195" s="44"/>
      <c r="C195" s="138"/>
      <c r="D195" s="43"/>
      <c r="E195" s="43"/>
      <c r="F195" s="43"/>
      <c r="G195" s="43"/>
      <c r="H195" s="43"/>
      <c r="I195" s="45"/>
      <c r="J195" s="54"/>
      <c r="K195" s="54"/>
      <c r="L195" s="54"/>
      <c r="M195" s="54"/>
      <c r="N195" s="54"/>
      <c r="O195" s="54"/>
      <c r="P195" s="54" t="e">
        <f t="shared" si="27"/>
        <v>#REF!</v>
      </c>
      <c r="Q195" s="276" t="str">
        <f t="shared" si="28"/>
        <v>30</v>
      </c>
      <c r="R195" s="54" t="e">
        <f t="shared" si="29"/>
        <v>#REF!</v>
      </c>
      <c r="S195" s="54" t="str">
        <f t="shared" si="30"/>
        <v/>
      </c>
      <c r="T195" s="47"/>
      <c r="U195" s="277"/>
      <c r="V195" s="278">
        <v>1</v>
      </c>
      <c r="W195" s="279">
        <f t="shared" si="31"/>
        <v>0</v>
      </c>
      <c r="X195" s="277" t="e">
        <f t="shared" si="32"/>
        <v>#REF!</v>
      </c>
      <c r="Y195" s="277"/>
      <c r="Z195" s="282" t="e">
        <f t="shared" si="33"/>
        <v>#REF!</v>
      </c>
      <c r="AA195" s="283" t="e">
        <f t="shared" si="34"/>
        <v>#REF!</v>
      </c>
      <c r="AB195" s="277" t="e">
        <f t="shared" si="35"/>
        <v>#REF!</v>
      </c>
      <c r="AC195" s="277" t="e">
        <f t="shared" si="36"/>
        <v>#REF!</v>
      </c>
      <c r="AD195" s="284" t="e">
        <f t="shared" si="37"/>
        <v>#REF!</v>
      </c>
      <c r="AE195" s="285"/>
      <c r="AF195" s="286"/>
      <c r="AG195" s="291" t="str">
        <f t="shared" si="26"/>
        <v>30</v>
      </c>
      <c r="AH195" s="292">
        <f t="shared" si="38"/>
        <v>116.08</v>
      </c>
    </row>
    <row r="196" customHeight="1" spans="1:34">
      <c r="A196" s="43"/>
      <c r="B196" s="44"/>
      <c r="C196" s="138"/>
      <c r="D196" s="43"/>
      <c r="E196" s="43"/>
      <c r="F196" s="43"/>
      <c r="G196" s="43"/>
      <c r="H196" s="43"/>
      <c r="I196" s="45"/>
      <c r="J196" s="54"/>
      <c r="K196" s="54"/>
      <c r="L196" s="54"/>
      <c r="M196" s="54"/>
      <c r="N196" s="54"/>
      <c r="O196" s="54"/>
      <c r="P196" s="54" t="e">
        <f t="shared" si="27"/>
        <v>#REF!</v>
      </c>
      <c r="Q196" s="276" t="str">
        <f t="shared" si="28"/>
        <v>30</v>
      </c>
      <c r="R196" s="54" t="e">
        <f t="shared" si="29"/>
        <v>#REF!</v>
      </c>
      <c r="S196" s="54" t="str">
        <f t="shared" si="30"/>
        <v/>
      </c>
      <c r="T196" s="47"/>
      <c r="U196" s="277"/>
      <c r="V196" s="278">
        <v>1</v>
      </c>
      <c r="W196" s="279">
        <f t="shared" si="31"/>
        <v>0</v>
      </c>
      <c r="X196" s="277" t="e">
        <f t="shared" si="32"/>
        <v>#REF!</v>
      </c>
      <c r="Y196" s="277"/>
      <c r="Z196" s="282" t="e">
        <f t="shared" si="33"/>
        <v>#REF!</v>
      </c>
      <c r="AA196" s="283" t="e">
        <f t="shared" si="34"/>
        <v>#REF!</v>
      </c>
      <c r="AB196" s="277" t="e">
        <f t="shared" si="35"/>
        <v>#REF!</v>
      </c>
      <c r="AC196" s="277" t="e">
        <f t="shared" si="36"/>
        <v>#REF!</v>
      </c>
      <c r="AD196" s="284" t="e">
        <f t="shared" si="37"/>
        <v>#REF!</v>
      </c>
      <c r="AE196" s="285"/>
      <c r="AF196" s="286"/>
      <c r="AG196" s="291" t="str">
        <f t="shared" si="26"/>
        <v>30</v>
      </c>
      <c r="AH196" s="292">
        <f t="shared" si="38"/>
        <v>116.08</v>
      </c>
    </row>
    <row r="197" customHeight="1" spans="1:34">
      <c r="A197" s="43"/>
      <c r="B197" s="44"/>
      <c r="C197" s="138"/>
      <c r="D197" s="43"/>
      <c r="E197" s="43"/>
      <c r="F197" s="43"/>
      <c r="G197" s="43"/>
      <c r="H197" s="43"/>
      <c r="I197" s="45"/>
      <c r="J197" s="54"/>
      <c r="K197" s="54"/>
      <c r="L197" s="54"/>
      <c r="M197" s="54"/>
      <c r="N197" s="54"/>
      <c r="O197" s="54"/>
      <c r="P197" s="54" t="e">
        <f t="shared" si="27"/>
        <v>#REF!</v>
      </c>
      <c r="Q197" s="276" t="str">
        <f t="shared" si="28"/>
        <v>30</v>
      </c>
      <c r="R197" s="54" t="e">
        <f t="shared" si="29"/>
        <v>#REF!</v>
      </c>
      <c r="S197" s="54" t="str">
        <f t="shared" si="30"/>
        <v/>
      </c>
      <c r="T197" s="47"/>
      <c r="U197" s="277"/>
      <c r="V197" s="278">
        <v>1</v>
      </c>
      <c r="W197" s="279">
        <f t="shared" si="31"/>
        <v>0</v>
      </c>
      <c r="X197" s="277" t="e">
        <f t="shared" si="32"/>
        <v>#REF!</v>
      </c>
      <c r="Y197" s="277"/>
      <c r="Z197" s="282" t="e">
        <f t="shared" si="33"/>
        <v>#REF!</v>
      </c>
      <c r="AA197" s="283" t="e">
        <f t="shared" si="34"/>
        <v>#REF!</v>
      </c>
      <c r="AB197" s="277" t="e">
        <f t="shared" si="35"/>
        <v>#REF!</v>
      </c>
      <c r="AC197" s="277" t="e">
        <f t="shared" si="36"/>
        <v>#REF!</v>
      </c>
      <c r="AD197" s="284" t="e">
        <f t="shared" si="37"/>
        <v>#REF!</v>
      </c>
      <c r="AE197" s="285"/>
      <c r="AF197" s="286"/>
      <c r="AG197" s="291" t="str">
        <f t="shared" si="26"/>
        <v>30</v>
      </c>
      <c r="AH197" s="292">
        <f t="shared" si="38"/>
        <v>116.08</v>
      </c>
    </row>
    <row r="198" customHeight="1" spans="1:34">
      <c r="A198" s="43"/>
      <c r="B198" s="44"/>
      <c r="C198" s="138"/>
      <c r="D198" s="43"/>
      <c r="E198" s="43"/>
      <c r="F198" s="43"/>
      <c r="G198" s="43"/>
      <c r="H198" s="43"/>
      <c r="I198" s="45"/>
      <c r="J198" s="54"/>
      <c r="K198" s="54"/>
      <c r="L198" s="54"/>
      <c r="M198" s="54"/>
      <c r="N198" s="54"/>
      <c r="O198" s="54"/>
      <c r="P198" s="54" t="e">
        <f t="shared" si="27"/>
        <v>#REF!</v>
      </c>
      <c r="Q198" s="276" t="str">
        <f t="shared" si="28"/>
        <v>30</v>
      </c>
      <c r="R198" s="54" t="e">
        <f t="shared" si="29"/>
        <v>#REF!</v>
      </c>
      <c r="S198" s="54" t="str">
        <f t="shared" si="30"/>
        <v/>
      </c>
      <c r="T198" s="47"/>
      <c r="U198" s="277"/>
      <c r="V198" s="278">
        <v>1</v>
      </c>
      <c r="W198" s="279">
        <f t="shared" si="31"/>
        <v>0</v>
      </c>
      <c r="X198" s="277" t="e">
        <f t="shared" si="32"/>
        <v>#REF!</v>
      </c>
      <c r="Y198" s="277"/>
      <c r="Z198" s="282" t="e">
        <f t="shared" si="33"/>
        <v>#REF!</v>
      </c>
      <c r="AA198" s="283" t="e">
        <f t="shared" si="34"/>
        <v>#REF!</v>
      </c>
      <c r="AB198" s="277" t="e">
        <f t="shared" si="35"/>
        <v>#REF!</v>
      </c>
      <c r="AC198" s="277" t="e">
        <f t="shared" si="36"/>
        <v>#REF!</v>
      </c>
      <c r="AD198" s="284" t="e">
        <f t="shared" si="37"/>
        <v>#REF!</v>
      </c>
      <c r="AE198" s="285"/>
      <c r="AF198" s="286"/>
      <c r="AG198" s="291" t="str">
        <f t="shared" si="26"/>
        <v>30</v>
      </c>
      <c r="AH198" s="292">
        <f t="shared" si="38"/>
        <v>116.08</v>
      </c>
    </row>
    <row r="199" customHeight="1" spans="1:34">
      <c r="A199" s="43"/>
      <c r="B199" s="44"/>
      <c r="C199" s="138"/>
      <c r="D199" s="43"/>
      <c r="E199" s="43"/>
      <c r="F199" s="43"/>
      <c r="G199" s="43"/>
      <c r="H199" s="43"/>
      <c r="I199" s="45"/>
      <c r="J199" s="54"/>
      <c r="K199" s="54"/>
      <c r="L199" s="54"/>
      <c r="M199" s="54"/>
      <c r="N199" s="54"/>
      <c r="O199" s="54"/>
      <c r="P199" s="54" t="e">
        <f t="shared" si="27"/>
        <v>#REF!</v>
      </c>
      <c r="Q199" s="276" t="str">
        <f t="shared" si="28"/>
        <v>30</v>
      </c>
      <c r="R199" s="54" t="e">
        <f t="shared" si="29"/>
        <v>#REF!</v>
      </c>
      <c r="S199" s="54" t="str">
        <f t="shared" si="30"/>
        <v/>
      </c>
      <c r="T199" s="47"/>
      <c r="U199" s="277"/>
      <c r="V199" s="278">
        <v>1</v>
      </c>
      <c r="W199" s="279">
        <f t="shared" si="31"/>
        <v>0</v>
      </c>
      <c r="X199" s="277" t="e">
        <f t="shared" si="32"/>
        <v>#REF!</v>
      </c>
      <c r="Y199" s="277"/>
      <c r="Z199" s="282" t="e">
        <f t="shared" si="33"/>
        <v>#REF!</v>
      </c>
      <c r="AA199" s="283" t="e">
        <f t="shared" si="34"/>
        <v>#REF!</v>
      </c>
      <c r="AB199" s="277" t="e">
        <f t="shared" si="35"/>
        <v>#REF!</v>
      </c>
      <c r="AC199" s="277" t="e">
        <f t="shared" si="36"/>
        <v>#REF!</v>
      </c>
      <c r="AD199" s="284" t="e">
        <f t="shared" si="37"/>
        <v>#REF!</v>
      </c>
      <c r="AE199" s="285"/>
      <c r="AF199" s="286"/>
      <c r="AG199" s="291" t="str">
        <f t="shared" si="26"/>
        <v>30</v>
      </c>
      <c r="AH199" s="292">
        <f t="shared" si="38"/>
        <v>116.08</v>
      </c>
    </row>
    <row r="200" customHeight="1" spans="1:34">
      <c r="A200" s="43"/>
      <c r="B200" s="44"/>
      <c r="C200" s="138"/>
      <c r="D200" s="43"/>
      <c r="E200" s="43"/>
      <c r="F200" s="43"/>
      <c r="G200" s="43"/>
      <c r="H200" s="43"/>
      <c r="I200" s="45"/>
      <c r="J200" s="54"/>
      <c r="K200" s="54"/>
      <c r="L200" s="54"/>
      <c r="M200" s="54"/>
      <c r="N200" s="54"/>
      <c r="O200" s="54"/>
      <c r="P200" s="54" t="e">
        <f t="shared" si="27"/>
        <v>#REF!</v>
      </c>
      <c r="Q200" s="276" t="str">
        <f t="shared" si="28"/>
        <v>30</v>
      </c>
      <c r="R200" s="54" t="e">
        <f t="shared" si="29"/>
        <v>#REF!</v>
      </c>
      <c r="S200" s="54" t="str">
        <f t="shared" si="30"/>
        <v/>
      </c>
      <c r="T200" s="47"/>
      <c r="U200" s="277"/>
      <c r="V200" s="278">
        <v>1</v>
      </c>
      <c r="W200" s="279">
        <f t="shared" si="31"/>
        <v>0</v>
      </c>
      <c r="X200" s="277" t="e">
        <f t="shared" si="32"/>
        <v>#REF!</v>
      </c>
      <c r="Y200" s="277"/>
      <c r="Z200" s="282" t="e">
        <f t="shared" si="33"/>
        <v>#REF!</v>
      </c>
      <c r="AA200" s="283" t="e">
        <f t="shared" si="34"/>
        <v>#REF!</v>
      </c>
      <c r="AB200" s="277" t="e">
        <f t="shared" si="35"/>
        <v>#REF!</v>
      </c>
      <c r="AC200" s="277" t="e">
        <f t="shared" si="36"/>
        <v>#REF!</v>
      </c>
      <c r="AD200" s="284" t="e">
        <f t="shared" si="37"/>
        <v>#REF!</v>
      </c>
      <c r="AE200" s="285"/>
      <c r="AF200" s="286"/>
      <c r="AG200" s="291" t="str">
        <f t="shared" ref="AG200:AG263" si="39">IF(ROUND((AF200/(AF200+AH200)*100),0)&gt;30,ROUND((AF200/(AF200+AH200)*100),0),"30")</f>
        <v>30</v>
      </c>
      <c r="AH200" s="292">
        <f t="shared" si="38"/>
        <v>116.08</v>
      </c>
    </row>
    <row r="201" customHeight="1" spans="1:34">
      <c r="A201" s="43"/>
      <c r="B201" s="44"/>
      <c r="C201" s="138"/>
      <c r="D201" s="43"/>
      <c r="E201" s="43"/>
      <c r="F201" s="43"/>
      <c r="G201" s="43"/>
      <c r="H201" s="43"/>
      <c r="I201" s="45"/>
      <c r="J201" s="54"/>
      <c r="K201" s="54"/>
      <c r="L201" s="54"/>
      <c r="M201" s="54"/>
      <c r="N201" s="54"/>
      <c r="O201" s="54"/>
      <c r="P201" s="54" t="e">
        <f t="shared" ref="P201:P264" si="40">AD201</f>
        <v>#REF!</v>
      </c>
      <c r="Q201" s="276" t="str">
        <f t="shared" ref="Q201:Q264" si="41">AG201</f>
        <v>30</v>
      </c>
      <c r="R201" s="54" t="e">
        <f t="shared" ref="R201:R264" si="42">ROUND(P201*Q201/100,0)</f>
        <v>#REF!</v>
      </c>
      <c r="S201" s="54" t="str">
        <f t="shared" ref="S201:S264" si="43">IF(O201=0,"",(R201-O201)/O201*100)</f>
        <v/>
      </c>
      <c r="T201" s="47"/>
      <c r="U201" s="277"/>
      <c r="V201" s="278">
        <v>1</v>
      </c>
      <c r="W201" s="279">
        <f t="shared" ref="W201:W264" si="44">V201*U201</f>
        <v>0</v>
      </c>
      <c r="X201" s="277" t="e">
        <f t="shared" ref="X201:X264" si="45">ROUND(W201*$Y$4,2)</f>
        <v>#REF!</v>
      </c>
      <c r="Y201" s="277"/>
      <c r="Z201" s="282" t="e">
        <f t="shared" ref="Z201:Z264" si="46">$Z$4</f>
        <v>#REF!</v>
      </c>
      <c r="AA201" s="283" t="e">
        <f t="shared" ref="AA201:AA264" si="47">$AA$4</f>
        <v>#REF!</v>
      </c>
      <c r="AB201" s="277" t="e">
        <f t="shared" ref="AB201:AB264" si="48">ROUND(((W201+X201)*(Z201*AA201/2)),2)</f>
        <v>#REF!</v>
      </c>
      <c r="AC201" s="277" t="e">
        <f t="shared" ref="AC201:AC264" si="49">AB201+X201+W201</f>
        <v>#REF!</v>
      </c>
      <c r="AD201" s="284" t="e">
        <f t="shared" ref="AD201:AD264" si="50">ROUND((D201*AC201),-2)</f>
        <v>#REF!</v>
      </c>
      <c r="AE201" s="285"/>
      <c r="AF201" s="286"/>
      <c r="AG201" s="291" t="str">
        <f t="shared" si="39"/>
        <v>30</v>
      </c>
      <c r="AH201" s="292">
        <f t="shared" ref="AH201:AH264" si="51">ROUND(($AH$5-I201)/365,2)</f>
        <v>116.08</v>
      </c>
    </row>
    <row r="202" customHeight="1" spans="1:34">
      <c r="A202" s="43"/>
      <c r="B202" s="44"/>
      <c r="C202" s="138"/>
      <c r="D202" s="43"/>
      <c r="E202" s="43"/>
      <c r="F202" s="43"/>
      <c r="G202" s="43"/>
      <c r="H202" s="43"/>
      <c r="I202" s="45"/>
      <c r="J202" s="54"/>
      <c r="K202" s="54"/>
      <c r="L202" s="54"/>
      <c r="M202" s="54"/>
      <c r="N202" s="54"/>
      <c r="O202" s="54"/>
      <c r="P202" s="54" t="e">
        <f t="shared" si="40"/>
        <v>#REF!</v>
      </c>
      <c r="Q202" s="276" t="str">
        <f t="shared" si="41"/>
        <v>30</v>
      </c>
      <c r="R202" s="54" t="e">
        <f t="shared" si="42"/>
        <v>#REF!</v>
      </c>
      <c r="S202" s="54" t="str">
        <f t="shared" si="43"/>
        <v/>
      </c>
      <c r="T202" s="47"/>
      <c r="U202" s="277"/>
      <c r="V202" s="278">
        <v>1</v>
      </c>
      <c r="W202" s="279">
        <f t="shared" si="44"/>
        <v>0</v>
      </c>
      <c r="X202" s="277" t="e">
        <f t="shared" si="45"/>
        <v>#REF!</v>
      </c>
      <c r="Y202" s="277"/>
      <c r="Z202" s="282" t="e">
        <f t="shared" si="46"/>
        <v>#REF!</v>
      </c>
      <c r="AA202" s="283" t="e">
        <f t="shared" si="47"/>
        <v>#REF!</v>
      </c>
      <c r="AB202" s="277" t="e">
        <f t="shared" si="48"/>
        <v>#REF!</v>
      </c>
      <c r="AC202" s="277" t="e">
        <f t="shared" si="49"/>
        <v>#REF!</v>
      </c>
      <c r="AD202" s="284" t="e">
        <f t="shared" si="50"/>
        <v>#REF!</v>
      </c>
      <c r="AE202" s="285"/>
      <c r="AF202" s="286"/>
      <c r="AG202" s="291" t="str">
        <f t="shared" si="39"/>
        <v>30</v>
      </c>
      <c r="AH202" s="292">
        <f t="shared" si="51"/>
        <v>116.08</v>
      </c>
    </row>
    <row r="203" customHeight="1" spans="1:34">
      <c r="A203" s="43"/>
      <c r="B203" s="44"/>
      <c r="C203" s="138"/>
      <c r="D203" s="43"/>
      <c r="E203" s="43"/>
      <c r="F203" s="43"/>
      <c r="G203" s="43"/>
      <c r="H203" s="43"/>
      <c r="I203" s="45"/>
      <c r="J203" s="54"/>
      <c r="K203" s="54"/>
      <c r="L203" s="54"/>
      <c r="M203" s="54"/>
      <c r="N203" s="54"/>
      <c r="O203" s="54"/>
      <c r="P203" s="54" t="e">
        <f t="shared" si="40"/>
        <v>#REF!</v>
      </c>
      <c r="Q203" s="276" t="str">
        <f t="shared" si="41"/>
        <v>30</v>
      </c>
      <c r="R203" s="54" t="e">
        <f t="shared" si="42"/>
        <v>#REF!</v>
      </c>
      <c r="S203" s="54" t="str">
        <f t="shared" si="43"/>
        <v/>
      </c>
      <c r="T203" s="47"/>
      <c r="U203" s="277"/>
      <c r="V203" s="278">
        <v>1</v>
      </c>
      <c r="W203" s="279">
        <f t="shared" si="44"/>
        <v>0</v>
      </c>
      <c r="X203" s="277" t="e">
        <f t="shared" si="45"/>
        <v>#REF!</v>
      </c>
      <c r="Y203" s="277"/>
      <c r="Z203" s="282" t="e">
        <f t="shared" si="46"/>
        <v>#REF!</v>
      </c>
      <c r="AA203" s="283" t="e">
        <f t="shared" si="47"/>
        <v>#REF!</v>
      </c>
      <c r="AB203" s="277" t="e">
        <f t="shared" si="48"/>
        <v>#REF!</v>
      </c>
      <c r="AC203" s="277" t="e">
        <f t="shared" si="49"/>
        <v>#REF!</v>
      </c>
      <c r="AD203" s="284" t="e">
        <f t="shared" si="50"/>
        <v>#REF!</v>
      </c>
      <c r="AE203" s="285"/>
      <c r="AF203" s="286"/>
      <c r="AG203" s="291" t="str">
        <f t="shared" si="39"/>
        <v>30</v>
      </c>
      <c r="AH203" s="292">
        <f t="shared" si="51"/>
        <v>116.08</v>
      </c>
    </row>
    <row r="204" customHeight="1" spans="1:34">
      <c r="A204" s="43"/>
      <c r="B204" s="44"/>
      <c r="C204" s="138"/>
      <c r="D204" s="43"/>
      <c r="E204" s="43"/>
      <c r="F204" s="43"/>
      <c r="G204" s="43"/>
      <c r="H204" s="43"/>
      <c r="I204" s="45"/>
      <c r="J204" s="54"/>
      <c r="K204" s="54"/>
      <c r="L204" s="54"/>
      <c r="M204" s="54"/>
      <c r="N204" s="54"/>
      <c r="O204" s="54"/>
      <c r="P204" s="54" t="e">
        <f t="shared" si="40"/>
        <v>#REF!</v>
      </c>
      <c r="Q204" s="276" t="str">
        <f t="shared" si="41"/>
        <v>30</v>
      </c>
      <c r="R204" s="54" t="e">
        <f t="shared" si="42"/>
        <v>#REF!</v>
      </c>
      <c r="S204" s="54" t="str">
        <f t="shared" si="43"/>
        <v/>
      </c>
      <c r="T204" s="47"/>
      <c r="U204" s="277"/>
      <c r="V204" s="278">
        <v>1</v>
      </c>
      <c r="W204" s="279">
        <f t="shared" si="44"/>
        <v>0</v>
      </c>
      <c r="X204" s="277" t="e">
        <f t="shared" si="45"/>
        <v>#REF!</v>
      </c>
      <c r="Y204" s="277"/>
      <c r="Z204" s="282" t="e">
        <f t="shared" si="46"/>
        <v>#REF!</v>
      </c>
      <c r="AA204" s="283" t="e">
        <f t="shared" si="47"/>
        <v>#REF!</v>
      </c>
      <c r="AB204" s="277" t="e">
        <f t="shared" si="48"/>
        <v>#REF!</v>
      </c>
      <c r="AC204" s="277" t="e">
        <f t="shared" si="49"/>
        <v>#REF!</v>
      </c>
      <c r="AD204" s="284" t="e">
        <f t="shared" si="50"/>
        <v>#REF!</v>
      </c>
      <c r="AE204" s="285"/>
      <c r="AF204" s="286"/>
      <c r="AG204" s="291" t="str">
        <f t="shared" si="39"/>
        <v>30</v>
      </c>
      <c r="AH204" s="292">
        <f t="shared" si="51"/>
        <v>116.08</v>
      </c>
    </row>
    <row r="205" customHeight="1" spans="1:34">
      <c r="A205" s="43"/>
      <c r="B205" s="44"/>
      <c r="C205" s="138"/>
      <c r="D205" s="43"/>
      <c r="E205" s="43"/>
      <c r="F205" s="43"/>
      <c r="G205" s="43"/>
      <c r="H205" s="43"/>
      <c r="I205" s="45"/>
      <c r="J205" s="54"/>
      <c r="K205" s="54"/>
      <c r="L205" s="54"/>
      <c r="M205" s="54"/>
      <c r="N205" s="54"/>
      <c r="O205" s="54"/>
      <c r="P205" s="54" t="e">
        <f t="shared" si="40"/>
        <v>#REF!</v>
      </c>
      <c r="Q205" s="276" t="str">
        <f t="shared" si="41"/>
        <v>30</v>
      </c>
      <c r="R205" s="54" t="e">
        <f t="shared" si="42"/>
        <v>#REF!</v>
      </c>
      <c r="S205" s="54" t="str">
        <f t="shared" si="43"/>
        <v/>
      </c>
      <c r="T205" s="47"/>
      <c r="U205" s="277"/>
      <c r="V205" s="278">
        <v>1</v>
      </c>
      <c r="W205" s="279">
        <f t="shared" si="44"/>
        <v>0</v>
      </c>
      <c r="X205" s="277" t="e">
        <f t="shared" si="45"/>
        <v>#REF!</v>
      </c>
      <c r="Y205" s="277"/>
      <c r="Z205" s="282" t="e">
        <f t="shared" si="46"/>
        <v>#REF!</v>
      </c>
      <c r="AA205" s="283" t="e">
        <f t="shared" si="47"/>
        <v>#REF!</v>
      </c>
      <c r="AB205" s="277" t="e">
        <f t="shared" si="48"/>
        <v>#REF!</v>
      </c>
      <c r="AC205" s="277" t="e">
        <f t="shared" si="49"/>
        <v>#REF!</v>
      </c>
      <c r="AD205" s="284" t="e">
        <f t="shared" si="50"/>
        <v>#REF!</v>
      </c>
      <c r="AE205" s="285"/>
      <c r="AF205" s="286"/>
      <c r="AG205" s="291" t="str">
        <f t="shared" si="39"/>
        <v>30</v>
      </c>
      <c r="AH205" s="292">
        <f t="shared" si="51"/>
        <v>116.08</v>
      </c>
    </row>
    <row r="206" customHeight="1" spans="1:34">
      <c r="A206" s="43"/>
      <c r="B206" s="44"/>
      <c r="C206" s="138"/>
      <c r="D206" s="43"/>
      <c r="E206" s="43"/>
      <c r="F206" s="43"/>
      <c r="G206" s="43"/>
      <c r="H206" s="43"/>
      <c r="I206" s="45"/>
      <c r="J206" s="54"/>
      <c r="K206" s="54"/>
      <c r="L206" s="54"/>
      <c r="M206" s="54"/>
      <c r="N206" s="54"/>
      <c r="O206" s="54"/>
      <c r="P206" s="54" t="e">
        <f t="shared" si="40"/>
        <v>#REF!</v>
      </c>
      <c r="Q206" s="276" t="str">
        <f t="shared" si="41"/>
        <v>30</v>
      </c>
      <c r="R206" s="54" t="e">
        <f t="shared" si="42"/>
        <v>#REF!</v>
      </c>
      <c r="S206" s="54" t="str">
        <f t="shared" si="43"/>
        <v/>
      </c>
      <c r="T206" s="47"/>
      <c r="U206" s="277"/>
      <c r="V206" s="278">
        <v>1</v>
      </c>
      <c r="W206" s="279">
        <f t="shared" si="44"/>
        <v>0</v>
      </c>
      <c r="X206" s="277" t="e">
        <f t="shared" si="45"/>
        <v>#REF!</v>
      </c>
      <c r="Y206" s="277"/>
      <c r="Z206" s="282" t="e">
        <f t="shared" si="46"/>
        <v>#REF!</v>
      </c>
      <c r="AA206" s="283" t="e">
        <f t="shared" si="47"/>
        <v>#REF!</v>
      </c>
      <c r="AB206" s="277" t="e">
        <f t="shared" si="48"/>
        <v>#REF!</v>
      </c>
      <c r="AC206" s="277" t="e">
        <f t="shared" si="49"/>
        <v>#REF!</v>
      </c>
      <c r="AD206" s="284" t="e">
        <f t="shared" si="50"/>
        <v>#REF!</v>
      </c>
      <c r="AE206" s="285"/>
      <c r="AF206" s="286"/>
      <c r="AG206" s="291" t="str">
        <f t="shared" si="39"/>
        <v>30</v>
      </c>
      <c r="AH206" s="292">
        <f t="shared" si="51"/>
        <v>116.08</v>
      </c>
    </row>
    <row r="207" customHeight="1" spans="1:34">
      <c r="A207" s="43"/>
      <c r="B207" s="44"/>
      <c r="C207" s="138"/>
      <c r="D207" s="43"/>
      <c r="E207" s="43"/>
      <c r="F207" s="43"/>
      <c r="G207" s="43"/>
      <c r="H207" s="43"/>
      <c r="I207" s="45"/>
      <c r="J207" s="54"/>
      <c r="K207" s="54"/>
      <c r="L207" s="54"/>
      <c r="M207" s="54"/>
      <c r="N207" s="54"/>
      <c r="O207" s="54"/>
      <c r="P207" s="54" t="e">
        <f t="shared" si="40"/>
        <v>#REF!</v>
      </c>
      <c r="Q207" s="276" t="str">
        <f t="shared" si="41"/>
        <v>30</v>
      </c>
      <c r="R207" s="54" t="e">
        <f t="shared" si="42"/>
        <v>#REF!</v>
      </c>
      <c r="S207" s="54" t="str">
        <f t="shared" si="43"/>
        <v/>
      </c>
      <c r="T207" s="47"/>
      <c r="U207" s="277"/>
      <c r="V207" s="278">
        <v>1</v>
      </c>
      <c r="W207" s="279">
        <f t="shared" si="44"/>
        <v>0</v>
      </c>
      <c r="X207" s="277" t="e">
        <f t="shared" si="45"/>
        <v>#REF!</v>
      </c>
      <c r="Y207" s="277"/>
      <c r="Z207" s="282" t="e">
        <f t="shared" si="46"/>
        <v>#REF!</v>
      </c>
      <c r="AA207" s="283" t="e">
        <f t="shared" si="47"/>
        <v>#REF!</v>
      </c>
      <c r="AB207" s="277" t="e">
        <f t="shared" si="48"/>
        <v>#REF!</v>
      </c>
      <c r="AC207" s="277" t="e">
        <f t="shared" si="49"/>
        <v>#REF!</v>
      </c>
      <c r="AD207" s="284" t="e">
        <f t="shared" si="50"/>
        <v>#REF!</v>
      </c>
      <c r="AE207" s="285"/>
      <c r="AF207" s="286"/>
      <c r="AG207" s="291" t="str">
        <f t="shared" si="39"/>
        <v>30</v>
      </c>
      <c r="AH207" s="292">
        <f t="shared" si="51"/>
        <v>116.08</v>
      </c>
    </row>
    <row r="208" customHeight="1" spans="1:34">
      <c r="A208" s="43"/>
      <c r="B208" s="44"/>
      <c r="C208" s="138"/>
      <c r="D208" s="43"/>
      <c r="E208" s="43"/>
      <c r="F208" s="43"/>
      <c r="G208" s="43"/>
      <c r="H208" s="43"/>
      <c r="I208" s="45"/>
      <c r="J208" s="54"/>
      <c r="K208" s="54"/>
      <c r="L208" s="54"/>
      <c r="M208" s="54"/>
      <c r="N208" s="54"/>
      <c r="O208" s="54"/>
      <c r="P208" s="54" t="e">
        <f t="shared" si="40"/>
        <v>#REF!</v>
      </c>
      <c r="Q208" s="276" t="str">
        <f t="shared" si="41"/>
        <v>30</v>
      </c>
      <c r="R208" s="54" t="e">
        <f t="shared" si="42"/>
        <v>#REF!</v>
      </c>
      <c r="S208" s="54" t="str">
        <f t="shared" si="43"/>
        <v/>
      </c>
      <c r="T208" s="47"/>
      <c r="U208" s="277"/>
      <c r="V208" s="278">
        <v>1</v>
      </c>
      <c r="W208" s="279">
        <f t="shared" si="44"/>
        <v>0</v>
      </c>
      <c r="X208" s="277" t="e">
        <f t="shared" si="45"/>
        <v>#REF!</v>
      </c>
      <c r="Y208" s="277"/>
      <c r="Z208" s="282" t="e">
        <f t="shared" si="46"/>
        <v>#REF!</v>
      </c>
      <c r="AA208" s="283" t="e">
        <f t="shared" si="47"/>
        <v>#REF!</v>
      </c>
      <c r="AB208" s="277" t="e">
        <f t="shared" si="48"/>
        <v>#REF!</v>
      </c>
      <c r="AC208" s="277" t="e">
        <f t="shared" si="49"/>
        <v>#REF!</v>
      </c>
      <c r="AD208" s="284" t="e">
        <f t="shared" si="50"/>
        <v>#REF!</v>
      </c>
      <c r="AE208" s="285"/>
      <c r="AF208" s="286"/>
      <c r="AG208" s="291" t="str">
        <f t="shared" si="39"/>
        <v>30</v>
      </c>
      <c r="AH208" s="292">
        <f t="shared" si="51"/>
        <v>116.08</v>
      </c>
    </row>
    <row r="209" customHeight="1" spans="1:34">
      <c r="A209" s="43"/>
      <c r="B209" s="44"/>
      <c r="C209" s="138"/>
      <c r="D209" s="43"/>
      <c r="E209" s="43"/>
      <c r="F209" s="43"/>
      <c r="G209" s="43"/>
      <c r="H209" s="43"/>
      <c r="I209" s="45"/>
      <c r="J209" s="54"/>
      <c r="K209" s="54"/>
      <c r="L209" s="54"/>
      <c r="M209" s="54"/>
      <c r="N209" s="54"/>
      <c r="O209" s="54"/>
      <c r="P209" s="54" t="e">
        <f t="shared" si="40"/>
        <v>#REF!</v>
      </c>
      <c r="Q209" s="276" t="str">
        <f t="shared" si="41"/>
        <v>30</v>
      </c>
      <c r="R209" s="54" t="e">
        <f t="shared" si="42"/>
        <v>#REF!</v>
      </c>
      <c r="S209" s="54" t="str">
        <f t="shared" si="43"/>
        <v/>
      </c>
      <c r="T209" s="47"/>
      <c r="U209" s="277"/>
      <c r="V209" s="278">
        <v>1</v>
      </c>
      <c r="W209" s="279">
        <f t="shared" si="44"/>
        <v>0</v>
      </c>
      <c r="X209" s="277" t="e">
        <f t="shared" si="45"/>
        <v>#REF!</v>
      </c>
      <c r="Y209" s="277"/>
      <c r="Z209" s="282" t="e">
        <f t="shared" si="46"/>
        <v>#REF!</v>
      </c>
      <c r="AA209" s="283" t="e">
        <f t="shared" si="47"/>
        <v>#REF!</v>
      </c>
      <c r="AB209" s="277" t="e">
        <f t="shared" si="48"/>
        <v>#REF!</v>
      </c>
      <c r="AC209" s="277" t="e">
        <f t="shared" si="49"/>
        <v>#REF!</v>
      </c>
      <c r="AD209" s="284" t="e">
        <f t="shared" si="50"/>
        <v>#REF!</v>
      </c>
      <c r="AE209" s="285"/>
      <c r="AF209" s="286"/>
      <c r="AG209" s="291" t="str">
        <f t="shared" si="39"/>
        <v>30</v>
      </c>
      <c r="AH209" s="292">
        <f t="shared" si="51"/>
        <v>116.08</v>
      </c>
    </row>
    <row r="210" customHeight="1" spans="1:34">
      <c r="A210" s="43"/>
      <c r="B210" s="44"/>
      <c r="C210" s="138"/>
      <c r="D210" s="43"/>
      <c r="E210" s="43"/>
      <c r="F210" s="43"/>
      <c r="G210" s="43"/>
      <c r="H210" s="43"/>
      <c r="I210" s="45"/>
      <c r="J210" s="54"/>
      <c r="K210" s="54"/>
      <c r="L210" s="54"/>
      <c r="M210" s="54"/>
      <c r="N210" s="54"/>
      <c r="O210" s="54"/>
      <c r="P210" s="54" t="e">
        <f t="shared" si="40"/>
        <v>#REF!</v>
      </c>
      <c r="Q210" s="276" t="str">
        <f t="shared" si="41"/>
        <v>30</v>
      </c>
      <c r="R210" s="54" t="e">
        <f t="shared" si="42"/>
        <v>#REF!</v>
      </c>
      <c r="S210" s="54" t="str">
        <f t="shared" si="43"/>
        <v/>
      </c>
      <c r="T210" s="47"/>
      <c r="U210" s="277"/>
      <c r="V210" s="278">
        <v>1</v>
      </c>
      <c r="W210" s="279">
        <f t="shared" si="44"/>
        <v>0</v>
      </c>
      <c r="X210" s="277" t="e">
        <f t="shared" si="45"/>
        <v>#REF!</v>
      </c>
      <c r="Y210" s="277"/>
      <c r="Z210" s="282" t="e">
        <f t="shared" si="46"/>
        <v>#REF!</v>
      </c>
      <c r="AA210" s="283" t="e">
        <f t="shared" si="47"/>
        <v>#REF!</v>
      </c>
      <c r="AB210" s="277" t="e">
        <f t="shared" si="48"/>
        <v>#REF!</v>
      </c>
      <c r="AC210" s="277" t="e">
        <f t="shared" si="49"/>
        <v>#REF!</v>
      </c>
      <c r="AD210" s="284" t="e">
        <f t="shared" si="50"/>
        <v>#REF!</v>
      </c>
      <c r="AE210" s="285"/>
      <c r="AF210" s="286"/>
      <c r="AG210" s="291" t="str">
        <f t="shared" si="39"/>
        <v>30</v>
      </c>
      <c r="AH210" s="292">
        <f t="shared" si="51"/>
        <v>116.08</v>
      </c>
    </row>
    <row r="211" customHeight="1" spans="1:34">
      <c r="A211" s="43"/>
      <c r="B211" s="44"/>
      <c r="C211" s="138"/>
      <c r="D211" s="43"/>
      <c r="E211" s="43"/>
      <c r="F211" s="43"/>
      <c r="G211" s="43"/>
      <c r="H211" s="43"/>
      <c r="I211" s="45"/>
      <c r="J211" s="54"/>
      <c r="K211" s="54"/>
      <c r="L211" s="54"/>
      <c r="M211" s="54"/>
      <c r="N211" s="54"/>
      <c r="O211" s="54"/>
      <c r="P211" s="54" t="e">
        <f t="shared" si="40"/>
        <v>#REF!</v>
      </c>
      <c r="Q211" s="276" t="str">
        <f t="shared" si="41"/>
        <v>30</v>
      </c>
      <c r="R211" s="54" t="e">
        <f t="shared" si="42"/>
        <v>#REF!</v>
      </c>
      <c r="S211" s="54" t="str">
        <f t="shared" si="43"/>
        <v/>
      </c>
      <c r="T211" s="47"/>
      <c r="U211" s="277"/>
      <c r="V211" s="278">
        <v>1</v>
      </c>
      <c r="W211" s="279">
        <f t="shared" si="44"/>
        <v>0</v>
      </c>
      <c r="X211" s="277" t="e">
        <f t="shared" si="45"/>
        <v>#REF!</v>
      </c>
      <c r="Y211" s="277"/>
      <c r="Z211" s="282" t="e">
        <f t="shared" si="46"/>
        <v>#REF!</v>
      </c>
      <c r="AA211" s="283" t="e">
        <f t="shared" si="47"/>
        <v>#REF!</v>
      </c>
      <c r="AB211" s="277" t="e">
        <f t="shared" si="48"/>
        <v>#REF!</v>
      </c>
      <c r="AC211" s="277" t="e">
        <f t="shared" si="49"/>
        <v>#REF!</v>
      </c>
      <c r="AD211" s="284" t="e">
        <f t="shared" si="50"/>
        <v>#REF!</v>
      </c>
      <c r="AE211" s="285"/>
      <c r="AF211" s="286"/>
      <c r="AG211" s="291" t="str">
        <f t="shared" si="39"/>
        <v>30</v>
      </c>
      <c r="AH211" s="292">
        <f t="shared" si="51"/>
        <v>116.08</v>
      </c>
    </row>
    <row r="212" customHeight="1" spans="1:34">
      <c r="A212" s="43"/>
      <c r="B212" s="44"/>
      <c r="C212" s="138"/>
      <c r="D212" s="43"/>
      <c r="E212" s="43"/>
      <c r="F212" s="43"/>
      <c r="G212" s="43"/>
      <c r="H212" s="43"/>
      <c r="I212" s="45"/>
      <c r="J212" s="54"/>
      <c r="K212" s="54"/>
      <c r="L212" s="54"/>
      <c r="M212" s="54"/>
      <c r="N212" s="54"/>
      <c r="O212" s="54"/>
      <c r="P212" s="54" t="e">
        <f t="shared" si="40"/>
        <v>#REF!</v>
      </c>
      <c r="Q212" s="276" t="str">
        <f t="shared" si="41"/>
        <v>30</v>
      </c>
      <c r="R212" s="54" t="e">
        <f t="shared" si="42"/>
        <v>#REF!</v>
      </c>
      <c r="S212" s="54" t="str">
        <f t="shared" si="43"/>
        <v/>
      </c>
      <c r="T212" s="47"/>
      <c r="U212" s="277"/>
      <c r="V212" s="278">
        <v>1</v>
      </c>
      <c r="W212" s="279">
        <f t="shared" si="44"/>
        <v>0</v>
      </c>
      <c r="X212" s="277" t="e">
        <f t="shared" si="45"/>
        <v>#REF!</v>
      </c>
      <c r="Y212" s="277"/>
      <c r="Z212" s="282" t="e">
        <f t="shared" si="46"/>
        <v>#REF!</v>
      </c>
      <c r="AA212" s="283" t="e">
        <f t="shared" si="47"/>
        <v>#REF!</v>
      </c>
      <c r="AB212" s="277" t="e">
        <f t="shared" si="48"/>
        <v>#REF!</v>
      </c>
      <c r="AC212" s="277" t="e">
        <f t="shared" si="49"/>
        <v>#REF!</v>
      </c>
      <c r="AD212" s="284" t="e">
        <f t="shared" si="50"/>
        <v>#REF!</v>
      </c>
      <c r="AE212" s="285"/>
      <c r="AF212" s="286"/>
      <c r="AG212" s="291" t="str">
        <f t="shared" si="39"/>
        <v>30</v>
      </c>
      <c r="AH212" s="292">
        <f t="shared" si="51"/>
        <v>116.08</v>
      </c>
    </row>
    <row r="213" customHeight="1" spans="1:34">
      <c r="A213" s="43"/>
      <c r="B213" s="44"/>
      <c r="C213" s="138"/>
      <c r="D213" s="43"/>
      <c r="E213" s="43"/>
      <c r="F213" s="43"/>
      <c r="G213" s="43"/>
      <c r="H213" s="43"/>
      <c r="I213" s="45"/>
      <c r="J213" s="54"/>
      <c r="K213" s="54"/>
      <c r="L213" s="54"/>
      <c r="M213" s="54"/>
      <c r="N213" s="54"/>
      <c r="O213" s="54"/>
      <c r="P213" s="54" t="e">
        <f t="shared" si="40"/>
        <v>#REF!</v>
      </c>
      <c r="Q213" s="276" t="str">
        <f t="shared" si="41"/>
        <v>30</v>
      </c>
      <c r="R213" s="54" t="e">
        <f t="shared" si="42"/>
        <v>#REF!</v>
      </c>
      <c r="S213" s="54" t="str">
        <f t="shared" si="43"/>
        <v/>
      </c>
      <c r="T213" s="47"/>
      <c r="U213" s="277"/>
      <c r="V213" s="278">
        <v>1</v>
      </c>
      <c r="W213" s="279">
        <f t="shared" si="44"/>
        <v>0</v>
      </c>
      <c r="X213" s="277" t="e">
        <f t="shared" si="45"/>
        <v>#REF!</v>
      </c>
      <c r="Y213" s="277"/>
      <c r="Z213" s="282" t="e">
        <f t="shared" si="46"/>
        <v>#REF!</v>
      </c>
      <c r="AA213" s="283" t="e">
        <f t="shared" si="47"/>
        <v>#REF!</v>
      </c>
      <c r="AB213" s="277" t="e">
        <f t="shared" si="48"/>
        <v>#REF!</v>
      </c>
      <c r="AC213" s="277" t="e">
        <f t="shared" si="49"/>
        <v>#REF!</v>
      </c>
      <c r="AD213" s="284" t="e">
        <f t="shared" si="50"/>
        <v>#REF!</v>
      </c>
      <c r="AE213" s="285"/>
      <c r="AF213" s="286"/>
      <c r="AG213" s="291" t="str">
        <f t="shared" si="39"/>
        <v>30</v>
      </c>
      <c r="AH213" s="292">
        <f t="shared" si="51"/>
        <v>116.08</v>
      </c>
    </row>
    <row r="214" customHeight="1" spans="1:34">
      <c r="A214" s="43"/>
      <c r="B214" s="44"/>
      <c r="C214" s="138"/>
      <c r="D214" s="43"/>
      <c r="E214" s="43"/>
      <c r="F214" s="43"/>
      <c r="G214" s="43"/>
      <c r="H214" s="43"/>
      <c r="I214" s="45"/>
      <c r="J214" s="54"/>
      <c r="K214" s="54"/>
      <c r="L214" s="54"/>
      <c r="M214" s="54"/>
      <c r="N214" s="54"/>
      <c r="O214" s="54"/>
      <c r="P214" s="54" t="e">
        <f t="shared" si="40"/>
        <v>#REF!</v>
      </c>
      <c r="Q214" s="276" t="str">
        <f t="shared" si="41"/>
        <v>30</v>
      </c>
      <c r="R214" s="54" t="e">
        <f t="shared" si="42"/>
        <v>#REF!</v>
      </c>
      <c r="S214" s="54" t="str">
        <f t="shared" si="43"/>
        <v/>
      </c>
      <c r="T214" s="47"/>
      <c r="U214" s="277"/>
      <c r="V214" s="278">
        <v>1</v>
      </c>
      <c r="W214" s="279">
        <f t="shared" si="44"/>
        <v>0</v>
      </c>
      <c r="X214" s="277" t="e">
        <f t="shared" si="45"/>
        <v>#REF!</v>
      </c>
      <c r="Y214" s="277"/>
      <c r="Z214" s="282" t="e">
        <f t="shared" si="46"/>
        <v>#REF!</v>
      </c>
      <c r="AA214" s="283" t="e">
        <f t="shared" si="47"/>
        <v>#REF!</v>
      </c>
      <c r="AB214" s="277" t="e">
        <f t="shared" si="48"/>
        <v>#REF!</v>
      </c>
      <c r="AC214" s="277" t="e">
        <f t="shared" si="49"/>
        <v>#REF!</v>
      </c>
      <c r="AD214" s="284" t="e">
        <f t="shared" si="50"/>
        <v>#REF!</v>
      </c>
      <c r="AE214" s="285"/>
      <c r="AF214" s="286"/>
      <c r="AG214" s="291" t="str">
        <f t="shared" si="39"/>
        <v>30</v>
      </c>
      <c r="AH214" s="292">
        <f t="shared" si="51"/>
        <v>116.08</v>
      </c>
    </row>
    <row r="215" customHeight="1" spans="1:34">
      <c r="A215" s="43"/>
      <c r="B215" s="44"/>
      <c r="C215" s="138"/>
      <c r="D215" s="43"/>
      <c r="E215" s="43"/>
      <c r="F215" s="43"/>
      <c r="G215" s="43"/>
      <c r="H215" s="43"/>
      <c r="I215" s="45"/>
      <c r="J215" s="54"/>
      <c r="K215" s="54"/>
      <c r="L215" s="54"/>
      <c r="M215" s="54"/>
      <c r="N215" s="54"/>
      <c r="O215" s="54"/>
      <c r="P215" s="54" t="e">
        <f t="shared" si="40"/>
        <v>#REF!</v>
      </c>
      <c r="Q215" s="276" t="str">
        <f t="shared" si="41"/>
        <v>30</v>
      </c>
      <c r="R215" s="54" t="e">
        <f t="shared" si="42"/>
        <v>#REF!</v>
      </c>
      <c r="S215" s="54" t="str">
        <f t="shared" si="43"/>
        <v/>
      </c>
      <c r="T215" s="47"/>
      <c r="U215" s="277"/>
      <c r="V215" s="278">
        <v>1</v>
      </c>
      <c r="W215" s="279">
        <f t="shared" si="44"/>
        <v>0</v>
      </c>
      <c r="X215" s="277" t="e">
        <f t="shared" si="45"/>
        <v>#REF!</v>
      </c>
      <c r="Y215" s="277"/>
      <c r="Z215" s="282" t="e">
        <f t="shared" si="46"/>
        <v>#REF!</v>
      </c>
      <c r="AA215" s="283" t="e">
        <f t="shared" si="47"/>
        <v>#REF!</v>
      </c>
      <c r="AB215" s="277" t="e">
        <f t="shared" si="48"/>
        <v>#REF!</v>
      </c>
      <c r="AC215" s="277" t="e">
        <f t="shared" si="49"/>
        <v>#REF!</v>
      </c>
      <c r="AD215" s="284" t="e">
        <f t="shared" si="50"/>
        <v>#REF!</v>
      </c>
      <c r="AE215" s="285"/>
      <c r="AF215" s="286"/>
      <c r="AG215" s="291" t="str">
        <f t="shared" si="39"/>
        <v>30</v>
      </c>
      <c r="AH215" s="292">
        <f t="shared" si="51"/>
        <v>116.08</v>
      </c>
    </row>
    <row r="216" customHeight="1" spans="1:34">
      <c r="A216" s="43"/>
      <c r="B216" s="44"/>
      <c r="C216" s="138"/>
      <c r="D216" s="43"/>
      <c r="E216" s="43"/>
      <c r="F216" s="43"/>
      <c r="G216" s="43"/>
      <c r="H216" s="43"/>
      <c r="I216" s="45"/>
      <c r="J216" s="54"/>
      <c r="K216" s="54"/>
      <c r="L216" s="54"/>
      <c r="M216" s="54"/>
      <c r="N216" s="54"/>
      <c r="O216" s="54"/>
      <c r="P216" s="54" t="e">
        <f t="shared" si="40"/>
        <v>#REF!</v>
      </c>
      <c r="Q216" s="276" t="str">
        <f t="shared" si="41"/>
        <v>30</v>
      </c>
      <c r="R216" s="54" t="e">
        <f t="shared" si="42"/>
        <v>#REF!</v>
      </c>
      <c r="S216" s="54" t="str">
        <f t="shared" si="43"/>
        <v/>
      </c>
      <c r="T216" s="47"/>
      <c r="U216" s="277"/>
      <c r="V216" s="278">
        <v>1</v>
      </c>
      <c r="W216" s="279">
        <f t="shared" si="44"/>
        <v>0</v>
      </c>
      <c r="X216" s="277" t="e">
        <f t="shared" si="45"/>
        <v>#REF!</v>
      </c>
      <c r="Y216" s="277"/>
      <c r="Z216" s="282" t="e">
        <f t="shared" si="46"/>
        <v>#REF!</v>
      </c>
      <c r="AA216" s="283" t="e">
        <f t="shared" si="47"/>
        <v>#REF!</v>
      </c>
      <c r="AB216" s="277" t="e">
        <f t="shared" si="48"/>
        <v>#REF!</v>
      </c>
      <c r="AC216" s="277" t="e">
        <f t="shared" si="49"/>
        <v>#REF!</v>
      </c>
      <c r="AD216" s="284" t="e">
        <f t="shared" si="50"/>
        <v>#REF!</v>
      </c>
      <c r="AE216" s="285"/>
      <c r="AF216" s="286"/>
      <c r="AG216" s="291" t="str">
        <f t="shared" si="39"/>
        <v>30</v>
      </c>
      <c r="AH216" s="292">
        <f t="shared" si="51"/>
        <v>116.08</v>
      </c>
    </row>
    <row r="217" customHeight="1" spans="1:34">
      <c r="A217" s="43"/>
      <c r="B217" s="44"/>
      <c r="C217" s="138"/>
      <c r="D217" s="43"/>
      <c r="E217" s="43"/>
      <c r="F217" s="43"/>
      <c r="G217" s="43"/>
      <c r="H217" s="43"/>
      <c r="I217" s="45"/>
      <c r="J217" s="54"/>
      <c r="K217" s="54"/>
      <c r="L217" s="54"/>
      <c r="M217" s="54"/>
      <c r="N217" s="54"/>
      <c r="O217" s="54"/>
      <c r="P217" s="54" t="e">
        <f t="shared" si="40"/>
        <v>#REF!</v>
      </c>
      <c r="Q217" s="276" t="str">
        <f t="shared" si="41"/>
        <v>30</v>
      </c>
      <c r="R217" s="54" t="e">
        <f t="shared" si="42"/>
        <v>#REF!</v>
      </c>
      <c r="S217" s="54" t="str">
        <f t="shared" si="43"/>
        <v/>
      </c>
      <c r="T217" s="47"/>
      <c r="U217" s="277"/>
      <c r="V217" s="278">
        <v>1</v>
      </c>
      <c r="W217" s="279">
        <f t="shared" si="44"/>
        <v>0</v>
      </c>
      <c r="X217" s="277" t="e">
        <f t="shared" si="45"/>
        <v>#REF!</v>
      </c>
      <c r="Y217" s="277"/>
      <c r="Z217" s="282" t="e">
        <f t="shared" si="46"/>
        <v>#REF!</v>
      </c>
      <c r="AA217" s="283" t="e">
        <f t="shared" si="47"/>
        <v>#REF!</v>
      </c>
      <c r="AB217" s="277" t="e">
        <f t="shared" si="48"/>
        <v>#REF!</v>
      </c>
      <c r="AC217" s="277" t="e">
        <f t="shared" si="49"/>
        <v>#REF!</v>
      </c>
      <c r="AD217" s="284" t="e">
        <f t="shared" si="50"/>
        <v>#REF!</v>
      </c>
      <c r="AE217" s="285"/>
      <c r="AF217" s="286"/>
      <c r="AG217" s="291" t="str">
        <f t="shared" si="39"/>
        <v>30</v>
      </c>
      <c r="AH217" s="292">
        <f t="shared" si="51"/>
        <v>116.08</v>
      </c>
    </row>
    <row r="218" customHeight="1" spans="1:34">
      <c r="A218" s="43"/>
      <c r="B218" s="44"/>
      <c r="C218" s="138"/>
      <c r="D218" s="43"/>
      <c r="E218" s="43"/>
      <c r="F218" s="43"/>
      <c r="G218" s="43"/>
      <c r="H218" s="43"/>
      <c r="I218" s="45"/>
      <c r="J218" s="54"/>
      <c r="K218" s="54"/>
      <c r="L218" s="54"/>
      <c r="M218" s="54"/>
      <c r="N218" s="54"/>
      <c r="O218" s="54"/>
      <c r="P218" s="54" t="e">
        <f t="shared" si="40"/>
        <v>#REF!</v>
      </c>
      <c r="Q218" s="276" t="str">
        <f t="shared" si="41"/>
        <v>30</v>
      </c>
      <c r="R218" s="54" t="e">
        <f t="shared" si="42"/>
        <v>#REF!</v>
      </c>
      <c r="S218" s="54" t="str">
        <f t="shared" si="43"/>
        <v/>
      </c>
      <c r="T218" s="47"/>
      <c r="U218" s="277"/>
      <c r="V218" s="278">
        <v>1</v>
      </c>
      <c r="W218" s="279">
        <f t="shared" si="44"/>
        <v>0</v>
      </c>
      <c r="X218" s="277" t="e">
        <f t="shared" si="45"/>
        <v>#REF!</v>
      </c>
      <c r="Y218" s="277"/>
      <c r="Z218" s="282" t="e">
        <f t="shared" si="46"/>
        <v>#REF!</v>
      </c>
      <c r="AA218" s="283" t="e">
        <f t="shared" si="47"/>
        <v>#REF!</v>
      </c>
      <c r="AB218" s="277" t="e">
        <f t="shared" si="48"/>
        <v>#REF!</v>
      </c>
      <c r="AC218" s="277" t="e">
        <f t="shared" si="49"/>
        <v>#REF!</v>
      </c>
      <c r="AD218" s="284" t="e">
        <f t="shared" si="50"/>
        <v>#REF!</v>
      </c>
      <c r="AE218" s="285"/>
      <c r="AF218" s="286"/>
      <c r="AG218" s="291" t="str">
        <f t="shared" si="39"/>
        <v>30</v>
      </c>
      <c r="AH218" s="292">
        <f t="shared" si="51"/>
        <v>116.08</v>
      </c>
    </row>
    <row r="219" customHeight="1" spans="1:34">
      <c r="A219" s="43"/>
      <c r="B219" s="44"/>
      <c r="C219" s="138"/>
      <c r="D219" s="43"/>
      <c r="E219" s="43"/>
      <c r="F219" s="43"/>
      <c r="G219" s="43"/>
      <c r="H219" s="43"/>
      <c r="I219" s="45"/>
      <c r="J219" s="54"/>
      <c r="K219" s="54"/>
      <c r="L219" s="54"/>
      <c r="M219" s="54"/>
      <c r="N219" s="54"/>
      <c r="O219" s="54"/>
      <c r="P219" s="54" t="e">
        <f t="shared" si="40"/>
        <v>#REF!</v>
      </c>
      <c r="Q219" s="276" t="str">
        <f t="shared" si="41"/>
        <v>30</v>
      </c>
      <c r="R219" s="54" t="e">
        <f t="shared" si="42"/>
        <v>#REF!</v>
      </c>
      <c r="S219" s="54" t="str">
        <f t="shared" si="43"/>
        <v/>
      </c>
      <c r="T219" s="47"/>
      <c r="U219" s="277"/>
      <c r="V219" s="278">
        <v>1</v>
      </c>
      <c r="W219" s="279">
        <f t="shared" si="44"/>
        <v>0</v>
      </c>
      <c r="X219" s="277" t="e">
        <f t="shared" si="45"/>
        <v>#REF!</v>
      </c>
      <c r="Y219" s="277"/>
      <c r="Z219" s="282" t="e">
        <f t="shared" si="46"/>
        <v>#REF!</v>
      </c>
      <c r="AA219" s="283" t="e">
        <f t="shared" si="47"/>
        <v>#REF!</v>
      </c>
      <c r="AB219" s="277" t="e">
        <f t="shared" si="48"/>
        <v>#REF!</v>
      </c>
      <c r="AC219" s="277" t="e">
        <f t="shared" si="49"/>
        <v>#REF!</v>
      </c>
      <c r="AD219" s="284" t="e">
        <f t="shared" si="50"/>
        <v>#REF!</v>
      </c>
      <c r="AE219" s="285"/>
      <c r="AF219" s="286"/>
      <c r="AG219" s="291" t="str">
        <f t="shared" si="39"/>
        <v>30</v>
      </c>
      <c r="AH219" s="292">
        <f t="shared" si="51"/>
        <v>116.08</v>
      </c>
    </row>
    <row r="220" customHeight="1" spans="1:34">
      <c r="A220" s="43"/>
      <c r="B220" s="44"/>
      <c r="C220" s="138"/>
      <c r="D220" s="43"/>
      <c r="E220" s="43"/>
      <c r="F220" s="43"/>
      <c r="G220" s="43"/>
      <c r="H220" s="43"/>
      <c r="I220" s="45"/>
      <c r="J220" s="54"/>
      <c r="K220" s="54"/>
      <c r="L220" s="54"/>
      <c r="M220" s="54"/>
      <c r="N220" s="54"/>
      <c r="O220" s="54"/>
      <c r="P220" s="54" t="e">
        <f t="shared" si="40"/>
        <v>#REF!</v>
      </c>
      <c r="Q220" s="276" t="str">
        <f t="shared" si="41"/>
        <v>30</v>
      </c>
      <c r="R220" s="54" t="e">
        <f t="shared" si="42"/>
        <v>#REF!</v>
      </c>
      <c r="S220" s="54" t="str">
        <f t="shared" si="43"/>
        <v/>
      </c>
      <c r="T220" s="47"/>
      <c r="U220" s="277"/>
      <c r="V220" s="278">
        <v>1</v>
      </c>
      <c r="W220" s="279">
        <f t="shared" si="44"/>
        <v>0</v>
      </c>
      <c r="X220" s="277" t="e">
        <f t="shared" si="45"/>
        <v>#REF!</v>
      </c>
      <c r="Y220" s="277"/>
      <c r="Z220" s="282" t="e">
        <f t="shared" si="46"/>
        <v>#REF!</v>
      </c>
      <c r="AA220" s="283" t="e">
        <f t="shared" si="47"/>
        <v>#REF!</v>
      </c>
      <c r="AB220" s="277" t="e">
        <f t="shared" si="48"/>
        <v>#REF!</v>
      </c>
      <c r="AC220" s="277" t="e">
        <f t="shared" si="49"/>
        <v>#REF!</v>
      </c>
      <c r="AD220" s="284" t="e">
        <f t="shared" si="50"/>
        <v>#REF!</v>
      </c>
      <c r="AE220" s="285"/>
      <c r="AF220" s="286"/>
      <c r="AG220" s="291" t="str">
        <f t="shared" si="39"/>
        <v>30</v>
      </c>
      <c r="AH220" s="292">
        <f t="shared" si="51"/>
        <v>116.08</v>
      </c>
    </row>
    <row r="221" customHeight="1" spans="1:34">
      <c r="A221" s="43"/>
      <c r="B221" s="44"/>
      <c r="C221" s="138"/>
      <c r="D221" s="43"/>
      <c r="E221" s="43"/>
      <c r="F221" s="43"/>
      <c r="G221" s="43"/>
      <c r="H221" s="43"/>
      <c r="I221" s="45"/>
      <c r="J221" s="54"/>
      <c r="K221" s="54"/>
      <c r="L221" s="54"/>
      <c r="M221" s="54"/>
      <c r="N221" s="54"/>
      <c r="O221" s="54"/>
      <c r="P221" s="54" t="e">
        <f t="shared" si="40"/>
        <v>#REF!</v>
      </c>
      <c r="Q221" s="276" t="str">
        <f t="shared" si="41"/>
        <v>30</v>
      </c>
      <c r="R221" s="54" t="e">
        <f t="shared" si="42"/>
        <v>#REF!</v>
      </c>
      <c r="S221" s="54" t="str">
        <f t="shared" si="43"/>
        <v/>
      </c>
      <c r="T221" s="47"/>
      <c r="U221" s="277"/>
      <c r="V221" s="278">
        <v>1</v>
      </c>
      <c r="W221" s="279">
        <f t="shared" si="44"/>
        <v>0</v>
      </c>
      <c r="X221" s="277" t="e">
        <f t="shared" si="45"/>
        <v>#REF!</v>
      </c>
      <c r="Y221" s="277"/>
      <c r="Z221" s="282" t="e">
        <f t="shared" si="46"/>
        <v>#REF!</v>
      </c>
      <c r="AA221" s="283" t="e">
        <f t="shared" si="47"/>
        <v>#REF!</v>
      </c>
      <c r="AB221" s="277" t="e">
        <f t="shared" si="48"/>
        <v>#REF!</v>
      </c>
      <c r="AC221" s="277" t="e">
        <f t="shared" si="49"/>
        <v>#REF!</v>
      </c>
      <c r="AD221" s="284" t="e">
        <f t="shared" si="50"/>
        <v>#REF!</v>
      </c>
      <c r="AE221" s="285"/>
      <c r="AF221" s="286"/>
      <c r="AG221" s="291" t="str">
        <f t="shared" si="39"/>
        <v>30</v>
      </c>
      <c r="AH221" s="292">
        <f t="shared" si="51"/>
        <v>116.08</v>
      </c>
    </row>
    <row r="222" customHeight="1" spans="1:34">
      <c r="A222" s="43"/>
      <c r="B222" s="44"/>
      <c r="C222" s="138"/>
      <c r="D222" s="43"/>
      <c r="E222" s="43"/>
      <c r="F222" s="43"/>
      <c r="G222" s="43"/>
      <c r="H222" s="43"/>
      <c r="I222" s="45"/>
      <c r="J222" s="54"/>
      <c r="K222" s="54"/>
      <c r="L222" s="54"/>
      <c r="M222" s="54"/>
      <c r="N222" s="54"/>
      <c r="O222" s="54"/>
      <c r="P222" s="54" t="e">
        <f t="shared" si="40"/>
        <v>#REF!</v>
      </c>
      <c r="Q222" s="276" t="str">
        <f t="shared" si="41"/>
        <v>30</v>
      </c>
      <c r="R222" s="54" t="e">
        <f t="shared" si="42"/>
        <v>#REF!</v>
      </c>
      <c r="S222" s="54" t="str">
        <f t="shared" si="43"/>
        <v/>
      </c>
      <c r="T222" s="47"/>
      <c r="U222" s="277"/>
      <c r="V222" s="278">
        <v>1</v>
      </c>
      <c r="W222" s="279">
        <f t="shared" si="44"/>
        <v>0</v>
      </c>
      <c r="X222" s="277" t="e">
        <f t="shared" si="45"/>
        <v>#REF!</v>
      </c>
      <c r="Y222" s="277"/>
      <c r="Z222" s="282" t="e">
        <f t="shared" si="46"/>
        <v>#REF!</v>
      </c>
      <c r="AA222" s="283" t="e">
        <f t="shared" si="47"/>
        <v>#REF!</v>
      </c>
      <c r="AB222" s="277" t="e">
        <f t="shared" si="48"/>
        <v>#REF!</v>
      </c>
      <c r="AC222" s="277" t="e">
        <f t="shared" si="49"/>
        <v>#REF!</v>
      </c>
      <c r="AD222" s="284" t="e">
        <f t="shared" si="50"/>
        <v>#REF!</v>
      </c>
      <c r="AE222" s="285"/>
      <c r="AF222" s="286"/>
      <c r="AG222" s="291" t="str">
        <f t="shared" si="39"/>
        <v>30</v>
      </c>
      <c r="AH222" s="292">
        <f t="shared" si="51"/>
        <v>116.08</v>
      </c>
    </row>
    <row r="223" customHeight="1" spans="1:34">
      <c r="A223" s="43"/>
      <c r="B223" s="44"/>
      <c r="C223" s="138"/>
      <c r="D223" s="43"/>
      <c r="E223" s="43"/>
      <c r="F223" s="43"/>
      <c r="G223" s="43"/>
      <c r="H223" s="43"/>
      <c r="I223" s="45"/>
      <c r="J223" s="54"/>
      <c r="K223" s="54"/>
      <c r="L223" s="54"/>
      <c r="M223" s="54"/>
      <c r="N223" s="54"/>
      <c r="O223" s="54"/>
      <c r="P223" s="54" t="e">
        <f t="shared" si="40"/>
        <v>#REF!</v>
      </c>
      <c r="Q223" s="276" t="str">
        <f t="shared" si="41"/>
        <v>30</v>
      </c>
      <c r="R223" s="54" t="e">
        <f t="shared" si="42"/>
        <v>#REF!</v>
      </c>
      <c r="S223" s="54" t="str">
        <f t="shared" si="43"/>
        <v/>
      </c>
      <c r="T223" s="47"/>
      <c r="U223" s="277"/>
      <c r="V223" s="278">
        <v>1</v>
      </c>
      <c r="W223" s="279">
        <f t="shared" si="44"/>
        <v>0</v>
      </c>
      <c r="X223" s="277" t="e">
        <f t="shared" si="45"/>
        <v>#REF!</v>
      </c>
      <c r="Y223" s="277"/>
      <c r="Z223" s="282" t="e">
        <f t="shared" si="46"/>
        <v>#REF!</v>
      </c>
      <c r="AA223" s="283" t="e">
        <f t="shared" si="47"/>
        <v>#REF!</v>
      </c>
      <c r="AB223" s="277" t="e">
        <f t="shared" si="48"/>
        <v>#REF!</v>
      </c>
      <c r="AC223" s="277" t="e">
        <f t="shared" si="49"/>
        <v>#REF!</v>
      </c>
      <c r="AD223" s="284" t="e">
        <f t="shared" si="50"/>
        <v>#REF!</v>
      </c>
      <c r="AE223" s="285"/>
      <c r="AF223" s="286"/>
      <c r="AG223" s="291" t="str">
        <f t="shared" si="39"/>
        <v>30</v>
      </c>
      <c r="AH223" s="292">
        <f t="shared" si="51"/>
        <v>116.08</v>
      </c>
    </row>
    <row r="224" customHeight="1" spans="1:34">
      <c r="A224" s="43"/>
      <c r="B224" s="44"/>
      <c r="C224" s="138"/>
      <c r="D224" s="43"/>
      <c r="E224" s="43"/>
      <c r="F224" s="43"/>
      <c r="G224" s="43"/>
      <c r="H224" s="43"/>
      <c r="I224" s="45"/>
      <c r="J224" s="54"/>
      <c r="K224" s="54"/>
      <c r="L224" s="54"/>
      <c r="M224" s="54"/>
      <c r="N224" s="54"/>
      <c r="O224" s="54"/>
      <c r="P224" s="54" t="e">
        <f t="shared" si="40"/>
        <v>#REF!</v>
      </c>
      <c r="Q224" s="276" t="str">
        <f t="shared" si="41"/>
        <v>30</v>
      </c>
      <c r="R224" s="54" t="e">
        <f t="shared" si="42"/>
        <v>#REF!</v>
      </c>
      <c r="S224" s="54" t="str">
        <f t="shared" si="43"/>
        <v/>
      </c>
      <c r="T224" s="47"/>
      <c r="U224" s="277"/>
      <c r="V224" s="278">
        <v>1</v>
      </c>
      <c r="W224" s="279">
        <f t="shared" si="44"/>
        <v>0</v>
      </c>
      <c r="X224" s="277" t="e">
        <f t="shared" si="45"/>
        <v>#REF!</v>
      </c>
      <c r="Y224" s="277"/>
      <c r="Z224" s="282" t="e">
        <f t="shared" si="46"/>
        <v>#REF!</v>
      </c>
      <c r="AA224" s="283" t="e">
        <f t="shared" si="47"/>
        <v>#REF!</v>
      </c>
      <c r="AB224" s="277" t="e">
        <f t="shared" si="48"/>
        <v>#REF!</v>
      </c>
      <c r="AC224" s="277" t="e">
        <f t="shared" si="49"/>
        <v>#REF!</v>
      </c>
      <c r="AD224" s="284" t="e">
        <f t="shared" si="50"/>
        <v>#REF!</v>
      </c>
      <c r="AE224" s="285"/>
      <c r="AF224" s="286"/>
      <c r="AG224" s="291" t="str">
        <f t="shared" si="39"/>
        <v>30</v>
      </c>
      <c r="AH224" s="292">
        <f t="shared" si="51"/>
        <v>116.08</v>
      </c>
    </row>
    <row r="225" customHeight="1" spans="1:34">
      <c r="A225" s="43"/>
      <c r="B225" s="44"/>
      <c r="C225" s="138"/>
      <c r="D225" s="43"/>
      <c r="E225" s="43"/>
      <c r="F225" s="43"/>
      <c r="G225" s="43"/>
      <c r="H225" s="43"/>
      <c r="I225" s="45"/>
      <c r="J225" s="54"/>
      <c r="K225" s="54"/>
      <c r="L225" s="54"/>
      <c r="M225" s="54"/>
      <c r="N225" s="54"/>
      <c r="O225" s="54"/>
      <c r="P225" s="54" t="e">
        <f t="shared" si="40"/>
        <v>#REF!</v>
      </c>
      <c r="Q225" s="276" t="str">
        <f t="shared" si="41"/>
        <v>30</v>
      </c>
      <c r="R225" s="54" t="e">
        <f t="shared" si="42"/>
        <v>#REF!</v>
      </c>
      <c r="S225" s="54" t="str">
        <f t="shared" si="43"/>
        <v/>
      </c>
      <c r="T225" s="47"/>
      <c r="U225" s="277"/>
      <c r="V225" s="278">
        <v>1</v>
      </c>
      <c r="W225" s="279">
        <f t="shared" si="44"/>
        <v>0</v>
      </c>
      <c r="X225" s="277" t="e">
        <f t="shared" si="45"/>
        <v>#REF!</v>
      </c>
      <c r="Y225" s="277"/>
      <c r="Z225" s="282" t="e">
        <f t="shared" si="46"/>
        <v>#REF!</v>
      </c>
      <c r="AA225" s="283" t="e">
        <f t="shared" si="47"/>
        <v>#REF!</v>
      </c>
      <c r="AB225" s="277" t="e">
        <f t="shared" si="48"/>
        <v>#REF!</v>
      </c>
      <c r="AC225" s="277" t="e">
        <f t="shared" si="49"/>
        <v>#REF!</v>
      </c>
      <c r="AD225" s="284" t="e">
        <f t="shared" si="50"/>
        <v>#REF!</v>
      </c>
      <c r="AE225" s="285"/>
      <c r="AF225" s="286"/>
      <c r="AG225" s="291" t="str">
        <f t="shared" si="39"/>
        <v>30</v>
      </c>
      <c r="AH225" s="292">
        <f t="shared" si="51"/>
        <v>116.08</v>
      </c>
    </row>
    <row r="226" customHeight="1" spans="1:34">
      <c r="A226" s="43"/>
      <c r="B226" s="44"/>
      <c r="C226" s="138"/>
      <c r="D226" s="43"/>
      <c r="E226" s="43"/>
      <c r="F226" s="43"/>
      <c r="G226" s="43"/>
      <c r="H226" s="43"/>
      <c r="I226" s="45"/>
      <c r="J226" s="54"/>
      <c r="K226" s="54"/>
      <c r="L226" s="54"/>
      <c r="M226" s="54"/>
      <c r="N226" s="54"/>
      <c r="O226" s="54"/>
      <c r="P226" s="54" t="e">
        <f t="shared" si="40"/>
        <v>#REF!</v>
      </c>
      <c r="Q226" s="276" t="str">
        <f t="shared" si="41"/>
        <v>30</v>
      </c>
      <c r="R226" s="54" t="e">
        <f t="shared" si="42"/>
        <v>#REF!</v>
      </c>
      <c r="S226" s="54" t="str">
        <f t="shared" si="43"/>
        <v/>
      </c>
      <c r="T226" s="47"/>
      <c r="U226" s="277"/>
      <c r="V226" s="278">
        <v>1</v>
      </c>
      <c r="W226" s="279">
        <f t="shared" si="44"/>
        <v>0</v>
      </c>
      <c r="X226" s="277" t="e">
        <f t="shared" si="45"/>
        <v>#REF!</v>
      </c>
      <c r="Y226" s="277"/>
      <c r="Z226" s="282" t="e">
        <f t="shared" si="46"/>
        <v>#REF!</v>
      </c>
      <c r="AA226" s="283" t="e">
        <f t="shared" si="47"/>
        <v>#REF!</v>
      </c>
      <c r="AB226" s="277" t="e">
        <f t="shared" si="48"/>
        <v>#REF!</v>
      </c>
      <c r="AC226" s="277" t="e">
        <f t="shared" si="49"/>
        <v>#REF!</v>
      </c>
      <c r="AD226" s="284" t="e">
        <f t="shared" si="50"/>
        <v>#REF!</v>
      </c>
      <c r="AE226" s="285"/>
      <c r="AF226" s="286"/>
      <c r="AG226" s="291" t="str">
        <f t="shared" si="39"/>
        <v>30</v>
      </c>
      <c r="AH226" s="292">
        <f t="shared" si="51"/>
        <v>116.08</v>
      </c>
    </row>
    <row r="227" customHeight="1" spans="1:34">
      <c r="A227" s="43"/>
      <c r="B227" s="44"/>
      <c r="C227" s="138"/>
      <c r="D227" s="43"/>
      <c r="E227" s="43"/>
      <c r="F227" s="43"/>
      <c r="G227" s="43"/>
      <c r="H227" s="43"/>
      <c r="I227" s="45"/>
      <c r="J227" s="54"/>
      <c r="K227" s="54"/>
      <c r="L227" s="54"/>
      <c r="M227" s="54"/>
      <c r="N227" s="54"/>
      <c r="O227" s="54"/>
      <c r="P227" s="54" t="e">
        <f t="shared" si="40"/>
        <v>#REF!</v>
      </c>
      <c r="Q227" s="276" t="str">
        <f t="shared" si="41"/>
        <v>30</v>
      </c>
      <c r="R227" s="54" t="e">
        <f t="shared" si="42"/>
        <v>#REF!</v>
      </c>
      <c r="S227" s="54" t="str">
        <f t="shared" si="43"/>
        <v/>
      </c>
      <c r="T227" s="47"/>
      <c r="U227" s="277"/>
      <c r="V227" s="278">
        <v>1</v>
      </c>
      <c r="W227" s="279">
        <f t="shared" si="44"/>
        <v>0</v>
      </c>
      <c r="X227" s="277" t="e">
        <f t="shared" si="45"/>
        <v>#REF!</v>
      </c>
      <c r="Y227" s="277"/>
      <c r="Z227" s="282" t="e">
        <f t="shared" si="46"/>
        <v>#REF!</v>
      </c>
      <c r="AA227" s="283" t="e">
        <f t="shared" si="47"/>
        <v>#REF!</v>
      </c>
      <c r="AB227" s="277" t="e">
        <f t="shared" si="48"/>
        <v>#REF!</v>
      </c>
      <c r="AC227" s="277" t="e">
        <f t="shared" si="49"/>
        <v>#REF!</v>
      </c>
      <c r="AD227" s="284" t="e">
        <f t="shared" si="50"/>
        <v>#REF!</v>
      </c>
      <c r="AE227" s="285"/>
      <c r="AF227" s="286"/>
      <c r="AG227" s="291" t="str">
        <f t="shared" si="39"/>
        <v>30</v>
      </c>
      <c r="AH227" s="292">
        <f t="shared" si="51"/>
        <v>116.08</v>
      </c>
    </row>
    <row r="228" customHeight="1" spans="1:34">
      <c r="A228" s="43"/>
      <c r="B228" s="44"/>
      <c r="C228" s="138"/>
      <c r="D228" s="43"/>
      <c r="E228" s="43"/>
      <c r="F228" s="43"/>
      <c r="G228" s="43"/>
      <c r="H228" s="43"/>
      <c r="I228" s="45"/>
      <c r="J228" s="54"/>
      <c r="K228" s="54"/>
      <c r="L228" s="54"/>
      <c r="M228" s="54"/>
      <c r="N228" s="54"/>
      <c r="O228" s="54"/>
      <c r="P228" s="54" t="e">
        <f t="shared" si="40"/>
        <v>#REF!</v>
      </c>
      <c r="Q228" s="276" t="str">
        <f t="shared" si="41"/>
        <v>30</v>
      </c>
      <c r="R228" s="54" t="e">
        <f t="shared" si="42"/>
        <v>#REF!</v>
      </c>
      <c r="S228" s="54" t="str">
        <f t="shared" si="43"/>
        <v/>
      </c>
      <c r="T228" s="47"/>
      <c r="U228" s="277"/>
      <c r="V228" s="278">
        <v>1</v>
      </c>
      <c r="W228" s="279">
        <f t="shared" si="44"/>
        <v>0</v>
      </c>
      <c r="X228" s="277" t="e">
        <f t="shared" si="45"/>
        <v>#REF!</v>
      </c>
      <c r="Y228" s="277"/>
      <c r="Z228" s="282" t="e">
        <f t="shared" si="46"/>
        <v>#REF!</v>
      </c>
      <c r="AA228" s="283" t="e">
        <f t="shared" si="47"/>
        <v>#REF!</v>
      </c>
      <c r="AB228" s="277" t="e">
        <f t="shared" si="48"/>
        <v>#REF!</v>
      </c>
      <c r="AC228" s="277" t="e">
        <f t="shared" si="49"/>
        <v>#REF!</v>
      </c>
      <c r="AD228" s="284" t="e">
        <f t="shared" si="50"/>
        <v>#REF!</v>
      </c>
      <c r="AE228" s="285"/>
      <c r="AF228" s="286"/>
      <c r="AG228" s="291" t="str">
        <f t="shared" si="39"/>
        <v>30</v>
      </c>
      <c r="AH228" s="292">
        <f t="shared" si="51"/>
        <v>116.08</v>
      </c>
    </row>
    <row r="229" customHeight="1" spans="1:34">
      <c r="A229" s="43"/>
      <c r="B229" s="44"/>
      <c r="C229" s="138"/>
      <c r="D229" s="43"/>
      <c r="E229" s="43"/>
      <c r="F229" s="43"/>
      <c r="G229" s="43"/>
      <c r="H229" s="43"/>
      <c r="I229" s="45"/>
      <c r="J229" s="54"/>
      <c r="K229" s="54"/>
      <c r="L229" s="54"/>
      <c r="M229" s="54"/>
      <c r="N229" s="54"/>
      <c r="O229" s="54"/>
      <c r="P229" s="54" t="e">
        <f t="shared" si="40"/>
        <v>#REF!</v>
      </c>
      <c r="Q229" s="276" t="str">
        <f t="shared" si="41"/>
        <v>30</v>
      </c>
      <c r="R229" s="54" t="e">
        <f t="shared" si="42"/>
        <v>#REF!</v>
      </c>
      <c r="S229" s="54" t="str">
        <f t="shared" si="43"/>
        <v/>
      </c>
      <c r="T229" s="47"/>
      <c r="U229" s="277"/>
      <c r="V229" s="278">
        <v>1</v>
      </c>
      <c r="W229" s="279">
        <f t="shared" si="44"/>
        <v>0</v>
      </c>
      <c r="X229" s="277" t="e">
        <f t="shared" si="45"/>
        <v>#REF!</v>
      </c>
      <c r="Y229" s="277"/>
      <c r="Z229" s="282" t="e">
        <f t="shared" si="46"/>
        <v>#REF!</v>
      </c>
      <c r="AA229" s="283" t="e">
        <f t="shared" si="47"/>
        <v>#REF!</v>
      </c>
      <c r="AB229" s="277" t="e">
        <f t="shared" si="48"/>
        <v>#REF!</v>
      </c>
      <c r="AC229" s="277" t="e">
        <f t="shared" si="49"/>
        <v>#REF!</v>
      </c>
      <c r="AD229" s="284" t="e">
        <f t="shared" si="50"/>
        <v>#REF!</v>
      </c>
      <c r="AE229" s="285"/>
      <c r="AF229" s="286"/>
      <c r="AG229" s="291" t="str">
        <f t="shared" si="39"/>
        <v>30</v>
      </c>
      <c r="AH229" s="292">
        <f t="shared" si="51"/>
        <v>116.08</v>
      </c>
    </row>
    <row r="230" customHeight="1" spans="1:34">
      <c r="A230" s="43"/>
      <c r="B230" s="44"/>
      <c r="C230" s="138"/>
      <c r="D230" s="43"/>
      <c r="E230" s="43"/>
      <c r="F230" s="43"/>
      <c r="G230" s="43"/>
      <c r="H230" s="43"/>
      <c r="I230" s="45"/>
      <c r="J230" s="54"/>
      <c r="K230" s="54"/>
      <c r="L230" s="54"/>
      <c r="M230" s="54"/>
      <c r="N230" s="54"/>
      <c r="O230" s="54"/>
      <c r="P230" s="54" t="e">
        <f t="shared" si="40"/>
        <v>#REF!</v>
      </c>
      <c r="Q230" s="276" t="str">
        <f t="shared" si="41"/>
        <v>30</v>
      </c>
      <c r="R230" s="54" t="e">
        <f t="shared" si="42"/>
        <v>#REF!</v>
      </c>
      <c r="S230" s="54" t="str">
        <f t="shared" si="43"/>
        <v/>
      </c>
      <c r="T230" s="47"/>
      <c r="U230" s="277"/>
      <c r="V230" s="278">
        <v>1</v>
      </c>
      <c r="W230" s="279">
        <f t="shared" si="44"/>
        <v>0</v>
      </c>
      <c r="X230" s="277" t="e">
        <f t="shared" si="45"/>
        <v>#REF!</v>
      </c>
      <c r="Y230" s="277"/>
      <c r="Z230" s="282" t="e">
        <f t="shared" si="46"/>
        <v>#REF!</v>
      </c>
      <c r="AA230" s="283" t="e">
        <f t="shared" si="47"/>
        <v>#REF!</v>
      </c>
      <c r="AB230" s="277" t="e">
        <f t="shared" si="48"/>
        <v>#REF!</v>
      </c>
      <c r="AC230" s="277" t="e">
        <f t="shared" si="49"/>
        <v>#REF!</v>
      </c>
      <c r="AD230" s="284" t="e">
        <f t="shared" si="50"/>
        <v>#REF!</v>
      </c>
      <c r="AE230" s="285"/>
      <c r="AF230" s="286"/>
      <c r="AG230" s="291" t="str">
        <f t="shared" si="39"/>
        <v>30</v>
      </c>
      <c r="AH230" s="292">
        <f t="shared" si="51"/>
        <v>116.08</v>
      </c>
    </row>
    <row r="231" customHeight="1" spans="1:34">
      <c r="A231" s="43"/>
      <c r="B231" s="44"/>
      <c r="C231" s="138"/>
      <c r="D231" s="43"/>
      <c r="E231" s="43"/>
      <c r="F231" s="43"/>
      <c r="G231" s="43"/>
      <c r="H231" s="43"/>
      <c r="I231" s="45"/>
      <c r="J231" s="54"/>
      <c r="K231" s="54"/>
      <c r="L231" s="54"/>
      <c r="M231" s="54"/>
      <c r="N231" s="54"/>
      <c r="O231" s="54"/>
      <c r="P231" s="54" t="e">
        <f t="shared" si="40"/>
        <v>#REF!</v>
      </c>
      <c r="Q231" s="276" t="str">
        <f t="shared" si="41"/>
        <v>30</v>
      </c>
      <c r="R231" s="54" t="e">
        <f t="shared" si="42"/>
        <v>#REF!</v>
      </c>
      <c r="S231" s="54" t="str">
        <f t="shared" si="43"/>
        <v/>
      </c>
      <c r="T231" s="47"/>
      <c r="U231" s="277"/>
      <c r="V231" s="278">
        <v>1</v>
      </c>
      <c r="W231" s="279">
        <f t="shared" si="44"/>
        <v>0</v>
      </c>
      <c r="X231" s="277" t="e">
        <f t="shared" si="45"/>
        <v>#REF!</v>
      </c>
      <c r="Y231" s="277"/>
      <c r="Z231" s="282" t="e">
        <f t="shared" si="46"/>
        <v>#REF!</v>
      </c>
      <c r="AA231" s="283" t="e">
        <f t="shared" si="47"/>
        <v>#REF!</v>
      </c>
      <c r="AB231" s="277" t="e">
        <f t="shared" si="48"/>
        <v>#REF!</v>
      </c>
      <c r="AC231" s="277" t="e">
        <f t="shared" si="49"/>
        <v>#REF!</v>
      </c>
      <c r="AD231" s="284" t="e">
        <f t="shared" si="50"/>
        <v>#REF!</v>
      </c>
      <c r="AE231" s="285"/>
      <c r="AF231" s="286"/>
      <c r="AG231" s="291" t="str">
        <f t="shared" si="39"/>
        <v>30</v>
      </c>
      <c r="AH231" s="292">
        <f t="shared" si="51"/>
        <v>116.08</v>
      </c>
    </row>
    <row r="232" customHeight="1" spans="1:34">
      <c r="A232" s="43"/>
      <c r="B232" s="44"/>
      <c r="C232" s="138"/>
      <c r="D232" s="43"/>
      <c r="E232" s="43"/>
      <c r="F232" s="43"/>
      <c r="G232" s="43"/>
      <c r="H232" s="43"/>
      <c r="I232" s="45"/>
      <c r="J232" s="54"/>
      <c r="K232" s="54"/>
      <c r="L232" s="54"/>
      <c r="M232" s="54"/>
      <c r="N232" s="54"/>
      <c r="O232" s="54"/>
      <c r="P232" s="54" t="e">
        <f t="shared" si="40"/>
        <v>#REF!</v>
      </c>
      <c r="Q232" s="276" t="str">
        <f t="shared" si="41"/>
        <v>30</v>
      </c>
      <c r="R232" s="54" t="e">
        <f t="shared" si="42"/>
        <v>#REF!</v>
      </c>
      <c r="S232" s="54" t="str">
        <f t="shared" si="43"/>
        <v/>
      </c>
      <c r="T232" s="47"/>
      <c r="U232" s="277"/>
      <c r="V232" s="278">
        <v>1</v>
      </c>
      <c r="W232" s="279">
        <f t="shared" si="44"/>
        <v>0</v>
      </c>
      <c r="X232" s="277" t="e">
        <f t="shared" si="45"/>
        <v>#REF!</v>
      </c>
      <c r="Y232" s="277"/>
      <c r="Z232" s="282" t="e">
        <f t="shared" si="46"/>
        <v>#REF!</v>
      </c>
      <c r="AA232" s="283" t="e">
        <f t="shared" si="47"/>
        <v>#REF!</v>
      </c>
      <c r="AB232" s="277" t="e">
        <f t="shared" si="48"/>
        <v>#REF!</v>
      </c>
      <c r="AC232" s="277" t="e">
        <f t="shared" si="49"/>
        <v>#REF!</v>
      </c>
      <c r="AD232" s="284" t="e">
        <f t="shared" si="50"/>
        <v>#REF!</v>
      </c>
      <c r="AE232" s="285"/>
      <c r="AF232" s="286"/>
      <c r="AG232" s="291" t="str">
        <f t="shared" si="39"/>
        <v>30</v>
      </c>
      <c r="AH232" s="292">
        <f t="shared" si="51"/>
        <v>116.08</v>
      </c>
    </row>
    <row r="233" customHeight="1" spans="1:34">
      <c r="A233" s="43"/>
      <c r="B233" s="44"/>
      <c r="C233" s="138"/>
      <c r="D233" s="43"/>
      <c r="E233" s="43"/>
      <c r="F233" s="43"/>
      <c r="G233" s="43"/>
      <c r="H233" s="43"/>
      <c r="I233" s="45"/>
      <c r="J233" s="54"/>
      <c r="K233" s="54"/>
      <c r="L233" s="54"/>
      <c r="M233" s="54"/>
      <c r="N233" s="54"/>
      <c r="O233" s="54"/>
      <c r="P233" s="54" t="e">
        <f t="shared" si="40"/>
        <v>#REF!</v>
      </c>
      <c r="Q233" s="276" t="str">
        <f t="shared" si="41"/>
        <v>30</v>
      </c>
      <c r="R233" s="54" t="e">
        <f t="shared" si="42"/>
        <v>#REF!</v>
      </c>
      <c r="S233" s="54" t="str">
        <f t="shared" si="43"/>
        <v/>
      </c>
      <c r="T233" s="47"/>
      <c r="U233" s="277"/>
      <c r="V233" s="278">
        <v>1</v>
      </c>
      <c r="W233" s="279">
        <f t="shared" si="44"/>
        <v>0</v>
      </c>
      <c r="X233" s="277" t="e">
        <f t="shared" si="45"/>
        <v>#REF!</v>
      </c>
      <c r="Y233" s="277"/>
      <c r="Z233" s="282" t="e">
        <f t="shared" si="46"/>
        <v>#REF!</v>
      </c>
      <c r="AA233" s="283" t="e">
        <f t="shared" si="47"/>
        <v>#REF!</v>
      </c>
      <c r="AB233" s="277" t="e">
        <f t="shared" si="48"/>
        <v>#REF!</v>
      </c>
      <c r="AC233" s="277" t="e">
        <f t="shared" si="49"/>
        <v>#REF!</v>
      </c>
      <c r="AD233" s="284" t="e">
        <f t="shared" si="50"/>
        <v>#REF!</v>
      </c>
      <c r="AE233" s="285"/>
      <c r="AF233" s="286"/>
      <c r="AG233" s="291" t="str">
        <f t="shared" si="39"/>
        <v>30</v>
      </c>
      <c r="AH233" s="292">
        <f t="shared" si="51"/>
        <v>116.08</v>
      </c>
    </row>
    <row r="234" customHeight="1" spans="1:34">
      <c r="A234" s="43"/>
      <c r="B234" s="44"/>
      <c r="C234" s="138"/>
      <c r="D234" s="43"/>
      <c r="E234" s="43"/>
      <c r="F234" s="43"/>
      <c r="G234" s="43"/>
      <c r="H234" s="43"/>
      <c r="I234" s="45"/>
      <c r="J234" s="54"/>
      <c r="K234" s="54"/>
      <c r="L234" s="54"/>
      <c r="M234" s="54"/>
      <c r="N234" s="54"/>
      <c r="O234" s="54"/>
      <c r="P234" s="54" t="e">
        <f t="shared" si="40"/>
        <v>#REF!</v>
      </c>
      <c r="Q234" s="276" t="str">
        <f t="shared" si="41"/>
        <v>30</v>
      </c>
      <c r="R234" s="54" t="e">
        <f t="shared" si="42"/>
        <v>#REF!</v>
      </c>
      <c r="S234" s="54" t="str">
        <f t="shared" si="43"/>
        <v/>
      </c>
      <c r="T234" s="47"/>
      <c r="U234" s="277"/>
      <c r="V234" s="278">
        <v>1</v>
      </c>
      <c r="W234" s="279">
        <f t="shared" si="44"/>
        <v>0</v>
      </c>
      <c r="X234" s="277" t="e">
        <f t="shared" si="45"/>
        <v>#REF!</v>
      </c>
      <c r="Y234" s="277"/>
      <c r="Z234" s="282" t="e">
        <f t="shared" si="46"/>
        <v>#REF!</v>
      </c>
      <c r="AA234" s="283" t="e">
        <f t="shared" si="47"/>
        <v>#REF!</v>
      </c>
      <c r="AB234" s="277" t="e">
        <f t="shared" si="48"/>
        <v>#REF!</v>
      </c>
      <c r="AC234" s="277" t="e">
        <f t="shared" si="49"/>
        <v>#REF!</v>
      </c>
      <c r="AD234" s="284" t="e">
        <f t="shared" si="50"/>
        <v>#REF!</v>
      </c>
      <c r="AE234" s="285"/>
      <c r="AF234" s="286"/>
      <c r="AG234" s="291" t="str">
        <f t="shared" si="39"/>
        <v>30</v>
      </c>
      <c r="AH234" s="292">
        <f t="shared" si="51"/>
        <v>116.08</v>
      </c>
    </row>
    <row r="235" customHeight="1" spans="1:34">
      <c r="A235" s="43"/>
      <c r="B235" s="44"/>
      <c r="C235" s="138"/>
      <c r="D235" s="43"/>
      <c r="E235" s="43"/>
      <c r="F235" s="43"/>
      <c r="G235" s="43"/>
      <c r="H235" s="43"/>
      <c r="I235" s="45"/>
      <c r="J235" s="54"/>
      <c r="K235" s="54"/>
      <c r="L235" s="54"/>
      <c r="M235" s="54"/>
      <c r="N235" s="54"/>
      <c r="O235" s="54"/>
      <c r="P235" s="54" t="e">
        <f t="shared" si="40"/>
        <v>#REF!</v>
      </c>
      <c r="Q235" s="276" t="str">
        <f t="shared" si="41"/>
        <v>30</v>
      </c>
      <c r="R235" s="54" t="e">
        <f t="shared" si="42"/>
        <v>#REF!</v>
      </c>
      <c r="S235" s="54" t="str">
        <f t="shared" si="43"/>
        <v/>
      </c>
      <c r="T235" s="47"/>
      <c r="U235" s="277"/>
      <c r="V235" s="278">
        <v>1</v>
      </c>
      <c r="W235" s="279">
        <f t="shared" si="44"/>
        <v>0</v>
      </c>
      <c r="X235" s="277" t="e">
        <f t="shared" si="45"/>
        <v>#REF!</v>
      </c>
      <c r="Y235" s="277"/>
      <c r="Z235" s="282" t="e">
        <f t="shared" si="46"/>
        <v>#REF!</v>
      </c>
      <c r="AA235" s="283" t="e">
        <f t="shared" si="47"/>
        <v>#REF!</v>
      </c>
      <c r="AB235" s="277" t="e">
        <f t="shared" si="48"/>
        <v>#REF!</v>
      </c>
      <c r="AC235" s="277" t="e">
        <f t="shared" si="49"/>
        <v>#REF!</v>
      </c>
      <c r="AD235" s="284" t="e">
        <f t="shared" si="50"/>
        <v>#REF!</v>
      </c>
      <c r="AE235" s="285"/>
      <c r="AF235" s="286"/>
      <c r="AG235" s="291" t="str">
        <f t="shared" si="39"/>
        <v>30</v>
      </c>
      <c r="AH235" s="292">
        <f t="shared" si="51"/>
        <v>116.08</v>
      </c>
    </row>
    <row r="236" customHeight="1" spans="1:34">
      <c r="A236" s="43"/>
      <c r="B236" s="44"/>
      <c r="C236" s="138"/>
      <c r="D236" s="43"/>
      <c r="E236" s="43"/>
      <c r="F236" s="43"/>
      <c r="G236" s="43"/>
      <c r="H236" s="43"/>
      <c r="I236" s="45"/>
      <c r="J236" s="54"/>
      <c r="K236" s="54"/>
      <c r="L236" s="54"/>
      <c r="M236" s="54"/>
      <c r="N236" s="54"/>
      <c r="O236" s="54"/>
      <c r="P236" s="54" t="e">
        <f t="shared" si="40"/>
        <v>#REF!</v>
      </c>
      <c r="Q236" s="276" t="str">
        <f t="shared" si="41"/>
        <v>30</v>
      </c>
      <c r="R236" s="54" t="e">
        <f t="shared" si="42"/>
        <v>#REF!</v>
      </c>
      <c r="S236" s="54" t="str">
        <f t="shared" si="43"/>
        <v/>
      </c>
      <c r="T236" s="47"/>
      <c r="U236" s="277"/>
      <c r="V236" s="278">
        <v>1</v>
      </c>
      <c r="W236" s="279">
        <f t="shared" si="44"/>
        <v>0</v>
      </c>
      <c r="X236" s="277" t="e">
        <f t="shared" si="45"/>
        <v>#REF!</v>
      </c>
      <c r="Y236" s="277"/>
      <c r="Z236" s="282" t="e">
        <f t="shared" si="46"/>
        <v>#REF!</v>
      </c>
      <c r="AA236" s="283" t="e">
        <f t="shared" si="47"/>
        <v>#REF!</v>
      </c>
      <c r="AB236" s="277" t="e">
        <f t="shared" si="48"/>
        <v>#REF!</v>
      </c>
      <c r="AC236" s="277" t="e">
        <f t="shared" si="49"/>
        <v>#REF!</v>
      </c>
      <c r="AD236" s="284" t="e">
        <f t="shared" si="50"/>
        <v>#REF!</v>
      </c>
      <c r="AE236" s="285"/>
      <c r="AF236" s="286"/>
      <c r="AG236" s="291" t="str">
        <f t="shared" si="39"/>
        <v>30</v>
      </c>
      <c r="AH236" s="292">
        <f t="shared" si="51"/>
        <v>116.08</v>
      </c>
    </row>
    <row r="237" customHeight="1" spans="1:34">
      <c r="A237" s="43"/>
      <c r="B237" s="44"/>
      <c r="C237" s="138"/>
      <c r="D237" s="43"/>
      <c r="E237" s="43"/>
      <c r="F237" s="43"/>
      <c r="G237" s="43"/>
      <c r="H237" s="43"/>
      <c r="I237" s="45"/>
      <c r="J237" s="54"/>
      <c r="K237" s="54"/>
      <c r="L237" s="54"/>
      <c r="M237" s="54"/>
      <c r="N237" s="54"/>
      <c r="O237" s="54"/>
      <c r="P237" s="54" t="e">
        <f t="shared" si="40"/>
        <v>#REF!</v>
      </c>
      <c r="Q237" s="276" t="str">
        <f t="shared" si="41"/>
        <v>30</v>
      </c>
      <c r="R237" s="54" t="e">
        <f t="shared" si="42"/>
        <v>#REF!</v>
      </c>
      <c r="S237" s="54" t="str">
        <f t="shared" si="43"/>
        <v/>
      </c>
      <c r="T237" s="47"/>
      <c r="U237" s="277"/>
      <c r="V237" s="278">
        <v>1</v>
      </c>
      <c r="W237" s="279">
        <f t="shared" si="44"/>
        <v>0</v>
      </c>
      <c r="X237" s="277" t="e">
        <f t="shared" si="45"/>
        <v>#REF!</v>
      </c>
      <c r="Y237" s="277"/>
      <c r="Z237" s="282" t="e">
        <f t="shared" si="46"/>
        <v>#REF!</v>
      </c>
      <c r="AA237" s="283" t="e">
        <f t="shared" si="47"/>
        <v>#REF!</v>
      </c>
      <c r="AB237" s="277" t="e">
        <f t="shared" si="48"/>
        <v>#REF!</v>
      </c>
      <c r="AC237" s="277" t="e">
        <f t="shared" si="49"/>
        <v>#REF!</v>
      </c>
      <c r="AD237" s="284" t="e">
        <f t="shared" si="50"/>
        <v>#REF!</v>
      </c>
      <c r="AE237" s="285"/>
      <c r="AF237" s="286"/>
      <c r="AG237" s="291" t="str">
        <f t="shared" si="39"/>
        <v>30</v>
      </c>
      <c r="AH237" s="292">
        <f t="shared" si="51"/>
        <v>116.08</v>
      </c>
    </row>
    <row r="238" customHeight="1" spans="1:34">
      <c r="A238" s="43"/>
      <c r="B238" s="44"/>
      <c r="C238" s="138"/>
      <c r="D238" s="43"/>
      <c r="E238" s="43"/>
      <c r="F238" s="43"/>
      <c r="G238" s="43"/>
      <c r="H238" s="43"/>
      <c r="I238" s="45"/>
      <c r="J238" s="54"/>
      <c r="K238" s="54"/>
      <c r="L238" s="54"/>
      <c r="M238" s="54"/>
      <c r="N238" s="54"/>
      <c r="O238" s="54"/>
      <c r="P238" s="54" t="e">
        <f t="shared" si="40"/>
        <v>#REF!</v>
      </c>
      <c r="Q238" s="276" t="str">
        <f t="shared" si="41"/>
        <v>30</v>
      </c>
      <c r="R238" s="54" t="e">
        <f t="shared" si="42"/>
        <v>#REF!</v>
      </c>
      <c r="S238" s="54" t="str">
        <f t="shared" si="43"/>
        <v/>
      </c>
      <c r="T238" s="47"/>
      <c r="U238" s="277"/>
      <c r="V238" s="278">
        <v>1</v>
      </c>
      <c r="W238" s="279">
        <f t="shared" si="44"/>
        <v>0</v>
      </c>
      <c r="X238" s="277" t="e">
        <f t="shared" si="45"/>
        <v>#REF!</v>
      </c>
      <c r="Y238" s="277"/>
      <c r="Z238" s="282" t="e">
        <f t="shared" si="46"/>
        <v>#REF!</v>
      </c>
      <c r="AA238" s="283" t="e">
        <f t="shared" si="47"/>
        <v>#REF!</v>
      </c>
      <c r="AB238" s="277" t="e">
        <f t="shared" si="48"/>
        <v>#REF!</v>
      </c>
      <c r="AC238" s="277" t="e">
        <f t="shared" si="49"/>
        <v>#REF!</v>
      </c>
      <c r="AD238" s="284" t="e">
        <f t="shared" si="50"/>
        <v>#REF!</v>
      </c>
      <c r="AE238" s="285"/>
      <c r="AF238" s="286"/>
      <c r="AG238" s="291" t="str">
        <f t="shared" si="39"/>
        <v>30</v>
      </c>
      <c r="AH238" s="292">
        <f t="shared" si="51"/>
        <v>116.08</v>
      </c>
    </row>
    <row r="239" customHeight="1" spans="1:34">
      <c r="A239" s="43"/>
      <c r="B239" s="44"/>
      <c r="C239" s="138"/>
      <c r="D239" s="43"/>
      <c r="E239" s="43"/>
      <c r="F239" s="43"/>
      <c r="G239" s="43"/>
      <c r="H239" s="43"/>
      <c r="I239" s="45"/>
      <c r="J239" s="54"/>
      <c r="K239" s="54"/>
      <c r="L239" s="54"/>
      <c r="M239" s="54"/>
      <c r="N239" s="54"/>
      <c r="O239" s="54"/>
      <c r="P239" s="54" t="e">
        <f t="shared" si="40"/>
        <v>#REF!</v>
      </c>
      <c r="Q239" s="276" t="str">
        <f t="shared" si="41"/>
        <v>30</v>
      </c>
      <c r="R239" s="54" t="e">
        <f t="shared" si="42"/>
        <v>#REF!</v>
      </c>
      <c r="S239" s="54" t="str">
        <f t="shared" si="43"/>
        <v/>
      </c>
      <c r="T239" s="47"/>
      <c r="U239" s="277"/>
      <c r="V239" s="278">
        <v>1</v>
      </c>
      <c r="W239" s="279">
        <f t="shared" si="44"/>
        <v>0</v>
      </c>
      <c r="X239" s="277" t="e">
        <f t="shared" si="45"/>
        <v>#REF!</v>
      </c>
      <c r="Y239" s="277"/>
      <c r="Z239" s="282" t="e">
        <f t="shared" si="46"/>
        <v>#REF!</v>
      </c>
      <c r="AA239" s="283" t="e">
        <f t="shared" si="47"/>
        <v>#REF!</v>
      </c>
      <c r="AB239" s="277" t="e">
        <f t="shared" si="48"/>
        <v>#REF!</v>
      </c>
      <c r="AC239" s="277" t="e">
        <f t="shared" si="49"/>
        <v>#REF!</v>
      </c>
      <c r="AD239" s="284" t="e">
        <f t="shared" si="50"/>
        <v>#REF!</v>
      </c>
      <c r="AE239" s="285"/>
      <c r="AF239" s="286"/>
      <c r="AG239" s="291" t="str">
        <f t="shared" si="39"/>
        <v>30</v>
      </c>
      <c r="AH239" s="292">
        <f t="shared" si="51"/>
        <v>116.08</v>
      </c>
    </row>
    <row r="240" customHeight="1" spans="1:34">
      <c r="A240" s="43"/>
      <c r="B240" s="44"/>
      <c r="C240" s="138"/>
      <c r="D240" s="43"/>
      <c r="E240" s="43"/>
      <c r="F240" s="43"/>
      <c r="G240" s="43"/>
      <c r="H240" s="43"/>
      <c r="I240" s="45"/>
      <c r="J240" s="54"/>
      <c r="K240" s="54"/>
      <c r="L240" s="54"/>
      <c r="M240" s="54"/>
      <c r="N240" s="54"/>
      <c r="O240" s="54"/>
      <c r="P240" s="54" t="e">
        <f t="shared" si="40"/>
        <v>#REF!</v>
      </c>
      <c r="Q240" s="276" t="str">
        <f t="shared" si="41"/>
        <v>30</v>
      </c>
      <c r="R240" s="54" t="e">
        <f t="shared" si="42"/>
        <v>#REF!</v>
      </c>
      <c r="S240" s="54" t="str">
        <f t="shared" si="43"/>
        <v/>
      </c>
      <c r="T240" s="47"/>
      <c r="U240" s="277"/>
      <c r="V240" s="278">
        <v>1</v>
      </c>
      <c r="W240" s="279">
        <f t="shared" si="44"/>
        <v>0</v>
      </c>
      <c r="X240" s="277" t="e">
        <f t="shared" si="45"/>
        <v>#REF!</v>
      </c>
      <c r="Y240" s="277"/>
      <c r="Z240" s="282" t="e">
        <f t="shared" si="46"/>
        <v>#REF!</v>
      </c>
      <c r="AA240" s="283" t="e">
        <f t="shared" si="47"/>
        <v>#REF!</v>
      </c>
      <c r="AB240" s="277" t="e">
        <f t="shared" si="48"/>
        <v>#REF!</v>
      </c>
      <c r="AC240" s="277" t="e">
        <f t="shared" si="49"/>
        <v>#REF!</v>
      </c>
      <c r="AD240" s="284" t="e">
        <f t="shared" si="50"/>
        <v>#REF!</v>
      </c>
      <c r="AE240" s="285"/>
      <c r="AF240" s="286"/>
      <c r="AG240" s="291" t="str">
        <f t="shared" si="39"/>
        <v>30</v>
      </c>
      <c r="AH240" s="292">
        <f t="shared" si="51"/>
        <v>116.08</v>
      </c>
    </row>
    <row r="241" customHeight="1" spans="1:34">
      <c r="A241" s="43"/>
      <c r="B241" s="44"/>
      <c r="C241" s="138"/>
      <c r="D241" s="43"/>
      <c r="E241" s="43"/>
      <c r="F241" s="43"/>
      <c r="G241" s="43"/>
      <c r="H241" s="43"/>
      <c r="I241" s="45"/>
      <c r="J241" s="54"/>
      <c r="K241" s="54"/>
      <c r="L241" s="54"/>
      <c r="M241" s="54"/>
      <c r="N241" s="54"/>
      <c r="O241" s="54"/>
      <c r="P241" s="54" t="e">
        <f t="shared" si="40"/>
        <v>#REF!</v>
      </c>
      <c r="Q241" s="276" t="str">
        <f t="shared" si="41"/>
        <v>30</v>
      </c>
      <c r="R241" s="54" t="e">
        <f t="shared" si="42"/>
        <v>#REF!</v>
      </c>
      <c r="S241" s="54" t="str">
        <f t="shared" si="43"/>
        <v/>
      </c>
      <c r="T241" s="47"/>
      <c r="U241" s="277"/>
      <c r="V241" s="278">
        <v>1</v>
      </c>
      <c r="W241" s="279">
        <f t="shared" si="44"/>
        <v>0</v>
      </c>
      <c r="X241" s="277" t="e">
        <f t="shared" si="45"/>
        <v>#REF!</v>
      </c>
      <c r="Y241" s="277"/>
      <c r="Z241" s="282" t="e">
        <f t="shared" si="46"/>
        <v>#REF!</v>
      </c>
      <c r="AA241" s="283" t="e">
        <f t="shared" si="47"/>
        <v>#REF!</v>
      </c>
      <c r="AB241" s="277" t="e">
        <f t="shared" si="48"/>
        <v>#REF!</v>
      </c>
      <c r="AC241" s="277" t="e">
        <f t="shared" si="49"/>
        <v>#REF!</v>
      </c>
      <c r="AD241" s="284" t="e">
        <f t="shared" si="50"/>
        <v>#REF!</v>
      </c>
      <c r="AE241" s="285"/>
      <c r="AF241" s="286"/>
      <c r="AG241" s="291" t="str">
        <f t="shared" si="39"/>
        <v>30</v>
      </c>
      <c r="AH241" s="292">
        <f t="shared" si="51"/>
        <v>116.08</v>
      </c>
    </row>
    <row r="242" customHeight="1" spans="1:34">
      <c r="A242" s="43"/>
      <c r="B242" s="44"/>
      <c r="C242" s="138"/>
      <c r="D242" s="43"/>
      <c r="E242" s="43"/>
      <c r="F242" s="43"/>
      <c r="G242" s="43"/>
      <c r="H242" s="43"/>
      <c r="I242" s="45"/>
      <c r="J242" s="54"/>
      <c r="K242" s="54"/>
      <c r="L242" s="54"/>
      <c r="M242" s="54"/>
      <c r="N242" s="54"/>
      <c r="O242" s="54"/>
      <c r="P242" s="54" t="e">
        <f t="shared" si="40"/>
        <v>#REF!</v>
      </c>
      <c r="Q242" s="276" t="str">
        <f t="shared" si="41"/>
        <v>30</v>
      </c>
      <c r="R242" s="54" t="e">
        <f t="shared" si="42"/>
        <v>#REF!</v>
      </c>
      <c r="S242" s="54" t="str">
        <f t="shared" si="43"/>
        <v/>
      </c>
      <c r="T242" s="47"/>
      <c r="U242" s="277"/>
      <c r="V242" s="278">
        <v>1</v>
      </c>
      <c r="W242" s="279">
        <f t="shared" si="44"/>
        <v>0</v>
      </c>
      <c r="X242" s="277" t="e">
        <f t="shared" si="45"/>
        <v>#REF!</v>
      </c>
      <c r="Y242" s="277"/>
      <c r="Z242" s="282" t="e">
        <f t="shared" si="46"/>
        <v>#REF!</v>
      </c>
      <c r="AA242" s="283" t="e">
        <f t="shared" si="47"/>
        <v>#REF!</v>
      </c>
      <c r="AB242" s="277" t="e">
        <f t="shared" si="48"/>
        <v>#REF!</v>
      </c>
      <c r="AC242" s="277" t="e">
        <f t="shared" si="49"/>
        <v>#REF!</v>
      </c>
      <c r="AD242" s="284" t="e">
        <f t="shared" si="50"/>
        <v>#REF!</v>
      </c>
      <c r="AE242" s="285"/>
      <c r="AF242" s="286"/>
      <c r="AG242" s="291" t="str">
        <f t="shared" si="39"/>
        <v>30</v>
      </c>
      <c r="AH242" s="292">
        <f t="shared" si="51"/>
        <v>116.08</v>
      </c>
    </row>
    <row r="243" customHeight="1" spans="1:34">
      <c r="A243" s="43"/>
      <c r="B243" s="44"/>
      <c r="C243" s="138"/>
      <c r="D243" s="43"/>
      <c r="E243" s="43"/>
      <c r="F243" s="43"/>
      <c r="G243" s="43"/>
      <c r="H243" s="43"/>
      <c r="I243" s="45"/>
      <c r="J243" s="54"/>
      <c r="K243" s="54"/>
      <c r="L243" s="54"/>
      <c r="M243" s="54"/>
      <c r="N243" s="54"/>
      <c r="O243" s="54"/>
      <c r="P243" s="54" t="e">
        <f t="shared" si="40"/>
        <v>#REF!</v>
      </c>
      <c r="Q243" s="276" t="str">
        <f t="shared" si="41"/>
        <v>30</v>
      </c>
      <c r="R243" s="54" t="e">
        <f t="shared" si="42"/>
        <v>#REF!</v>
      </c>
      <c r="S243" s="54" t="str">
        <f t="shared" si="43"/>
        <v/>
      </c>
      <c r="T243" s="47"/>
      <c r="U243" s="277"/>
      <c r="V243" s="278">
        <v>1</v>
      </c>
      <c r="W243" s="279">
        <f t="shared" si="44"/>
        <v>0</v>
      </c>
      <c r="X243" s="277" t="e">
        <f t="shared" si="45"/>
        <v>#REF!</v>
      </c>
      <c r="Y243" s="277"/>
      <c r="Z243" s="282" t="e">
        <f t="shared" si="46"/>
        <v>#REF!</v>
      </c>
      <c r="AA243" s="283" t="e">
        <f t="shared" si="47"/>
        <v>#REF!</v>
      </c>
      <c r="AB243" s="277" t="e">
        <f t="shared" si="48"/>
        <v>#REF!</v>
      </c>
      <c r="AC243" s="277" t="e">
        <f t="shared" si="49"/>
        <v>#REF!</v>
      </c>
      <c r="AD243" s="284" t="e">
        <f t="shared" si="50"/>
        <v>#REF!</v>
      </c>
      <c r="AE243" s="285"/>
      <c r="AF243" s="286"/>
      <c r="AG243" s="291" t="str">
        <f t="shared" si="39"/>
        <v>30</v>
      </c>
      <c r="AH243" s="292">
        <f t="shared" si="51"/>
        <v>116.08</v>
      </c>
    </row>
    <row r="244" customHeight="1" spans="1:34">
      <c r="A244" s="43"/>
      <c r="B244" s="44"/>
      <c r="C244" s="138"/>
      <c r="D244" s="43"/>
      <c r="E244" s="43"/>
      <c r="F244" s="43"/>
      <c r="G244" s="43"/>
      <c r="H244" s="43"/>
      <c r="I244" s="45"/>
      <c r="J244" s="54"/>
      <c r="K244" s="54"/>
      <c r="L244" s="54"/>
      <c r="M244" s="54"/>
      <c r="N244" s="54"/>
      <c r="O244" s="54"/>
      <c r="P244" s="54" t="e">
        <f t="shared" si="40"/>
        <v>#REF!</v>
      </c>
      <c r="Q244" s="276" t="str">
        <f t="shared" si="41"/>
        <v>30</v>
      </c>
      <c r="R244" s="54" t="e">
        <f t="shared" si="42"/>
        <v>#REF!</v>
      </c>
      <c r="S244" s="54" t="str">
        <f t="shared" si="43"/>
        <v/>
      </c>
      <c r="T244" s="47"/>
      <c r="U244" s="277"/>
      <c r="V244" s="278">
        <v>1</v>
      </c>
      <c r="W244" s="279">
        <f t="shared" si="44"/>
        <v>0</v>
      </c>
      <c r="X244" s="277" t="e">
        <f t="shared" si="45"/>
        <v>#REF!</v>
      </c>
      <c r="Y244" s="277"/>
      <c r="Z244" s="282" t="e">
        <f t="shared" si="46"/>
        <v>#REF!</v>
      </c>
      <c r="AA244" s="283" t="e">
        <f t="shared" si="47"/>
        <v>#REF!</v>
      </c>
      <c r="AB244" s="277" t="e">
        <f t="shared" si="48"/>
        <v>#REF!</v>
      </c>
      <c r="AC244" s="277" t="e">
        <f t="shared" si="49"/>
        <v>#REF!</v>
      </c>
      <c r="AD244" s="284" t="e">
        <f t="shared" si="50"/>
        <v>#REF!</v>
      </c>
      <c r="AE244" s="285"/>
      <c r="AF244" s="286"/>
      <c r="AG244" s="291" t="str">
        <f t="shared" si="39"/>
        <v>30</v>
      </c>
      <c r="AH244" s="292">
        <f t="shared" si="51"/>
        <v>116.08</v>
      </c>
    </row>
    <row r="245" customHeight="1" spans="1:34">
      <c r="A245" s="43"/>
      <c r="B245" s="44"/>
      <c r="C245" s="138"/>
      <c r="D245" s="43"/>
      <c r="E245" s="43"/>
      <c r="F245" s="43"/>
      <c r="G245" s="43"/>
      <c r="H245" s="43"/>
      <c r="I245" s="45"/>
      <c r="J245" s="54"/>
      <c r="K245" s="54"/>
      <c r="L245" s="54"/>
      <c r="M245" s="54"/>
      <c r="N245" s="54"/>
      <c r="O245" s="54"/>
      <c r="P245" s="54" t="e">
        <f t="shared" si="40"/>
        <v>#REF!</v>
      </c>
      <c r="Q245" s="276" t="str">
        <f t="shared" si="41"/>
        <v>30</v>
      </c>
      <c r="R245" s="54" t="e">
        <f t="shared" si="42"/>
        <v>#REF!</v>
      </c>
      <c r="S245" s="54" t="str">
        <f t="shared" si="43"/>
        <v/>
      </c>
      <c r="T245" s="47"/>
      <c r="U245" s="277"/>
      <c r="V245" s="278">
        <v>1</v>
      </c>
      <c r="W245" s="279">
        <f t="shared" si="44"/>
        <v>0</v>
      </c>
      <c r="X245" s="277" t="e">
        <f t="shared" si="45"/>
        <v>#REF!</v>
      </c>
      <c r="Y245" s="277"/>
      <c r="Z245" s="282" t="e">
        <f t="shared" si="46"/>
        <v>#REF!</v>
      </c>
      <c r="AA245" s="283" t="e">
        <f t="shared" si="47"/>
        <v>#REF!</v>
      </c>
      <c r="AB245" s="277" t="e">
        <f t="shared" si="48"/>
        <v>#REF!</v>
      </c>
      <c r="AC245" s="277" t="e">
        <f t="shared" si="49"/>
        <v>#REF!</v>
      </c>
      <c r="AD245" s="284" t="e">
        <f t="shared" si="50"/>
        <v>#REF!</v>
      </c>
      <c r="AE245" s="285"/>
      <c r="AF245" s="286"/>
      <c r="AG245" s="291" t="str">
        <f t="shared" si="39"/>
        <v>30</v>
      </c>
      <c r="AH245" s="292">
        <f t="shared" si="51"/>
        <v>116.08</v>
      </c>
    </row>
    <row r="246" customHeight="1" spans="1:34">
      <c r="A246" s="43"/>
      <c r="B246" s="44"/>
      <c r="C246" s="138"/>
      <c r="D246" s="43"/>
      <c r="E246" s="43"/>
      <c r="F246" s="43"/>
      <c r="G246" s="43"/>
      <c r="H246" s="43"/>
      <c r="I246" s="45"/>
      <c r="J246" s="54"/>
      <c r="K246" s="54"/>
      <c r="L246" s="54"/>
      <c r="M246" s="54"/>
      <c r="N246" s="54"/>
      <c r="O246" s="54"/>
      <c r="P246" s="54" t="e">
        <f t="shared" si="40"/>
        <v>#REF!</v>
      </c>
      <c r="Q246" s="276" t="str">
        <f t="shared" si="41"/>
        <v>30</v>
      </c>
      <c r="R246" s="54" t="e">
        <f t="shared" si="42"/>
        <v>#REF!</v>
      </c>
      <c r="S246" s="54" t="str">
        <f t="shared" si="43"/>
        <v/>
      </c>
      <c r="T246" s="47"/>
      <c r="U246" s="277"/>
      <c r="V246" s="278">
        <v>1</v>
      </c>
      <c r="W246" s="279">
        <f t="shared" si="44"/>
        <v>0</v>
      </c>
      <c r="X246" s="277" t="e">
        <f t="shared" si="45"/>
        <v>#REF!</v>
      </c>
      <c r="Y246" s="277"/>
      <c r="Z246" s="282" t="e">
        <f t="shared" si="46"/>
        <v>#REF!</v>
      </c>
      <c r="AA246" s="283" t="e">
        <f t="shared" si="47"/>
        <v>#REF!</v>
      </c>
      <c r="AB246" s="277" t="e">
        <f t="shared" si="48"/>
        <v>#REF!</v>
      </c>
      <c r="AC246" s="277" t="e">
        <f t="shared" si="49"/>
        <v>#REF!</v>
      </c>
      <c r="AD246" s="284" t="e">
        <f t="shared" si="50"/>
        <v>#REF!</v>
      </c>
      <c r="AE246" s="285"/>
      <c r="AF246" s="286"/>
      <c r="AG246" s="291" t="str">
        <f t="shared" si="39"/>
        <v>30</v>
      </c>
      <c r="AH246" s="292">
        <f t="shared" si="51"/>
        <v>116.08</v>
      </c>
    </row>
    <row r="247" customHeight="1" spans="1:34">
      <c r="A247" s="43"/>
      <c r="B247" s="44"/>
      <c r="C247" s="138"/>
      <c r="D247" s="43"/>
      <c r="E247" s="43"/>
      <c r="F247" s="43"/>
      <c r="G247" s="43"/>
      <c r="H247" s="43"/>
      <c r="I247" s="45"/>
      <c r="J247" s="54"/>
      <c r="K247" s="54"/>
      <c r="L247" s="54"/>
      <c r="M247" s="54"/>
      <c r="N247" s="54"/>
      <c r="O247" s="54"/>
      <c r="P247" s="54" t="e">
        <f t="shared" si="40"/>
        <v>#REF!</v>
      </c>
      <c r="Q247" s="276" t="str">
        <f t="shared" si="41"/>
        <v>30</v>
      </c>
      <c r="R247" s="54" t="e">
        <f t="shared" si="42"/>
        <v>#REF!</v>
      </c>
      <c r="S247" s="54" t="str">
        <f t="shared" si="43"/>
        <v/>
      </c>
      <c r="T247" s="47"/>
      <c r="U247" s="277"/>
      <c r="V247" s="278">
        <v>1</v>
      </c>
      <c r="W247" s="279">
        <f t="shared" si="44"/>
        <v>0</v>
      </c>
      <c r="X247" s="277" t="e">
        <f t="shared" si="45"/>
        <v>#REF!</v>
      </c>
      <c r="Y247" s="277"/>
      <c r="Z247" s="282" t="e">
        <f t="shared" si="46"/>
        <v>#REF!</v>
      </c>
      <c r="AA247" s="283" t="e">
        <f t="shared" si="47"/>
        <v>#REF!</v>
      </c>
      <c r="AB247" s="277" t="e">
        <f t="shared" si="48"/>
        <v>#REF!</v>
      </c>
      <c r="AC247" s="277" t="e">
        <f t="shared" si="49"/>
        <v>#REF!</v>
      </c>
      <c r="AD247" s="284" t="e">
        <f t="shared" si="50"/>
        <v>#REF!</v>
      </c>
      <c r="AE247" s="285"/>
      <c r="AF247" s="286"/>
      <c r="AG247" s="291" t="str">
        <f t="shared" si="39"/>
        <v>30</v>
      </c>
      <c r="AH247" s="292">
        <f t="shared" si="51"/>
        <v>116.08</v>
      </c>
    </row>
    <row r="248" customHeight="1" spans="1:34">
      <c r="A248" s="43"/>
      <c r="B248" s="44"/>
      <c r="C248" s="138"/>
      <c r="D248" s="43"/>
      <c r="E248" s="43"/>
      <c r="F248" s="43"/>
      <c r="G248" s="43"/>
      <c r="H248" s="43"/>
      <c r="I248" s="45"/>
      <c r="J248" s="54"/>
      <c r="K248" s="54"/>
      <c r="L248" s="54"/>
      <c r="M248" s="54"/>
      <c r="N248" s="54"/>
      <c r="O248" s="54"/>
      <c r="P248" s="54" t="e">
        <f t="shared" si="40"/>
        <v>#REF!</v>
      </c>
      <c r="Q248" s="276" t="str">
        <f t="shared" si="41"/>
        <v>30</v>
      </c>
      <c r="R248" s="54" t="e">
        <f t="shared" si="42"/>
        <v>#REF!</v>
      </c>
      <c r="S248" s="54" t="str">
        <f t="shared" si="43"/>
        <v/>
      </c>
      <c r="T248" s="47"/>
      <c r="U248" s="277"/>
      <c r="V248" s="278">
        <v>1</v>
      </c>
      <c r="W248" s="279">
        <f t="shared" si="44"/>
        <v>0</v>
      </c>
      <c r="X248" s="277" t="e">
        <f t="shared" si="45"/>
        <v>#REF!</v>
      </c>
      <c r="Y248" s="277"/>
      <c r="Z248" s="282" t="e">
        <f t="shared" si="46"/>
        <v>#REF!</v>
      </c>
      <c r="AA248" s="283" t="e">
        <f t="shared" si="47"/>
        <v>#REF!</v>
      </c>
      <c r="AB248" s="277" t="e">
        <f t="shared" si="48"/>
        <v>#REF!</v>
      </c>
      <c r="AC248" s="277" t="e">
        <f t="shared" si="49"/>
        <v>#REF!</v>
      </c>
      <c r="AD248" s="284" t="e">
        <f t="shared" si="50"/>
        <v>#REF!</v>
      </c>
      <c r="AE248" s="285"/>
      <c r="AF248" s="286"/>
      <c r="AG248" s="291" t="str">
        <f t="shared" si="39"/>
        <v>30</v>
      </c>
      <c r="AH248" s="292">
        <f t="shared" si="51"/>
        <v>116.08</v>
      </c>
    </row>
    <row r="249" customHeight="1" spans="1:34">
      <c r="A249" s="43"/>
      <c r="B249" s="44"/>
      <c r="C249" s="138"/>
      <c r="D249" s="43"/>
      <c r="E249" s="43"/>
      <c r="F249" s="43"/>
      <c r="G249" s="43"/>
      <c r="H249" s="43"/>
      <c r="I249" s="45"/>
      <c r="J249" s="54"/>
      <c r="K249" s="54"/>
      <c r="L249" s="54"/>
      <c r="M249" s="54"/>
      <c r="N249" s="54"/>
      <c r="O249" s="54"/>
      <c r="P249" s="54" t="e">
        <f t="shared" si="40"/>
        <v>#REF!</v>
      </c>
      <c r="Q249" s="276" t="str">
        <f t="shared" si="41"/>
        <v>30</v>
      </c>
      <c r="R249" s="54" t="e">
        <f t="shared" si="42"/>
        <v>#REF!</v>
      </c>
      <c r="S249" s="54" t="str">
        <f t="shared" si="43"/>
        <v/>
      </c>
      <c r="T249" s="47"/>
      <c r="U249" s="277"/>
      <c r="V249" s="278">
        <v>1</v>
      </c>
      <c r="W249" s="279">
        <f t="shared" si="44"/>
        <v>0</v>
      </c>
      <c r="X249" s="277" t="e">
        <f t="shared" si="45"/>
        <v>#REF!</v>
      </c>
      <c r="Y249" s="277"/>
      <c r="Z249" s="282" t="e">
        <f t="shared" si="46"/>
        <v>#REF!</v>
      </c>
      <c r="AA249" s="283" t="e">
        <f t="shared" si="47"/>
        <v>#REF!</v>
      </c>
      <c r="AB249" s="277" t="e">
        <f t="shared" si="48"/>
        <v>#REF!</v>
      </c>
      <c r="AC249" s="277" t="e">
        <f t="shared" si="49"/>
        <v>#REF!</v>
      </c>
      <c r="AD249" s="284" t="e">
        <f t="shared" si="50"/>
        <v>#REF!</v>
      </c>
      <c r="AE249" s="285"/>
      <c r="AF249" s="286"/>
      <c r="AG249" s="291" t="str">
        <f t="shared" si="39"/>
        <v>30</v>
      </c>
      <c r="AH249" s="292">
        <f t="shared" si="51"/>
        <v>116.08</v>
      </c>
    </row>
    <row r="250" customHeight="1" spans="1:34">
      <c r="A250" s="43"/>
      <c r="B250" s="44"/>
      <c r="C250" s="138"/>
      <c r="D250" s="43"/>
      <c r="E250" s="43"/>
      <c r="F250" s="43"/>
      <c r="G250" s="43"/>
      <c r="H250" s="43"/>
      <c r="I250" s="45"/>
      <c r="J250" s="54"/>
      <c r="K250" s="54"/>
      <c r="L250" s="54"/>
      <c r="M250" s="54"/>
      <c r="N250" s="54"/>
      <c r="O250" s="54"/>
      <c r="P250" s="54" t="e">
        <f t="shared" si="40"/>
        <v>#REF!</v>
      </c>
      <c r="Q250" s="276" t="str">
        <f t="shared" si="41"/>
        <v>30</v>
      </c>
      <c r="R250" s="54" t="e">
        <f t="shared" si="42"/>
        <v>#REF!</v>
      </c>
      <c r="S250" s="54" t="str">
        <f t="shared" si="43"/>
        <v/>
      </c>
      <c r="T250" s="47"/>
      <c r="U250" s="277"/>
      <c r="V250" s="278">
        <v>1</v>
      </c>
      <c r="W250" s="279">
        <f t="shared" si="44"/>
        <v>0</v>
      </c>
      <c r="X250" s="277" t="e">
        <f t="shared" si="45"/>
        <v>#REF!</v>
      </c>
      <c r="Y250" s="277"/>
      <c r="Z250" s="282" t="e">
        <f t="shared" si="46"/>
        <v>#REF!</v>
      </c>
      <c r="AA250" s="283" t="e">
        <f t="shared" si="47"/>
        <v>#REF!</v>
      </c>
      <c r="AB250" s="277" t="e">
        <f t="shared" si="48"/>
        <v>#REF!</v>
      </c>
      <c r="AC250" s="277" t="e">
        <f t="shared" si="49"/>
        <v>#REF!</v>
      </c>
      <c r="AD250" s="284" t="e">
        <f t="shared" si="50"/>
        <v>#REF!</v>
      </c>
      <c r="AE250" s="285"/>
      <c r="AF250" s="286"/>
      <c r="AG250" s="291" t="str">
        <f t="shared" si="39"/>
        <v>30</v>
      </c>
      <c r="AH250" s="292">
        <f t="shared" si="51"/>
        <v>116.08</v>
      </c>
    </row>
    <row r="251" customHeight="1" spans="1:34">
      <c r="A251" s="43"/>
      <c r="B251" s="44"/>
      <c r="C251" s="138"/>
      <c r="D251" s="43"/>
      <c r="E251" s="43"/>
      <c r="F251" s="43"/>
      <c r="G251" s="43"/>
      <c r="H251" s="43"/>
      <c r="I251" s="45"/>
      <c r="J251" s="54"/>
      <c r="K251" s="54"/>
      <c r="L251" s="54"/>
      <c r="M251" s="54"/>
      <c r="N251" s="54"/>
      <c r="O251" s="54"/>
      <c r="P251" s="54" t="e">
        <f t="shared" si="40"/>
        <v>#REF!</v>
      </c>
      <c r="Q251" s="276" t="str">
        <f t="shared" si="41"/>
        <v>30</v>
      </c>
      <c r="R251" s="54" t="e">
        <f t="shared" si="42"/>
        <v>#REF!</v>
      </c>
      <c r="S251" s="54" t="str">
        <f t="shared" si="43"/>
        <v/>
      </c>
      <c r="T251" s="47"/>
      <c r="U251" s="277"/>
      <c r="V251" s="278">
        <v>1</v>
      </c>
      <c r="W251" s="279">
        <f t="shared" si="44"/>
        <v>0</v>
      </c>
      <c r="X251" s="277" t="e">
        <f t="shared" si="45"/>
        <v>#REF!</v>
      </c>
      <c r="Y251" s="277"/>
      <c r="Z251" s="282" t="e">
        <f t="shared" si="46"/>
        <v>#REF!</v>
      </c>
      <c r="AA251" s="283" t="e">
        <f t="shared" si="47"/>
        <v>#REF!</v>
      </c>
      <c r="AB251" s="277" t="e">
        <f t="shared" si="48"/>
        <v>#REF!</v>
      </c>
      <c r="AC251" s="277" t="e">
        <f t="shared" si="49"/>
        <v>#REF!</v>
      </c>
      <c r="AD251" s="284" t="e">
        <f t="shared" si="50"/>
        <v>#REF!</v>
      </c>
      <c r="AE251" s="285"/>
      <c r="AF251" s="286"/>
      <c r="AG251" s="291" t="str">
        <f t="shared" si="39"/>
        <v>30</v>
      </c>
      <c r="AH251" s="292">
        <f t="shared" si="51"/>
        <v>116.08</v>
      </c>
    </row>
    <row r="252" customHeight="1" spans="1:34">
      <c r="A252" s="43"/>
      <c r="B252" s="44"/>
      <c r="C252" s="138"/>
      <c r="D252" s="43"/>
      <c r="E252" s="43"/>
      <c r="F252" s="43"/>
      <c r="G252" s="43"/>
      <c r="H252" s="43"/>
      <c r="I252" s="45"/>
      <c r="J252" s="54"/>
      <c r="K252" s="54"/>
      <c r="L252" s="54"/>
      <c r="M252" s="54"/>
      <c r="N252" s="54"/>
      <c r="O252" s="54"/>
      <c r="P252" s="54" t="e">
        <f t="shared" si="40"/>
        <v>#REF!</v>
      </c>
      <c r="Q252" s="276" t="str">
        <f t="shared" si="41"/>
        <v>30</v>
      </c>
      <c r="R252" s="54" t="e">
        <f t="shared" si="42"/>
        <v>#REF!</v>
      </c>
      <c r="S252" s="54" t="str">
        <f t="shared" si="43"/>
        <v/>
      </c>
      <c r="T252" s="47"/>
      <c r="U252" s="277"/>
      <c r="V252" s="278">
        <v>1</v>
      </c>
      <c r="W252" s="279">
        <f t="shared" si="44"/>
        <v>0</v>
      </c>
      <c r="X252" s="277" t="e">
        <f t="shared" si="45"/>
        <v>#REF!</v>
      </c>
      <c r="Y252" s="277"/>
      <c r="Z252" s="282" t="e">
        <f t="shared" si="46"/>
        <v>#REF!</v>
      </c>
      <c r="AA252" s="283" t="e">
        <f t="shared" si="47"/>
        <v>#REF!</v>
      </c>
      <c r="AB252" s="277" t="e">
        <f t="shared" si="48"/>
        <v>#REF!</v>
      </c>
      <c r="AC252" s="277" t="e">
        <f t="shared" si="49"/>
        <v>#REF!</v>
      </c>
      <c r="AD252" s="284" t="e">
        <f t="shared" si="50"/>
        <v>#REF!</v>
      </c>
      <c r="AE252" s="285"/>
      <c r="AF252" s="286"/>
      <c r="AG252" s="291" t="str">
        <f t="shared" si="39"/>
        <v>30</v>
      </c>
      <c r="AH252" s="292">
        <f t="shared" si="51"/>
        <v>116.08</v>
      </c>
    </row>
    <row r="253" customHeight="1" spans="1:34">
      <c r="A253" s="43"/>
      <c r="B253" s="44"/>
      <c r="C253" s="138"/>
      <c r="D253" s="43"/>
      <c r="E253" s="43"/>
      <c r="F253" s="43"/>
      <c r="G253" s="43"/>
      <c r="H253" s="43"/>
      <c r="I253" s="45"/>
      <c r="J253" s="54"/>
      <c r="K253" s="54"/>
      <c r="L253" s="54"/>
      <c r="M253" s="54"/>
      <c r="N253" s="54"/>
      <c r="O253" s="54"/>
      <c r="P253" s="54" t="e">
        <f t="shared" si="40"/>
        <v>#REF!</v>
      </c>
      <c r="Q253" s="276" t="str">
        <f t="shared" si="41"/>
        <v>30</v>
      </c>
      <c r="R253" s="54" t="e">
        <f t="shared" si="42"/>
        <v>#REF!</v>
      </c>
      <c r="S253" s="54" t="str">
        <f t="shared" si="43"/>
        <v/>
      </c>
      <c r="T253" s="47"/>
      <c r="U253" s="277"/>
      <c r="V253" s="278">
        <v>1</v>
      </c>
      <c r="W253" s="279">
        <f t="shared" si="44"/>
        <v>0</v>
      </c>
      <c r="X253" s="277" t="e">
        <f t="shared" si="45"/>
        <v>#REF!</v>
      </c>
      <c r="Y253" s="277"/>
      <c r="Z253" s="282" t="e">
        <f t="shared" si="46"/>
        <v>#REF!</v>
      </c>
      <c r="AA253" s="283" t="e">
        <f t="shared" si="47"/>
        <v>#REF!</v>
      </c>
      <c r="AB253" s="277" t="e">
        <f t="shared" si="48"/>
        <v>#REF!</v>
      </c>
      <c r="AC253" s="277" t="e">
        <f t="shared" si="49"/>
        <v>#REF!</v>
      </c>
      <c r="AD253" s="284" t="e">
        <f t="shared" si="50"/>
        <v>#REF!</v>
      </c>
      <c r="AE253" s="285"/>
      <c r="AF253" s="286"/>
      <c r="AG253" s="291" t="str">
        <f t="shared" si="39"/>
        <v>30</v>
      </c>
      <c r="AH253" s="292">
        <f t="shared" si="51"/>
        <v>116.08</v>
      </c>
    </row>
    <row r="254" customHeight="1" spans="1:34">
      <c r="A254" s="43"/>
      <c r="B254" s="44"/>
      <c r="C254" s="138"/>
      <c r="D254" s="43"/>
      <c r="E254" s="43"/>
      <c r="F254" s="43"/>
      <c r="G254" s="43"/>
      <c r="H254" s="43"/>
      <c r="I254" s="45"/>
      <c r="J254" s="54"/>
      <c r="K254" s="54"/>
      <c r="L254" s="54"/>
      <c r="M254" s="54"/>
      <c r="N254" s="54"/>
      <c r="O254" s="54"/>
      <c r="P254" s="54" t="e">
        <f t="shared" si="40"/>
        <v>#REF!</v>
      </c>
      <c r="Q254" s="276" t="str">
        <f t="shared" si="41"/>
        <v>30</v>
      </c>
      <c r="R254" s="54" t="e">
        <f t="shared" si="42"/>
        <v>#REF!</v>
      </c>
      <c r="S254" s="54" t="str">
        <f t="shared" si="43"/>
        <v/>
      </c>
      <c r="T254" s="47"/>
      <c r="U254" s="277"/>
      <c r="V254" s="278">
        <v>1</v>
      </c>
      <c r="W254" s="279">
        <f t="shared" si="44"/>
        <v>0</v>
      </c>
      <c r="X254" s="277" t="e">
        <f t="shared" si="45"/>
        <v>#REF!</v>
      </c>
      <c r="Y254" s="277"/>
      <c r="Z254" s="282" t="e">
        <f t="shared" si="46"/>
        <v>#REF!</v>
      </c>
      <c r="AA254" s="283" t="e">
        <f t="shared" si="47"/>
        <v>#REF!</v>
      </c>
      <c r="AB254" s="277" t="e">
        <f t="shared" si="48"/>
        <v>#REF!</v>
      </c>
      <c r="AC254" s="277" t="e">
        <f t="shared" si="49"/>
        <v>#REF!</v>
      </c>
      <c r="AD254" s="284" t="e">
        <f t="shared" si="50"/>
        <v>#REF!</v>
      </c>
      <c r="AE254" s="285"/>
      <c r="AF254" s="286"/>
      <c r="AG254" s="291" t="str">
        <f t="shared" si="39"/>
        <v>30</v>
      </c>
      <c r="AH254" s="292">
        <f t="shared" si="51"/>
        <v>116.08</v>
      </c>
    </row>
    <row r="255" customHeight="1" spans="1:34">
      <c r="A255" s="43"/>
      <c r="B255" s="44"/>
      <c r="C255" s="138"/>
      <c r="D255" s="43"/>
      <c r="E255" s="43"/>
      <c r="F255" s="43"/>
      <c r="G255" s="43"/>
      <c r="H255" s="43"/>
      <c r="I255" s="45"/>
      <c r="J255" s="54"/>
      <c r="K255" s="54"/>
      <c r="L255" s="54"/>
      <c r="M255" s="54"/>
      <c r="N255" s="54"/>
      <c r="O255" s="54"/>
      <c r="P255" s="54" t="e">
        <f t="shared" si="40"/>
        <v>#REF!</v>
      </c>
      <c r="Q255" s="276" t="str">
        <f t="shared" si="41"/>
        <v>30</v>
      </c>
      <c r="R255" s="54" t="e">
        <f t="shared" si="42"/>
        <v>#REF!</v>
      </c>
      <c r="S255" s="54" t="str">
        <f t="shared" si="43"/>
        <v/>
      </c>
      <c r="T255" s="47"/>
      <c r="U255" s="277"/>
      <c r="V255" s="278">
        <v>1</v>
      </c>
      <c r="W255" s="279">
        <f t="shared" si="44"/>
        <v>0</v>
      </c>
      <c r="X255" s="277" t="e">
        <f t="shared" si="45"/>
        <v>#REF!</v>
      </c>
      <c r="Y255" s="277"/>
      <c r="Z255" s="282" t="e">
        <f t="shared" si="46"/>
        <v>#REF!</v>
      </c>
      <c r="AA255" s="283" t="e">
        <f t="shared" si="47"/>
        <v>#REF!</v>
      </c>
      <c r="AB255" s="277" t="e">
        <f t="shared" si="48"/>
        <v>#REF!</v>
      </c>
      <c r="AC255" s="277" t="e">
        <f t="shared" si="49"/>
        <v>#REF!</v>
      </c>
      <c r="AD255" s="284" t="e">
        <f t="shared" si="50"/>
        <v>#REF!</v>
      </c>
      <c r="AE255" s="285"/>
      <c r="AF255" s="286"/>
      <c r="AG255" s="291" t="str">
        <f t="shared" si="39"/>
        <v>30</v>
      </c>
      <c r="AH255" s="292">
        <f t="shared" si="51"/>
        <v>116.08</v>
      </c>
    </row>
    <row r="256" customHeight="1" spans="1:34">
      <c r="A256" s="43"/>
      <c r="B256" s="44"/>
      <c r="C256" s="138"/>
      <c r="D256" s="43"/>
      <c r="E256" s="43"/>
      <c r="F256" s="43"/>
      <c r="G256" s="43"/>
      <c r="H256" s="43"/>
      <c r="I256" s="45"/>
      <c r="J256" s="54"/>
      <c r="K256" s="54"/>
      <c r="L256" s="54"/>
      <c r="M256" s="54"/>
      <c r="N256" s="54"/>
      <c r="O256" s="54"/>
      <c r="P256" s="54" t="e">
        <f t="shared" si="40"/>
        <v>#REF!</v>
      </c>
      <c r="Q256" s="276" t="str">
        <f t="shared" si="41"/>
        <v>30</v>
      </c>
      <c r="R256" s="54" t="e">
        <f t="shared" si="42"/>
        <v>#REF!</v>
      </c>
      <c r="S256" s="54" t="str">
        <f t="shared" si="43"/>
        <v/>
      </c>
      <c r="T256" s="47"/>
      <c r="U256" s="277"/>
      <c r="V256" s="278">
        <v>1</v>
      </c>
      <c r="W256" s="279">
        <f t="shared" si="44"/>
        <v>0</v>
      </c>
      <c r="X256" s="277" t="e">
        <f t="shared" si="45"/>
        <v>#REF!</v>
      </c>
      <c r="Y256" s="277"/>
      <c r="Z256" s="282" t="e">
        <f t="shared" si="46"/>
        <v>#REF!</v>
      </c>
      <c r="AA256" s="283" t="e">
        <f t="shared" si="47"/>
        <v>#REF!</v>
      </c>
      <c r="AB256" s="277" t="e">
        <f t="shared" si="48"/>
        <v>#REF!</v>
      </c>
      <c r="AC256" s="277" t="e">
        <f t="shared" si="49"/>
        <v>#REF!</v>
      </c>
      <c r="AD256" s="284" t="e">
        <f t="shared" si="50"/>
        <v>#REF!</v>
      </c>
      <c r="AE256" s="285"/>
      <c r="AF256" s="286"/>
      <c r="AG256" s="291" t="str">
        <f t="shared" si="39"/>
        <v>30</v>
      </c>
      <c r="AH256" s="292">
        <f t="shared" si="51"/>
        <v>116.08</v>
      </c>
    </row>
    <row r="257" customHeight="1" spans="1:34">
      <c r="A257" s="43"/>
      <c r="B257" s="44"/>
      <c r="C257" s="138"/>
      <c r="D257" s="43"/>
      <c r="E257" s="43"/>
      <c r="F257" s="43"/>
      <c r="G257" s="43"/>
      <c r="H257" s="43"/>
      <c r="I257" s="45"/>
      <c r="J257" s="54"/>
      <c r="K257" s="54"/>
      <c r="L257" s="54"/>
      <c r="M257" s="54"/>
      <c r="N257" s="54"/>
      <c r="O257" s="54"/>
      <c r="P257" s="54" t="e">
        <f t="shared" si="40"/>
        <v>#REF!</v>
      </c>
      <c r="Q257" s="276" t="str">
        <f t="shared" si="41"/>
        <v>30</v>
      </c>
      <c r="R257" s="54" t="e">
        <f t="shared" si="42"/>
        <v>#REF!</v>
      </c>
      <c r="S257" s="54" t="str">
        <f t="shared" si="43"/>
        <v/>
      </c>
      <c r="T257" s="47"/>
      <c r="U257" s="277"/>
      <c r="V257" s="278">
        <v>1</v>
      </c>
      <c r="W257" s="279">
        <f t="shared" si="44"/>
        <v>0</v>
      </c>
      <c r="X257" s="277" t="e">
        <f t="shared" si="45"/>
        <v>#REF!</v>
      </c>
      <c r="Y257" s="277"/>
      <c r="Z257" s="282" t="e">
        <f t="shared" si="46"/>
        <v>#REF!</v>
      </c>
      <c r="AA257" s="283" t="e">
        <f t="shared" si="47"/>
        <v>#REF!</v>
      </c>
      <c r="AB257" s="277" t="e">
        <f t="shared" si="48"/>
        <v>#REF!</v>
      </c>
      <c r="AC257" s="277" t="e">
        <f t="shared" si="49"/>
        <v>#REF!</v>
      </c>
      <c r="AD257" s="284" t="e">
        <f t="shared" si="50"/>
        <v>#REF!</v>
      </c>
      <c r="AE257" s="285"/>
      <c r="AF257" s="286"/>
      <c r="AG257" s="291" t="str">
        <f t="shared" si="39"/>
        <v>30</v>
      </c>
      <c r="AH257" s="292">
        <f t="shared" si="51"/>
        <v>116.08</v>
      </c>
    </row>
    <row r="258" customHeight="1" spans="1:34">
      <c r="A258" s="43"/>
      <c r="B258" s="44"/>
      <c r="C258" s="138"/>
      <c r="D258" s="43"/>
      <c r="E258" s="43"/>
      <c r="F258" s="43"/>
      <c r="G258" s="43"/>
      <c r="H258" s="43"/>
      <c r="I258" s="45"/>
      <c r="J258" s="54"/>
      <c r="K258" s="54"/>
      <c r="L258" s="54"/>
      <c r="M258" s="54"/>
      <c r="N258" s="54"/>
      <c r="O258" s="54"/>
      <c r="P258" s="54" t="e">
        <f t="shared" si="40"/>
        <v>#REF!</v>
      </c>
      <c r="Q258" s="276" t="str">
        <f t="shared" si="41"/>
        <v>30</v>
      </c>
      <c r="R258" s="54" t="e">
        <f t="shared" si="42"/>
        <v>#REF!</v>
      </c>
      <c r="S258" s="54" t="str">
        <f t="shared" si="43"/>
        <v/>
      </c>
      <c r="T258" s="47"/>
      <c r="U258" s="277"/>
      <c r="V258" s="278">
        <v>1</v>
      </c>
      <c r="W258" s="279">
        <f t="shared" si="44"/>
        <v>0</v>
      </c>
      <c r="X258" s="277" t="e">
        <f t="shared" si="45"/>
        <v>#REF!</v>
      </c>
      <c r="Y258" s="277"/>
      <c r="Z258" s="282" t="e">
        <f t="shared" si="46"/>
        <v>#REF!</v>
      </c>
      <c r="AA258" s="283" t="e">
        <f t="shared" si="47"/>
        <v>#REF!</v>
      </c>
      <c r="AB258" s="277" t="e">
        <f t="shared" si="48"/>
        <v>#REF!</v>
      </c>
      <c r="AC258" s="277" t="e">
        <f t="shared" si="49"/>
        <v>#REF!</v>
      </c>
      <c r="AD258" s="284" t="e">
        <f t="shared" si="50"/>
        <v>#REF!</v>
      </c>
      <c r="AE258" s="285"/>
      <c r="AF258" s="286"/>
      <c r="AG258" s="291" t="str">
        <f t="shared" si="39"/>
        <v>30</v>
      </c>
      <c r="AH258" s="292">
        <f t="shared" si="51"/>
        <v>116.08</v>
      </c>
    </row>
    <row r="259" customHeight="1" spans="1:34">
      <c r="A259" s="43"/>
      <c r="B259" s="44"/>
      <c r="C259" s="138"/>
      <c r="D259" s="43"/>
      <c r="E259" s="43"/>
      <c r="F259" s="43"/>
      <c r="G259" s="43"/>
      <c r="H259" s="43"/>
      <c r="I259" s="45"/>
      <c r="J259" s="54"/>
      <c r="K259" s="54"/>
      <c r="L259" s="54"/>
      <c r="M259" s="54"/>
      <c r="N259" s="54"/>
      <c r="O259" s="54"/>
      <c r="P259" s="54" t="e">
        <f t="shared" si="40"/>
        <v>#REF!</v>
      </c>
      <c r="Q259" s="276" t="str">
        <f t="shared" si="41"/>
        <v>30</v>
      </c>
      <c r="R259" s="54" t="e">
        <f t="shared" si="42"/>
        <v>#REF!</v>
      </c>
      <c r="S259" s="54" t="str">
        <f t="shared" si="43"/>
        <v/>
      </c>
      <c r="T259" s="47"/>
      <c r="U259" s="277"/>
      <c r="V259" s="278">
        <v>1</v>
      </c>
      <c r="W259" s="279">
        <f t="shared" si="44"/>
        <v>0</v>
      </c>
      <c r="X259" s="277" t="e">
        <f t="shared" si="45"/>
        <v>#REF!</v>
      </c>
      <c r="Y259" s="277"/>
      <c r="Z259" s="282" t="e">
        <f t="shared" si="46"/>
        <v>#REF!</v>
      </c>
      <c r="AA259" s="283" t="e">
        <f t="shared" si="47"/>
        <v>#REF!</v>
      </c>
      <c r="AB259" s="277" t="e">
        <f t="shared" si="48"/>
        <v>#REF!</v>
      </c>
      <c r="AC259" s="277" t="e">
        <f t="shared" si="49"/>
        <v>#REF!</v>
      </c>
      <c r="AD259" s="284" t="e">
        <f t="shared" si="50"/>
        <v>#REF!</v>
      </c>
      <c r="AE259" s="285"/>
      <c r="AF259" s="286"/>
      <c r="AG259" s="291" t="str">
        <f t="shared" si="39"/>
        <v>30</v>
      </c>
      <c r="AH259" s="292">
        <f t="shared" si="51"/>
        <v>116.08</v>
      </c>
    </row>
    <row r="260" customHeight="1" spans="1:34">
      <c r="A260" s="43"/>
      <c r="B260" s="44"/>
      <c r="C260" s="138"/>
      <c r="D260" s="43"/>
      <c r="E260" s="43"/>
      <c r="F260" s="43"/>
      <c r="G260" s="43"/>
      <c r="H260" s="43"/>
      <c r="I260" s="45"/>
      <c r="J260" s="54"/>
      <c r="K260" s="54"/>
      <c r="L260" s="54"/>
      <c r="M260" s="54"/>
      <c r="N260" s="54"/>
      <c r="O260" s="54"/>
      <c r="P260" s="54" t="e">
        <f t="shared" si="40"/>
        <v>#REF!</v>
      </c>
      <c r="Q260" s="276" t="str">
        <f t="shared" si="41"/>
        <v>30</v>
      </c>
      <c r="R260" s="54" t="e">
        <f t="shared" si="42"/>
        <v>#REF!</v>
      </c>
      <c r="S260" s="54" t="str">
        <f t="shared" si="43"/>
        <v/>
      </c>
      <c r="T260" s="47"/>
      <c r="U260" s="277"/>
      <c r="V260" s="278">
        <v>1</v>
      </c>
      <c r="W260" s="279">
        <f t="shared" si="44"/>
        <v>0</v>
      </c>
      <c r="X260" s="277" t="e">
        <f t="shared" si="45"/>
        <v>#REF!</v>
      </c>
      <c r="Y260" s="277"/>
      <c r="Z260" s="282" t="e">
        <f t="shared" si="46"/>
        <v>#REF!</v>
      </c>
      <c r="AA260" s="283" t="e">
        <f t="shared" si="47"/>
        <v>#REF!</v>
      </c>
      <c r="AB260" s="277" t="e">
        <f t="shared" si="48"/>
        <v>#REF!</v>
      </c>
      <c r="AC260" s="277" t="e">
        <f t="shared" si="49"/>
        <v>#REF!</v>
      </c>
      <c r="AD260" s="284" t="e">
        <f t="shared" si="50"/>
        <v>#REF!</v>
      </c>
      <c r="AE260" s="285"/>
      <c r="AF260" s="286"/>
      <c r="AG260" s="291" t="str">
        <f t="shared" si="39"/>
        <v>30</v>
      </c>
      <c r="AH260" s="292">
        <f t="shared" si="51"/>
        <v>116.08</v>
      </c>
    </row>
    <row r="261" customHeight="1" spans="1:34">
      <c r="A261" s="43"/>
      <c r="B261" s="44"/>
      <c r="C261" s="138"/>
      <c r="D261" s="43"/>
      <c r="E261" s="43"/>
      <c r="F261" s="43"/>
      <c r="G261" s="43"/>
      <c r="H261" s="43"/>
      <c r="I261" s="45"/>
      <c r="J261" s="54"/>
      <c r="K261" s="54"/>
      <c r="L261" s="54"/>
      <c r="M261" s="54"/>
      <c r="N261" s="54"/>
      <c r="O261" s="54"/>
      <c r="P261" s="54" t="e">
        <f t="shared" si="40"/>
        <v>#REF!</v>
      </c>
      <c r="Q261" s="276" t="str">
        <f t="shared" si="41"/>
        <v>30</v>
      </c>
      <c r="R261" s="54" t="e">
        <f t="shared" si="42"/>
        <v>#REF!</v>
      </c>
      <c r="S261" s="54" t="str">
        <f t="shared" si="43"/>
        <v/>
      </c>
      <c r="T261" s="47"/>
      <c r="U261" s="277"/>
      <c r="V261" s="278">
        <v>1</v>
      </c>
      <c r="W261" s="279">
        <f t="shared" si="44"/>
        <v>0</v>
      </c>
      <c r="X261" s="277" t="e">
        <f t="shared" si="45"/>
        <v>#REF!</v>
      </c>
      <c r="Y261" s="277"/>
      <c r="Z261" s="282" t="e">
        <f t="shared" si="46"/>
        <v>#REF!</v>
      </c>
      <c r="AA261" s="283" t="e">
        <f t="shared" si="47"/>
        <v>#REF!</v>
      </c>
      <c r="AB261" s="277" t="e">
        <f t="shared" si="48"/>
        <v>#REF!</v>
      </c>
      <c r="AC261" s="277" t="e">
        <f t="shared" si="49"/>
        <v>#REF!</v>
      </c>
      <c r="AD261" s="284" t="e">
        <f t="shared" si="50"/>
        <v>#REF!</v>
      </c>
      <c r="AE261" s="285"/>
      <c r="AF261" s="286"/>
      <c r="AG261" s="291" t="str">
        <f t="shared" si="39"/>
        <v>30</v>
      </c>
      <c r="AH261" s="292">
        <f t="shared" si="51"/>
        <v>116.08</v>
      </c>
    </row>
    <row r="262" customHeight="1" spans="1:34">
      <c r="A262" s="43"/>
      <c r="B262" s="44"/>
      <c r="C262" s="138"/>
      <c r="D262" s="43"/>
      <c r="E262" s="43"/>
      <c r="F262" s="43"/>
      <c r="G262" s="43"/>
      <c r="H262" s="43"/>
      <c r="I262" s="45"/>
      <c r="J262" s="54"/>
      <c r="K262" s="54"/>
      <c r="L262" s="54"/>
      <c r="M262" s="54"/>
      <c r="N262" s="54"/>
      <c r="O262" s="54"/>
      <c r="P262" s="54" t="e">
        <f t="shared" si="40"/>
        <v>#REF!</v>
      </c>
      <c r="Q262" s="276" t="str">
        <f t="shared" si="41"/>
        <v>30</v>
      </c>
      <c r="R262" s="54" t="e">
        <f t="shared" si="42"/>
        <v>#REF!</v>
      </c>
      <c r="S262" s="54" t="str">
        <f t="shared" si="43"/>
        <v/>
      </c>
      <c r="T262" s="47"/>
      <c r="U262" s="277"/>
      <c r="V262" s="278">
        <v>1</v>
      </c>
      <c r="W262" s="279">
        <f t="shared" si="44"/>
        <v>0</v>
      </c>
      <c r="X262" s="277" t="e">
        <f t="shared" si="45"/>
        <v>#REF!</v>
      </c>
      <c r="Y262" s="277"/>
      <c r="Z262" s="282" t="e">
        <f t="shared" si="46"/>
        <v>#REF!</v>
      </c>
      <c r="AA262" s="283" t="e">
        <f t="shared" si="47"/>
        <v>#REF!</v>
      </c>
      <c r="AB262" s="277" t="e">
        <f t="shared" si="48"/>
        <v>#REF!</v>
      </c>
      <c r="AC262" s="277" t="e">
        <f t="shared" si="49"/>
        <v>#REF!</v>
      </c>
      <c r="AD262" s="284" t="e">
        <f t="shared" si="50"/>
        <v>#REF!</v>
      </c>
      <c r="AE262" s="285"/>
      <c r="AF262" s="286"/>
      <c r="AG262" s="291" t="str">
        <f t="shared" si="39"/>
        <v>30</v>
      </c>
      <c r="AH262" s="292">
        <f t="shared" si="51"/>
        <v>116.08</v>
      </c>
    </row>
    <row r="263" customHeight="1" spans="1:34">
      <c r="A263" s="43"/>
      <c r="B263" s="44"/>
      <c r="C263" s="138"/>
      <c r="D263" s="43"/>
      <c r="E263" s="43"/>
      <c r="F263" s="43"/>
      <c r="G263" s="43"/>
      <c r="H263" s="43"/>
      <c r="I263" s="45"/>
      <c r="J263" s="54"/>
      <c r="K263" s="54"/>
      <c r="L263" s="54"/>
      <c r="M263" s="54"/>
      <c r="N263" s="54"/>
      <c r="O263" s="54"/>
      <c r="P263" s="54" t="e">
        <f t="shared" si="40"/>
        <v>#REF!</v>
      </c>
      <c r="Q263" s="276" t="str">
        <f t="shared" si="41"/>
        <v>30</v>
      </c>
      <c r="R263" s="54" t="e">
        <f t="shared" si="42"/>
        <v>#REF!</v>
      </c>
      <c r="S263" s="54" t="str">
        <f t="shared" si="43"/>
        <v/>
      </c>
      <c r="T263" s="47"/>
      <c r="U263" s="277"/>
      <c r="V263" s="278">
        <v>1</v>
      </c>
      <c r="W263" s="279">
        <f t="shared" si="44"/>
        <v>0</v>
      </c>
      <c r="X263" s="277" t="e">
        <f t="shared" si="45"/>
        <v>#REF!</v>
      </c>
      <c r="Y263" s="277"/>
      <c r="Z263" s="282" t="e">
        <f t="shared" si="46"/>
        <v>#REF!</v>
      </c>
      <c r="AA263" s="283" t="e">
        <f t="shared" si="47"/>
        <v>#REF!</v>
      </c>
      <c r="AB263" s="277" t="e">
        <f t="shared" si="48"/>
        <v>#REF!</v>
      </c>
      <c r="AC263" s="277" t="e">
        <f t="shared" si="49"/>
        <v>#REF!</v>
      </c>
      <c r="AD263" s="284" t="e">
        <f t="shared" si="50"/>
        <v>#REF!</v>
      </c>
      <c r="AE263" s="285"/>
      <c r="AF263" s="286"/>
      <c r="AG263" s="291" t="str">
        <f t="shared" si="39"/>
        <v>30</v>
      </c>
      <c r="AH263" s="292">
        <f t="shared" si="51"/>
        <v>116.08</v>
      </c>
    </row>
    <row r="264" customHeight="1" spans="1:34">
      <c r="A264" s="43"/>
      <c r="B264" s="44"/>
      <c r="C264" s="138"/>
      <c r="D264" s="43"/>
      <c r="E264" s="43"/>
      <c r="F264" s="43"/>
      <c r="G264" s="43"/>
      <c r="H264" s="43"/>
      <c r="I264" s="45"/>
      <c r="J264" s="54"/>
      <c r="K264" s="54"/>
      <c r="L264" s="54"/>
      <c r="M264" s="54"/>
      <c r="N264" s="54"/>
      <c r="O264" s="54"/>
      <c r="P264" s="54" t="e">
        <f t="shared" si="40"/>
        <v>#REF!</v>
      </c>
      <c r="Q264" s="276" t="str">
        <f t="shared" si="41"/>
        <v>30</v>
      </c>
      <c r="R264" s="54" t="e">
        <f t="shared" si="42"/>
        <v>#REF!</v>
      </c>
      <c r="S264" s="54" t="str">
        <f t="shared" si="43"/>
        <v/>
      </c>
      <c r="T264" s="47"/>
      <c r="U264" s="277"/>
      <c r="V264" s="278">
        <v>1</v>
      </c>
      <c r="W264" s="279">
        <f t="shared" si="44"/>
        <v>0</v>
      </c>
      <c r="X264" s="277" t="e">
        <f t="shared" si="45"/>
        <v>#REF!</v>
      </c>
      <c r="Y264" s="277"/>
      <c r="Z264" s="282" t="e">
        <f t="shared" si="46"/>
        <v>#REF!</v>
      </c>
      <c r="AA264" s="283" t="e">
        <f t="shared" si="47"/>
        <v>#REF!</v>
      </c>
      <c r="AB264" s="277" t="e">
        <f t="shared" si="48"/>
        <v>#REF!</v>
      </c>
      <c r="AC264" s="277" t="e">
        <f t="shared" si="49"/>
        <v>#REF!</v>
      </c>
      <c r="AD264" s="284" t="e">
        <f t="shared" si="50"/>
        <v>#REF!</v>
      </c>
      <c r="AE264" s="285"/>
      <c r="AF264" s="286"/>
      <c r="AG264" s="291" t="str">
        <f t="shared" ref="AG264:AG327" si="52">IF(ROUND((AF264/(AF264+AH264)*100),0)&gt;30,ROUND((AF264/(AF264+AH264)*100),0),"30")</f>
        <v>30</v>
      </c>
      <c r="AH264" s="292">
        <f t="shared" si="51"/>
        <v>116.08</v>
      </c>
    </row>
    <row r="265" customHeight="1" spans="1:34">
      <c r="A265" s="43"/>
      <c r="B265" s="44"/>
      <c r="C265" s="138"/>
      <c r="D265" s="43"/>
      <c r="E265" s="43"/>
      <c r="F265" s="43"/>
      <c r="G265" s="43"/>
      <c r="H265" s="43"/>
      <c r="I265" s="45"/>
      <c r="J265" s="54"/>
      <c r="K265" s="54"/>
      <c r="L265" s="54"/>
      <c r="M265" s="54"/>
      <c r="N265" s="54"/>
      <c r="O265" s="54"/>
      <c r="P265" s="54" t="e">
        <f t="shared" ref="P265:P328" si="53">AD265</f>
        <v>#REF!</v>
      </c>
      <c r="Q265" s="276" t="str">
        <f t="shared" ref="Q265:Q328" si="54">AG265</f>
        <v>30</v>
      </c>
      <c r="R265" s="54" t="e">
        <f t="shared" ref="R265:R328" si="55">ROUND(P265*Q265/100,0)</f>
        <v>#REF!</v>
      </c>
      <c r="S265" s="54" t="str">
        <f t="shared" ref="S265:S328" si="56">IF(O265=0,"",(R265-O265)/O265*100)</f>
        <v/>
      </c>
      <c r="T265" s="47"/>
      <c r="U265" s="277"/>
      <c r="V265" s="278">
        <v>1</v>
      </c>
      <c r="W265" s="279">
        <f t="shared" ref="W265:W328" si="57">V265*U265</f>
        <v>0</v>
      </c>
      <c r="X265" s="277" t="e">
        <f t="shared" ref="X265:X328" si="58">ROUND(W265*$Y$4,2)</f>
        <v>#REF!</v>
      </c>
      <c r="Y265" s="277"/>
      <c r="Z265" s="282" t="e">
        <f t="shared" ref="Z265:Z328" si="59">$Z$4</f>
        <v>#REF!</v>
      </c>
      <c r="AA265" s="283" t="e">
        <f t="shared" ref="AA265:AA328" si="60">$AA$4</f>
        <v>#REF!</v>
      </c>
      <c r="AB265" s="277" t="e">
        <f t="shared" ref="AB265:AB328" si="61">ROUND(((W265+X265)*(Z265*AA265/2)),2)</f>
        <v>#REF!</v>
      </c>
      <c r="AC265" s="277" t="e">
        <f t="shared" ref="AC265:AC328" si="62">AB265+X265+W265</f>
        <v>#REF!</v>
      </c>
      <c r="AD265" s="284" t="e">
        <f t="shared" ref="AD265:AD328" si="63">ROUND((D265*AC265),-2)</f>
        <v>#REF!</v>
      </c>
      <c r="AE265" s="285"/>
      <c r="AF265" s="286"/>
      <c r="AG265" s="291" t="str">
        <f t="shared" si="52"/>
        <v>30</v>
      </c>
      <c r="AH265" s="292">
        <f t="shared" ref="AH265:AH328" si="64">ROUND(($AH$5-I265)/365,2)</f>
        <v>116.08</v>
      </c>
    </row>
    <row r="266" customHeight="1" spans="1:34">
      <c r="A266" s="43"/>
      <c r="B266" s="44"/>
      <c r="C266" s="138"/>
      <c r="D266" s="43"/>
      <c r="E266" s="43"/>
      <c r="F266" s="43"/>
      <c r="G266" s="43"/>
      <c r="H266" s="43"/>
      <c r="I266" s="45"/>
      <c r="J266" s="54"/>
      <c r="K266" s="54"/>
      <c r="L266" s="54"/>
      <c r="M266" s="54"/>
      <c r="N266" s="54"/>
      <c r="O266" s="54"/>
      <c r="P266" s="54" t="e">
        <f t="shared" si="53"/>
        <v>#REF!</v>
      </c>
      <c r="Q266" s="276" t="str">
        <f t="shared" si="54"/>
        <v>30</v>
      </c>
      <c r="R266" s="54" t="e">
        <f t="shared" si="55"/>
        <v>#REF!</v>
      </c>
      <c r="S266" s="54" t="str">
        <f t="shared" si="56"/>
        <v/>
      </c>
      <c r="T266" s="47"/>
      <c r="U266" s="277"/>
      <c r="V266" s="278">
        <v>1</v>
      </c>
      <c r="W266" s="279">
        <f t="shared" si="57"/>
        <v>0</v>
      </c>
      <c r="X266" s="277" t="e">
        <f t="shared" si="58"/>
        <v>#REF!</v>
      </c>
      <c r="Y266" s="277"/>
      <c r="Z266" s="282" t="e">
        <f t="shared" si="59"/>
        <v>#REF!</v>
      </c>
      <c r="AA266" s="283" t="e">
        <f t="shared" si="60"/>
        <v>#REF!</v>
      </c>
      <c r="AB266" s="277" t="e">
        <f t="shared" si="61"/>
        <v>#REF!</v>
      </c>
      <c r="AC266" s="277" t="e">
        <f t="shared" si="62"/>
        <v>#REF!</v>
      </c>
      <c r="AD266" s="284" t="e">
        <f t="shared" si="63"/>
        <v>#REF!</v>
      </c>
      <c r="AE266" s="285"/>
      <c r="AF266" s="286"/>
      <c r="AG266" s="291" t="str">
        <f t="shared" si="52"/>
        <v>30</v>
      </c>
      <c r="AH266" s="292">
        <f t="shared" si="64"/>
        <v>116.08</v>
      </c>
    </row>
    <row r="267" customHeight="1" spans="1:34">
      <c r="A267" s="43"/>
      <c r="B267" s="44"/>
      <c r="C267" s="138"/>
      <c r="D267" s="43"/>
      <c r="E267" s="43"/>
      <c r="F267" s="43"/>
      <c r="G267" s="43"/>
      <c r="H267" s="43"/>
      <c r="I267" s="45"/>
      <c r="J267" s="54"/>
      <c r="K267" s="54"/>
      <c r="L267" s="54"/>
      <c r="M267" s="54"/>
      <c r="N267" s="54"/>
      <c r="O267" s="54"/>
      <c r="P267" s="54" t="e">
        <f t="shared" si="53"/>
        <v>#REF!</v>
      </c>
      <c r="Q267" s="276" t="str">
        <f t="shared" si="54"/>
        <v>30</v>
      </c>
      <c r="R267" s="54" t="e">
        <f t="shared" si="55"/>
        <v>#REF!</v>
      </c>
      <c r="S267" s="54" t="str">
        <f t="shared" si="56"/>
        <v/>
      </c>
      <c r="T267" s="47"/>
      <c r="U267" s="277"/>
      <c r="V267" s="278">
        <v>1</v>
      </c>
      <c r="W267" s="279">
        <f t="shared" si="57"/>
        <v>0</v>
      </c>
      <c r="X267" s="277" t="e">
        <f t="shared" si="58"/>
        <v>#REF!</v>
      </c>
      <c r="Y267" s="277"/>
      <c r="Z267" s="282" t="e">
        <f t="shared" si="59"/>
        <v>#REF!</v>
      </c>
      <c r="AA267" s="283" t="e">
        <f t="shared" si="60"/>
        <v>#REF!</v>
      </c>
      <c r="AB267" s="277" t="e">
        <f t="shared" si="61"/>
        <v>#REF!</v>
      </c>
      <c r="AC267" s="277" t="e">
        <f t="shared" si="62"/>
        <v>#REF!</v>
      </c>
      <c r="AD267" s="284" t="e">
        <f t="shared" si="63"/>
        <v>#REF!</v>
      </c>
      <c r="AE267" s="285"/>
      <c r="AF267" s="286"/>
      <c r="AG267" s="291" t="str">
        <f t="shared" si="52"/>
        <v>30</v>
      </c>
      <c r="AH267" s="292">
        <f t="shared" si="64"/>
        <v>116.08</v>
      </c>
    </row>
    <row r="268" customHeight="1" spans="1:34">
      <c r="A268" s="43"/>
      <c r="B268" s="44"/>
      <c r="C268" s="138"/>
      <c r="D268" s="43"/>
      <c r="E268" s="43"/>
      <c r="F268" s="43"/>
      <c r="G268" s="43"/>
      <c r="H268" s="43"/>
      <c r="I268" s="45"/>
      <c r="J268" s="54"/>
      <c r="K268" s="54"/>
      <c r="L268" s="54"/>
      <c r="M268" s="54"/>
      <c r="N268" s="54"/>
      <c r="O268" s="54"/>
      <c r="P268" s="54" t="e">
        <f t="shared" si="53"/>
        <v>#REF!</v>
      </c>
      <c r="Q268" s="276" t="str">
        <f t="shared" si="54"/>
        <v>30</v>
      </c>
      <c r="R268" s="54" t="e">
        <f t="shared" si="55"/>
        <v>#REF!</v>
      </c>
      <c r="S268" s="54" t="str">
        <f t="shared" si="56"/>
        <v/>
      </c>
      <c r="T268" s="47"/>
      <c r="U268" s="277"/>
      <c r="V268" s="278">
        <v>1</v>
      </c>
      <c r="W268" s="279">
        <f t="shared" si="57"/>
        <v>0</v>
      </c>
      <c r="X268" s="277" t="e">
        <f t="shared" si="58"/>
        <v>#REF!</v>
      </c>
      <c r="Y268" s="277"/>
      <c r="Z268" s="282" t="e">
        <f t="shared" si="59"/>
        <v>#REF!</v>
      </c>
      <c r="AA268" s="283" t="e">
        <f t="shared" si="60"/>
        <v>#REF!</v>
      </c>
      <c r="AB268" s="277" t="e">
        <f t="shared" si="61"/>
        <v>#REF!</v>
      </c>
      <c r="AC268" s="277" t="e">
        <f t="shared" si="62"/>
        <v>#REF!</v>
      </c>
      <c r="AD268" s="284" t="e">
        <f t="shared" si="63"/>
        <v>#REF!</v>
      </c>
      <c r="AE268" s="285"/>
      <c r="AF268" s="286"/>
      <c r="AG268" s="291" t="str">
        <f t="shared" si="52"/>
        <v>30</v>
      </c>
      <c r="AH268" s="292">
        <f t="shared" si="64"/>
        <v>116.08</v>
      </c>
    </row>
    <row r="269" customHeight="1" spans="1:34">
      <c r="A269" s="43"/>
      <c r="B269" s="44"/>
      <c r="C269" s="138"/>
      <c r="D269" s="43"/>
      <c r="E269" s="43"/>
      <c r="F269" s="43"/>
      <c r="G269" s="43"/>
      <c r="H269" s="43"/>
      <c r="I269" s="45"/>
      <c r="J269" s="54"/>
      <c r="K269" s="54"/>
      <c r="L269" s="54"/>
      <c r="M269" s="54"/>
      <c r="N269" s="54"/>
      <c r="O269" s="54"/>
      <c r="P269" s="54" t="e">
        <f t="shared" si="53"/>
        <v>#REF!</v>
      </c>
      <c r="Q269" s="276" t="str">
        <f t="shared" si="54"/>
        <v>30</v>
      </c>
      <c r="R269" s="54" t="e">
        <f t="shared" si="55"/>
        <v>#REF!</v>
      </c>
      <c r="S269" s="54" t="str">
        <f t="shared" si="56"/>
        <v/>
      </c>
      <c r="T269" s="47"/>
      <c r="U269" s="277"/>
      <c r="V269" s="278">
        <v>1</v>
      </c>
      <c r="W269" s="279">
        <f t="shared" si="57"/>
        <v>0</v>
      </c>
      <c r="X269" s="277" t="e">
        <f t="shared" si="58"/>
        <v>#REF!</v>
      </c>
      <c r="Y269" s="277"/>
      <c r="Z269" s="282" t="e">
        <f t="shared" si="59"/>
        <v>#REF!</v>
      </c>
      <c r="AA269" s="283" t="e">
        <f t="shared" si="60"/>
        <v>#REF!</v>
      </c>
      <c r="AB269" s="277" t="e">
        <f t="shared" si="61"/>
        <v>#REF!</v>
      </c>
      <c r="AC269" s="277" t="e">
        <f t="shared" si="62"/>
        <v>#REF!</v>
      </c>
      <c r="AD269" s="284" t="e">
        <f t="shared" si="63"/>
        <v>#REF!</v>
      </c>
      <c r="AE269" s="285"/>
      <c r="AF269" s="286"/>
      <c r="AG269" s="291" t="str">
        <f t="shared" si="52"/>
        <v>30</v>
      </c>
      <c r="AH269" s="292">
        <f t="shared" si="64"/>
        <v>116.08</v>
      </c>
    </row>
    <row r="270" customHeight="1" spans="1:34">
      <c r="A270" s="43"/>
      <c r="B270" s="44"/>
      <c r="C270" s="138"/>
      <c r="D270" s="43"/>
      <c r="E270" s="43"/>
      <c r="F270" s="43"/>
      <c r="G270" s="43"/>
      <c r="H270" s="43"/>
      <c r="I270" s="45"/>
      <c r="J270" s="54"/>
      <c r="K270" s="54"/>
      <c r="L270" s="54"/>
      <c r="M270" s="54"/>
      <c r="N270" s="54"/>
      <c r="O270" s="54"/>
      <c r="P270" s="54" t="e">
        <f t="shared" si="53"/>
        <v>#REF!</v>
      </c>
      <c r="Q270" s="276" t="str">
        <f t="shared" si="54"/>
        <v>30</v>
      </c>
      <c r="R270" s="54" t="e">
        <f t="shared" si="55"/>
        <v>#REF!</v>
      </c>
      <c r="S270" s="54" t="str">
        <f t="shared" si="56"/>
        <v/>
      </c>
      <c r="T270" s="47"/>
      <c r="U270" s="277"/>
      <c r="V270" s="278">
        <v>1</v>
      </c>
      <c r="W270" s="279">
        <f t="shared" si="57"/>
        <v>0</v>
      </c>
      <c r="X270" s="277" t="e">
        <f t="shared" si="58"/>
        <v>#REF!</v>
      </c>
      <c r="Y270" s="277"/>
      <c r="Z270" s="282" t="e">
        <f t="shared" si="59"/>
        <v>#REF!</v>
      </c>
      <c r="AA270" s="283" t="e">
        <f t="shared" si="60"/>
        <v>#REF!</v>
      </c>
      <c r="AB270" s="277" t="e">
        <f t="shared" si="61"/>
        <v>#REF!</v>
      </c>
      <c r="AC270" s="277" t="e">
        <f t="shared" si="62"/>
        <v>#REF!</v>
      </c>
      <c r="AD270" s="284" t="e">
        <f t="shared" si="63"/>
        <v>#REF!</v>
      </c>
      <c r="AE270" s="285"/>
      <c r="AF270" s="286"/>
      <c r="AG270" s="291" t="str">
        <f t="shared" si="52"/>
        <v>30</v>
      </c>
      <c r="AH270" s="292">
        <f t="shared" si="64"/>
        <v>116.08</v>
      </c>
    </row>
    <row r="271" customHeight="1" spans="1:34">
      <c r="A271" s="43"/>
      <c r="B271" s="44"/>
      <c r="C271" s="138"/>
      <c r="D271" s="43"/>
      <c r="E271" s="43"/>
      <c r="F271" s="43"/>
      <c r="G271" s="43"/>
      <c r="H271" s="43"/>
      <c r="I271" s="45"/>
      <c r="J271" s="54"/>
      <c r="K271" s="54"/>
      <c r="L271" s="54"/>
      <c r="M271" s="54"/>
      <c r="N271" s="54"/>
      <c r="O271" s="54"/>
      <c r="P271" s="54" t="e">
        <f t="shared" si="53"/>
        <v>#REF!</v>
      </c>
      <c r="Q271" s="276" t="str">
        <f t="shared" si="54"/>
        <v>30</v>
      </c>
      <c r="R271" s="54" t="e">
        <f t="shared" si="55"/>
        <v>#REF!</v>
      </c>
      <c r="S271" s="54" t="str">
        <f t="shared" si="56"/>
        <v/>
      </c>
      <c r="T271" s="47"/>
      <c r="U271" s="277"/>
      <c r="V271" s="278">
        <v>1</v>
      </c>
      <c r="W271" s="279">
        <f t="shared" si="57"/>
        <v>0</v>
      </c>
      <c r="X271" s="277" t="e">
        <f t="shared" si="58"/>
        <v>#REF!</v>
      </c>
      <c r="Y271" s="277"/>
      <c r="Z271" s="282" t="e">
        <f t="shared" si="59"/>
        <v>#REF!</v>
      </c>
      <c r="AA271" s="283" t="e">
        <f t="shared" si="60"/>
        <v>#REF!</v>
      </c>
      <c r="AB271" s="277" t="e">
        <f t="shared" si="61"/>
        <v>#REF!</v>
      </c>
      <c r="AC271" s="277" t="e">
        <f t="shared" si="62"/>
        <v>#REF!</v>
      </c>
      <c r="AD271" s="284" t="e">
        <f t="shared" si="63"/>
        <v>#REF!</v>
      </c>
      <c r="AE271" s="285"/>
      <c r="AF271" s="286"/>
      <c r="AG271" s="291" t="str">
        <f t="shared" si="52"/>
        <v>30</v>
      </c>
      <c r="AH271" s="292">
        <f t="shared" si="64"/>
        <v>116.08</v>
      </c>
    </row>
    <row r="272" customHeight="1" spans="1:34">
      <c r="A272" s="43"/>
      <c r="B272" s="44"/>
      <c r="C272" s="138"/>
      <c r="D272" s="43"/>
      <c r="E272" s="43"/>
      <c r="F272" s="43"/>
      <c r="G272" s="43"/>
      <c r="H272" s="43"/>
      <c r="I272" s="45"/>
      <c r="J272" s="54"/>
      <c r="K272" s="54"/>
      <c r="L272" s="54"/>
      <c r="M272" s="54"/>
      <c r="N272" s="54"/>
      <c r="O272" s="54"/>
      <c r="P272" s="54" t="e">
        <f t="shared" si="53"/>
        <v>#REF!</v>
      </c>
      <c r="Q272" s="276" t="str">
        <f t="shared" si="54"/>
        <v>30</v>
      </c>
      <c r="R272" s="54" t="e">
        <f t="shared" si="55"/>
        <v>#REF!</v>
      </c>
      <c r="S272" s="54" t="str">
        <f t="shared" si="56"/>
        <v/>
      </c>
      <c r="T272" s="47"/>
      <c r="U272" s="277"/>
      <c r="V272" s="278">
        <v>1</v>
      </c>
      <c r="W272" s="279">
        <f t="shared" si="57"/>
        <v>0</v>
      </c>
      <c r="X272" s="277" t="e">
        <f t="shared" si="58"/>
        <v>#REF!</v>
      </c>
      <c r="Y272" s="277"/>
      <c r="Z272" s="282" t="e">
        <f t="shared" si="59"/>
        <v>#REF!</v>
      </c>
      <c r="AA272" s="283" t="e">
        <f t="shared" si="60"/>
        <v>#REF!</v>
      </c>
      <c r="AB272" s="277" t="e">
        <f t="shared" si="61"/>
        <v>#REF!</v>
      </c>
      <c r="AC272" s="277" t="e">
        <f t="shared" si="62"/>
        <v>#REF!</v>
      </c>
      <c r="AD272" s="284" t="e">
        <f t="shared" si="63"/>
        <v>#REF!</v>
      </c>
      <c r="AE272" s="285"/>
      <c r="AF272" s="286"/>
      <c r="AG272" s="291" t="str">
        <f t="shared" si="52"/>
        <v>30</v>
      </c>
      <c r="AH272" s="292">
        <f t="shared" si="64"/>
        <v>116.08</v>
      </c>
    </row>
    <row r="273" customHeight="1" spans="1:34">
      <c r="A273" s="43"/>
      <c r="B273" s="44"/>
      <c r="C273" s="138"/>
      <c r="D273" s="43"/>
      <c r="E273" s="43"/>
      <c r="F273" s="43"/>
      <c r="G273" s="43"/>
      <c r="H273" s="43"/>
      <c r="I273" s="45"/>
      <c r="J273" s="54"/>
      <c r="K273" s="54"/>
      <c r="L273" s="54"/>
      <c r="M273" s="54"/>
      <c r="N273" s="54"/>
      <c r="O273" s="54"/>
      <c r="P273" s="54" t="e">
        <f t="shared" si="53"/>
        <v>#REF!</v>
      </c>
      <c r="Q273" s="276" t="str">
        <f t="shared" si="54"/>
        <v>30</v>
      </c>
      <c r="R273" s="54" t="e">
        <f t="shared" si="55"/>
        <v>#REF!</v>
      </c>
      <c r="S273" s="54" t="str">
        <f t="shared" si="56"/>
        <v/>
      </c>
      <c r="T273" s="47"/>
      <c r="U273" s="277"/>
      <c r="V273" s="278">
        <v>1</v>
      </c>
      <c r="W273" s="279">
        <f t="shared" si="57"/>
        <v>0</v>
      </c>
      <c r="X273" s="277" t="e">
        <f t="shared" si="58"/>
        <v>#REF!</v>
      </c>
      <c r="Y273" s="277"/>
      <c r="Z273" s="282" t="e">
        <f t="shared" si="59"/>
        <v>#REF!</v>
      </c>
      <c r="AA273" s="283" t="e">
        <f t="shared" si="60"/>
        <v>#REF!</v>
      </c>
      <c r="AB273" s="277" t="e">
        <f t="shared" si="61"/>
        <v>#REF!</v>
      </c>
      <c r="AC273" s="277" t="e">
        <f t="shared" si="62"/>
        <v>#REF!</v>
      </c>
      <c r="AD273" s="284" t="e">
        <f t="shared" si="63"/>
        <v>#REF!</v>
      </c>
      <c r="AE273" s="285"/>
      <c r="AF273" s="286"/>
      <c r="AG273" s="291" t="str">
        <f t="shared" si="52"/>
        <v>30</v>
      </c>
      <c r="AH273" s="292">
        <f t="shared" si="64"/>
        <v>116.08</v>
      </c>
    </row>
    <row r="274" customHeight="1" spans="1:34">
      <c r="A274" s="43"/>
      <c r="B274" s="44"/>
      <c r="C274" s="138"/>
      <c r="D274" s="43"/>
      <c r="E274" s="43"/>
      <c r="F274" s="43"/>
      <c r="G274" s="43"/>
      <c r="H274" s="43"/>
      <c r="I274" s="45"/>
      <c r="J274" s="54"/>
      <c r="K274" s="54"/>
      <c r="L274" s="54"/>
      <c r="M274" s="54"/>
      <c r="N274" s="54"/>
      <c r="O274" s="54"/>
      <c r="P274" s="54" t="e">
        <f t="shared" si="53"/>
        <v>#REF!</v>
      </c>
      <c r="Q274" s="276" t="str">
        <f t="shared" si="54"/>
        <v>30</v>
      </c>
      <c r="R274" s="54" t="e">
        <f t="shared" si="55"/>
        <v>#REF!</v>
      </c>
      <c r="S274" s="54" t="str">
        <f t="shared" si="56"/>
        <v/>
      </c>
      <c r="T274" s="47"/>
      <c r="U274" s="277"/>
      <c r="V274" s="278">
        <v>1</v>
      </c>
      <c r="W274" s="279">
        <f t="shared" si="57"/>
        <v>0</v>
      </c>
      <c r="X274" s="277" t="e">
        <f t="shared" si="58"/>
        <v>#REF!</v>
      </c>
      <c r="Y274" s="277"/>
      <c r="Z274" s="282" t="e">
        <f t="shared" si="59"/>
        <v>#REF!</v>
      </c>
      <c r="AA274" s="283" t="e">
        <f t="shared" si="60"/>
        <v>#REF!</v>
      </c>
      <c r="AB274" s="277" t="e">
        <f t="shared" si="61"/>
        <v>#REF!</v>
      </c>
      <c r="AC274" s="277" t="e">
        <f t="shared" si="62"/>
        <v>#REF!</v>
      </c>
      <c r="AD274" s="284" t="e">
        <f t="shared" si="63"/>
        <v>#REF!</v>
      </c>
      <c r="AE274" s="285"/>
      <c r="AF274" s="286"/>
      <c r="AG274" s="291" t="str">
        <f t="shared" si="52"/>
        <v>30</v>
      </c>
      <c r="AH274" s="292">
        <f t="shared" si="64"/>
        <v>116.08</v>
      </c>
    </row>
    <row r="275" customHeight="1" spans="1:34">
      <c r="A275" s="43"/>
      <c r="B275" s="44"/>
      <c r="C275" s="138"/>
      <c r="D275" s="43"/>
      <c r="E275" s="43"/>
      <c r="F275" s="43"/>
      <c r="G275" s="43"/>
      <c r="H275" s="43"/>
      <c r="I275" s="45"/>
      <c r="J275" s="54"/>
      <c r="K275" s="54"/>
      <c r="L275" s="54"/>
      <c r="M275" s="54"/>
      <c r="N275" s="54"/>
      <c r="O275" s="54"/>
      <c r="P275" s="54" t="e">
        <f t="shared" si="53"/>
        <v>#REF!</v>
      </c>
      <c r="Q275" s="276" t="str">
        <f t="shared" si="54"/>
        <v>30</v>
      </c>
      <c r="R275" s="54" t="e">
        <f t="shared" si="55"/>
        <v>#REF!</v>
      </c>
      <c r="S275" s="54" t="str">
        <f t="shared" si="56"/>
        <v/>
      </c>
      <c r="T275" s="47"/>
      <c r="U275" s="277"/>
      <c r="V275" s="278">
        <v>1</v>
      </c>
      <c r="W275" s="279">
        <f t="shared" si="57"/>
        <v>0</v>
      </c>
      <c r="X275" s="277" t="e">
        <f t="shared" si="58"/>
        <v>#REF!</v>
      </c>
      <c r="Y275" s="277"/>
      <c r="Z275" s="282" t="e">
        <f t="shared" si="59"/>
        <v>#REF!</v>
      </c>
      <c r="AA275" s="283" t="e">
        <f t="shared" si="60"/>
        <v>#REF!</v>
      </c>
      <c r="AB275" s="277" t="e">
        <f t="shared" si="61"/>
        <v>#REF!</v>
      </c>
      <c r="AC275" s="277" t="e">
        <f t="shared" si="62"/>
        <v>#REF!</v>
      </c>
      <c r="AD275" s="284" t="e">
        <f t="shared" si="63"/>
        <v>#REF!</v>
      </c>
      <c r="AE275" s="285"/>
      <c r="AF275" s="286"/>
      <c r="AG275" s="291" t="str">
        <f t="shared" si="52"/>
        <v>30</v>
      </c>
      <c r="AH275" s="292">
        <f t="shared" si="64"/>
        <v>116.08</v>
      </c>
    </row>
    <row r="276" customHeight="1" spans="1:34">
      <c r="A276" s="43"/>
      <c r="B276" s="44"/>
      <c r="C276" s="138"/>
      <c r="D276" s="43"/>
      <c r="E276" s="43"/>
      <c r="F276" s="43"/>
      <c r="G276" s="43"/>
      <c r="H276" s="43"/>
      <c r="I276" s="45"/>
      <c r="J276" s="54"/>
      <c r="K276" s="54"/>
      <c r="L276" s="54"/>
      <c r="M276" s="54"/>
      <c r="N276" s="54"/>
      <c r="O276" s="54"/>
      <c r="P276" s="54" t="e">
        <f t="shared" si="53"/>
        <v>#REF!</v>
      </c>
      <c r="Q276" s="276" t="str">
        <f t="shared" si="54"/>
        <v>30</v>
      </c>
      <c r="R276" s="54" t="e">
        <f t="shared" si="55"/>
        <v>#REF!</v>
      </c>
      <c r="S276" s="54" t="str">
        <f t="shared" si="56"/>
        <v/>
      </c>
      <c r="T276" s="47"/>
      <c r="U276" s="277"/>
      <c r="V276" s="278">
        <v>1</v>
      </c>
      <c r="W276" s="279">
        <f t="shared" si="57"/>
        <v>0</v>
      </c>
      <c r="X276" s="277" t="e">
        <f t="shared" si="58"/>
        <v>#REF!</v>
      </c>
      <c r="Y276" s="277"/>
      <c r="Z276" s="282" t="e">
        <f t="shared" si="59"/>
        <v>#REF!</v>
      </c>
      <c r="AA276" s="283" t="e">
        <f t="shared" si="60"/>
        <v>#REF!</v>
      </c>
      <c r="AB276" s="277" t="e">
        <f t="shared" si="61"/>
        <v>#REF!</v>
      </c>
      <c r="AC276" s="277" t="e">
        <f t="shared" si="62"/>
        <v>#REF!</v>
      </c>
      <c r="AD276" s="284" t="e">
        <f t="shared" si="63"/>
        <v>#REF!</v>
      </c>
      <c r="AE276" s="285"/>
      <c r="AF276" s="286"/>
      <c r="AG276" s="291" t="str">
        <f t="shared" si="52"/>
        <v>30</v>
      </c>
      <c r="AH276" s="292">
        <f t="shared" si="64"/>
        <v>116.08</v>
      </c>
    </row>
    <row r="277" customHeight="1" spans="1:34">
      <c r="A277" s="43"/>
      <c r="B277" s="44"/>
      <c r="C277" s="138"/>
      <c r="D277" s="43"/>
      <c r="E277" s="43"/>
      <c r="F277" s="43"/>
      <c r="G277" s="43"/>
      <c r="H277" s="43"/>
      <c r="I277" s="45"/>
      <c r="J277" s="54"/>
      <c r="K277" s="54"/>
      <c r="L277" s="54"/>
      <c r="M277" s="54"/>
      <c r="N277" s="54"/>
      <c r="O277" s="54"/>
      <c r="P277" s="54" t="e">
        <f t="shared" si="53"/>
        <v>#REF!</v>
      </c>
      <c r="Q277" s="276" t="str">
        <f t="shared" si="54"/>
        <v>30</v>
      </c>
      <c r="R277" s="54" t="e">
        <f t="shared" si="55"/>
        <v>#REF!</v>
      </c>
      <c r="S277" s="54" t="str">
        <f t="shared" si="56"/>
        <v/>
      </c>
      <c r="T277" s="47"/>
      <c r="U277" s="277"/>
      <c r="V277" s="278">
        <v>1</v>
      </c>
      <c r="W277" s="279">
        <f t="shared" si="57"/>
        <v>0</v>
      </c>
      <c r="X277" s="277" t="e">
        <f t="shared" si="58"/>
        <v>#REF!</v>
      </c>
      <c r="Y277" s="277"/>
      <c r="Z277" s="282" t="e">
        <f t="shared" si="59"/>
        <v>#REF!</v>
      </c>
      <c r="AA277" s="283" t="e">
        <f t="shared" si="60"/>
        <v>#REF!</v>
      </c>
      <c r="AB277" s="277" t="e">
        <f t="shared" si="61"/>
        <v>#REF!</v>
      </c>
      <c r="AC277" s="277" t="e">
        <f t="shared" si="62"/>
        <v>#REF!</v>
      </c>
      <c r="AD277" s="284" t="e">
        <f t="shared" si="63"/>
        <v>#REF!</v>
      </c>
      <c r="AE277" s="285"/>
      <c r="AF277" s="286"/>
      <c r="AG277" s="291" t="str">
        <f t="shared" si="52"/>
        <v>30</v>
      </c>
      <c r="AH277" s="292">
        <f t="shared" si="64"/>
        <v>116.08</v>
      </c>
    </row>
    <row r="278" customHeight="1" spans="1:34">
      <c r="A278" s="43"/>
      <c r="B278" s="44"/>
      <c r="C278" s="138"/>
      <c r="D278" s="43"/>
      <c r="E278" s="43"/>
      <c r="F278" s="43"/>
      <c r="G278" s="43"/>
      <c r="H278" s="43"/>
      <c r="I278" s="45"/>
      <c r="J278" s="54"/>
      <c r="K278" s="54"/>
      <c r="L278" s="54"/>
      <c r="M278" s="54"/>
      <c r="N278" s="54"/>
      <c r="O278" s="54"/>
      <c r="P278" s="54" t="e">
        <f t="shared" si="53"/>
        <v>#REF!</v>
      </c>
      <c r="Q278" s="276" t="str">
        <f t="shared" si="54"/>
        <v>30</v>
      </c>
      <c r="R278" s="54" t="e">
        <f t="shared" si="55"/>
        <v>#REF!</v>
      </c>
      <c r="S278" s="54" t="str">
        <f t="shared" si="56"/>
        <v/>
      </c>
      <c r="T278" s="47"/>
      <c r="U278" s="277"/>
      <c r="V278" s="278">
        <v>1</v>
      </c>
      <c r="W278" s="279">
        <f t="shared" si="57"/>
        <v>0</v>
      </c>
      <c r="X278" s="277" t="e">
        <f t="shared" si="58"/>
        <v>#REF!</v>
      </c>
      <c r="Y278" s="277"/>
      <c r="Z278" s="282" t="e">
        <f t="shared" si="59"/>
        <v>#REF!</v>
      </c>
      <c r="AA278" s="283" t="e">
        <f t="shared" si="60"/>
        <v>#REF!</v>
      </c>
      <c r="AB278" s="277" t="e">
        <f t="shared" si="61"/>
        <v>#REF!</v>
      </c>
      <c r="AC278" s="277" t="e">
        <f t="shared" si="62"/>
        <v>#REF!</v>
      </c>
      <c r="AD278" s="284" t="e">
        <f t="shared" si="63"/>
        <v>#REF!</v>
      </c>
      <c r="AE278" s="285"/>
      <c r="AF278" s="286"/>
      <c r="AG278" s="291" t="str">
        <f t="shared" si="52"/>
        <v>30</v>
      </c>
      <c r="AH278" s="292">
        <f t="shared" si="64"/>
        <v>116.08</v>
      </c>
    </row>
    <row r="279" customHeight="1" spans="1:34">
      <c r="A279" s="43"/>
      <c r="B279" s="44"/>
      <c r="C279" s="138"/>
      <c r="D279" s="43"/>
      <c r="E279" s="43"/>
      <c r="F279" s="43"/>
      <c r="G279" s="43"/>
      <c r="H279" s="43"/>
      <c r="I279" s="45"/>
      <c r="J279" s="54"/>
      <c r="K279" s="54"/>
      <c r="L279" s="54"/>
      <c r="M279" s="54"/>
      <c r="N279" s="54"/>
      <c r="O279" s="54"/>
      <c r="P279" s="54" t="e">
        <f t="shared" si="53"/>
        <v>#REF!</v>
      </c>
      <c r="Q279" s="276" t="str">
        <f t="shared" si="54"/>
        <v>30</v>
      </c>
      <c r="R279" s="54" t="e">
        <f t="shared" si="55"/>
        <v>#REF!</v>
      </c>
      <c r="S279" s="54" t="str">
        <f t="shared" si="56"/>
        <v/>
      </c>
      <c r="T279" s="47"/>
      <c r="U279" s="277"/>
      <c r="V279" s="278">
        <v>1</v>
      </c>
      <c r="W279" s="279">
        <f t="shared" si="57"/>
        <v>0</v>
      </c>
      <c r="X279" s="277" t="e">
        <f t="shared" si="58"/>
        <v>#REF!</v>
      </c>
      <c r="Y279" s="277"/>
      <c r="Z279" s="282" t="e">
        <f t="shared" si="59"/>
        <v>#REF!</v>
      </c>
      <c r="AA279" s="283" t="e">
        <f t="shared" si="60"/>
        <v>#REF!</v>
      </c>
      <c r="AB279" s="277" t="e">
        <f t="shared" si="61"/>
        <v>#REF!</v>
      </c>
      <c r="AC279" s="277" t="e">
        <f t="shared" si="62"/>
        <v>#REF!</v>
      </c>
      <c r="AD279" s="284" t="e">
        <f t="shared" si="63"/>
        <v>#REF!</v>
      </c>
      <c r="AE279" s="285"/>
      <c r="AF279" s="286"/>
      <c r="AG279" s="291" t="str">
        <f t="shared" si="52"/>
        <v>30</v>
      </c>
      <c r="AH279" s="292">
        <f t="shared" si="64"/>
        <v>116.08</v>
      </c>
    </row>
    <row r="280" customHeight="1" spans="1:34">
      <c r="A280" s="43"/>
      <c r="B280" s="44"/>
      <c r="C280" s="138"/>
      <c r="D280" s="43"/>
      <c r="E280" s="43"/>
      <c r="F280" s="43"/>
      <c r="G280" s="43"/>
      <c r="H280" s="43"/>
      <c r="I280" s="45"/>
      <c r="J280" s="54"/>
      <c r="K280" s="54"/>
      <c r="L280" s="54"/>
      <c r="M280" s="54"/>
      <c r="N280" s="54"/>
      <c r="O280" s="54"/>
      <c r="P280" s="54" t="e">
        <f t="shared" si="53"/>
        <v>#REF!</v>
      </c>
      <c r="Q280" s="276" t="str">
        <f t="shared" si="54"/>
        <v>30</v>
      </c>
      <c r="R280" s="54" t="e">
        <f t="shared" si="55"/>
        <v>#REF!</v>
      </c>
      <c r="S280" s="54" t="str">
        <f t="shared" si="56"/>
        <v/>
      </c>
      <c r="T280" s="47"/>
      <c r="U280" s="277"/>
      <c r="V280" s="278">
        <v>1</v>
      </c>
      <c r="W280" s="279">
        <f t="shared" si="57"/>
        <v>0</v>
      </c>
      <c r="X280" s="277" t="e">
        <f t="shared" si="58"/>
        <v>#REF!</v>
      </c>
      <c r="Y280" s="277"/>
      <c r="Z280" s="282" t="e">
        <f t="shared" si="59"/>
        <v>#REF!</v>
      </c>
      <c r="AA280" s="283" t="e">
        <f t="shared" si="60"/>
        <v>#REF!</v>
      </c>
      <c r="AB280" s="277" t="e">
        <f t="shared" si="61"/>
        <v>#REF!</v>
      </c>
      <c r="AC280" s="277" t="e">
        <f t="shared" si="62"/>
        <v>#REF!</v>
      </c>
      <c r="AD280" s="284" t="e">
        <f t="shared" si="63"/>
        <v>#REF!</v>
      </c>
      <c r="AE280" s="285"/>
      <c r="AF280" s="286"/>
      <c r="AG280" s="291" t="str">
        <f t="shared" si="52"/>
        <v>30</v>
      </c>
      <c r="AH280" s="292">
        <f t="shared" si="64"/>
        <v>116.08</v>
      </c>
    </row>
    <row r="281" customHeight="1" spans="1:34">
      <c r="A281" s="43"/>
      <c r="B281" s="44"/>
      <c r="C281" s="138"/>
      <c r="D281" s="43"/>
      <c r="E281" s="43"/>
      <c r="F281" s="43"/>
      <c r="G281" s="43"/>
      <c r="H281" s="43"/>
      <c r="I281" s="45"/>
      <c r="J281" s="54"/>
      <c r="K281" s="54"/>
      <c r="L281" s="54"/>
      <c r="M281" s="54"/>
      <c r="N281" s="54"/>
      <c r="O281" s="54"/>
      <c r="P281" s="54" t="e">
        <f t="shared" si="53"/>
        <v>#REF!</v>
      </c>
      <c r="Q281" s="276" t="str">
        <f t="shared" si="54"/>
        <v>30</v>
      </c>
      <c r="R281" s="54" t="e">
        <f t="shared" si="55"/>
        <v>#REF!</v>
      </c>
      <c r="S281" s="54" t="str">
        <f t="shared" si="56"/>
        <v/>
      </c>
      <c r="T281" s="47"/>
      <c r="U281" s="277"/>
      <c r="V281" s="278">
        <v>1</v>
      </c>
      <c r="W281" s="279">
        <f t="shared" si="57"/>
        <v>0</v>
      </c>
      <c r="X281" s="277" t="e">
        <f t="shared" si="58"/>
        <v>#REF!</v>
      </c>
      <c r="Y281" s="277"/>
      <c r="Z281" s="282" t="e">
        <f t="shared" si="59"/>
        <v>#REF!</v>
      </c>
      <c r="AA281" s="283" t="e">
        <f t="shared" si="60"/>
        <v>#REF!</v>
      </c>
      <c r="AB281" s="277" t="e">
        <f t="shared" si="61"/>
        <v>#REF!</v>
      </c>
      <c r="AC281" s="277" t="e">
        <f t="shared" si="62"/>
        <v>#REF!</v>
      </c>
      <c r="AD281" s="284" t="e">
        <f t="shared" si="63"/>
        <v>#REF!</v>
      </c>
      <c r="AE281" s="285"/>
      <c r="AF281" s="286"/>
      <c r="AG281" s="291" t="str">
        <f t="shared" si="52"/>
        <v>30</v>
      </c>
      <c r="AH281" s="292">
        <f t="shared" si="64"/>
        <v>116.08</v>
      </c>
    </row>
    <row r="282" customHeight="1" spans="1:34">
      <c r="A282" s="43"/>
      <c r="B282" s="44"/>
      <c r="C282" s="138"/>
      <c r="D282" s="43"/>
      <c r="E282" s="43"/>
      <c r="F282" s="43"/>
      <c r="G282" s="43"/>
      <c r="H282" s="43"/>
      <c r="I282" s="45"/>
      <c r="J282" s="54"/>
      <c r="K282" s="54"/>
      <c r="L282" s="54"/>
      <c r="M282" s="54"/>
      <c r="N282" s="54"/>
      <c r="O282" s="54"/>
      <c r="P282" s="54" t="e">
        <f t="shared" si="53"/>
        <v>#REF!</v>
      </c>
      <c r="Q282" s="276" t="str">
        <f t="shared" si="54"/>
        <v>30</v>
      </c>
      <c r="R282" s="54" t="e">
        <f t="shared" si="55"/>
        <v>#REF!</v>
      </c>
      <c r="S282" s="54" t="str">
        <f t="shared" si="56"/>
        <v/>
      </c>
      <c r="T282" s="47"/>
      <c r="U282" s="277"/>
      <c r="V282" s="278">
        <v>1</v>
      </c>
      <c r="W282" s="279">
        <f t="shared" si="57"/>
        <v>0</v>
      </c>
      <c r="X282" s="277" t="e">
        <f t="shared" si="58"/>
        <v>#REF!</v>
      </c>
      <c r="Y282" s="277"/>
      <c r="Z282" s="282" t="e">
        <f t="shared" si="59"/>
        <v>#REF!</v>
      </c>
      <c r="AA282" s="283" t="e">
        <f t="shared" si="60"/>
        <v>#REF!</v>
      </c>
      <c r="AB282" s="277" t="e">
        <f t="shared" si="61"/>
        <v>#REF!</v>
      </c>
      <c r="AC282" s="277" t="e">
        <f t="shared" si="62"/>
        <v>#REF!</v>
      </c>
      <c r="AD282" s="284" t="e">
        <f t="shared" si="63"/>
        <v>#REF!</v>
      </c>
      <c r="AE282" s="285"/>
      <c r="AF282" s="286"/>
      <c r="AG282" s="291" t="str">
        <f t="shared" si="52"/>
        <v>30</v>
      </c>
      <c r="AH282" s="292">
        <f t="shared" si="64"/>
        <v>116.08</v>
      </c>
    </row>
    <row r="283" customHeight="1" spans="1:34">
      <c r="A283" s="43"/>
      <c r="B283" s="44"/>
      <c r="C283" s="138"/>
      <c r="D283" s="43"/>
      <c r="E283" s="43"/>
      <c r="F283" s="43"/>
      <c r="G283" s="43"/>
      <c r="H283" s="43"/>
      <c r="I283" s="45"/>
      <c r="J283" s="54"/>
      <c r="K283" s="54"/>
      <c r="L283" s="54"/>
      <c r="M283" s="54"/>
      <c r="N283" s="54"/>
      <c r="O283" s="54"/>
      <c r="P283" s="54" t="e">
        <f t="shared" si="53"/>
        <v>#REF!</v>
      </c>
      <c r="Q283" s="276" t="str">
        <f t="shared" si="54"/>
        <v>30</v>
      </c>
      <c r="R283" s="54" t="e">
        <f t="shared" si="55"/>
        <v>#REF!</v>
      </c>
      <c r="S283" s="54" t="str">
        <f t="shared" si="56"/>
        <v/>
      </c>
      <c r="T283" s="47"/>
      <c r="U283" s="277"/>
      <c r="V283" s="278">
        <v>1</v>
      </c>
      <c r="W283" s="279">
        <f t="shared" si="57"/>
        <v>0</v>
      </c>
      <c r="X283" s="277" t="e">
        <f t="shared" si="58"/>
        <v>#REF!</v>
      </c>
      <c r="Y283" s="277"/>
      <c r="Z283" s="282" t="e">
        <f t="shared" si="59"/>
        <v>#REF!</v>
      </c>
      <c r="AA283" s="283" t="e">
        <f t="shared" si="60"/>
        <v>#REF!</v>
      </c>
      <c r="AB283" s="277" t="e">
        <f t="shared" si="61"/>
        <v>#REF!</v>
      </c>
      <c r="AC283" s="277" t="e">
        <f t="shared" si="62"/>
        <v>#REF!</v>
      </c>
      <c r="AD283" s="284" t="e">
        <f t="shared" si="63"/>
        <v>#REF!</v>
      </c>
      <c r="AE283" s="285"/>
      <c r="AF283" s="286"/>
      <c r="AG283" s="291" t="str">
        <f t="shared" si="52"/>
        <v>30</v>
      </c>
      <c r="AH283" s="292">
        <f t="shared" si="64"/>
        <v>116.08</v>
      </c>
    </row>
    <row r="284" customHeight="1" spans="1:34">
      <c r="A284" s="43"/>
      <c r="B284" s="44"/>
      <c r="C284" s="138"/>
      <c r="D284" s="43"/>
      <c r="E284" s="43"/>
      <c r="F284" s="43"/>
      <c r="G284" s="43"/>
      <c r="H284" s="43"/>
      <c r="I284" s="45"/>
      <c r="J284" s="54"/>
      <c r="K284" s="54"/>
      <c r="L284" s="54"/>
      <c r="M284" s="54"/>
      <c r="N284" s="54"/>
      <c r="O284" s="54"/>
      <c r="P284" s="54" t="e">
        <f t="shared" si="53"/>
        <v>#REF!</v>
      </c>
      <c r="Q284" s="276" t="str">
        <f t="shared" si="54"/>
        <v>30</v>
      </c>
      <c r="R284" s="54" t="e">
        <f t="shared" si="55"/>
        <v>#REF!</v>
      </c>
      <c r="S284" s="54" t="str">
        <f t="shared" si="56"/>
        <v/>
      </c>
      <c r="T284" s="47"/>
      <c r="U284" s="277"/>
      <c r="V284" s="278">
        <v>1</v>
      </c>
      <c r="W284" s="279">
        <f t="shared" si="57"/>
        <v>0</v>
      </c>
      <c r="X284" s="277" t="e">
        <f t="shared" si="58"/>
        <v>#REF!</v>
      </c>
      <c r="Y284" s="277"/>
      <c r="Z284" s="282" t="e">
        <f t="shared" si="59"/>
        <v>#REF!</v>
      </c>
      <c r="AA284" s="283" t="e">
        <f t="shared" si="60"/>
        <v>#REF!</v>
      </c>
      <c r="AB284" s="277" t="e">
        <f t="shared" si="61"/>
        <v>#REF!</v>
      </c>
      <c r="AC284" s="277" t="e">
        <f t="shared" si="62"/>
        <v>#REF!</v>
      </c>
      <c r="AD284" s="284" t="e">
        <f t="shared" si="63"/>
        <v>#REF!</v>
      </c>
      <c r="AE284" s="285"/>
      <c r="AF284" s="286"/>
      <c r="AG284" s="291" t="str">
        <f t="shared" si="52"/>
        <v>30</v>
      </c>
      <c r="AH284" s="292">
        <f t="shared" si="64"/>
        <v>116.08</v>
      </c>
    </row>
    <row r="285" customHeight="1" spans="1:34">
      <c r="A285" s="43"/>
      <c r="B285" s="44"/>
      <c r="C285" s="138"/>
      <c r="D285" s="43"/>
      <c r="E285" s="43"/>
      <c r="F285" s="43"/>
      <c r="G285" s="43"/>
      <c r="H285" s="43"/>
      <c r="I285" s="45"/>
      <c r="J285" s="54"/>
      <c r="K285" s="54"/>
      <c r="L285" s="54"/>
      <c r="M285" s="54"/>
      <c r="N285" s="54"/>
      <c r="O285" s="54"/>
      <c r="P285" s="54" t="e">
        <f t="shared" si="53"/>
        <v>#REF!</v>
      </c>
      <c r="Q285" s="276" t="str">
        <f t="shared" si="54"/>
        <v>30</v>
      </c>
      <c r="R285" s="54" t="e">
        <f t="shared" si="55"/>
        <v>#REF!</v>
      </c>
      <c r="S285" s="54" t="str">
        <f t="shared" si="56"/>
        <v/>
      </c>
      <c r="T285" s="47"/>
      <c r="U285" s="277"/>
      <c r="V285" s="278">
        <v>1</v>
      </c>
      <c r="W285" s="279">
        <f t="shared" si="57"/>
        <v>0</v>
      </c>
      <c r="X285" s="277" t="e">
        <f t="shared" si="58"/>
        <v>#REF!</v>
      </c>
      <c r="Y285" s="277"/>
      <c r="Z285" s="282" t="e">
        <f t="shared" si="59"/>
        <v>#REF!</v>
      </c>
      <c r="AA285" s="283" t="e">
        <f t="shared" si="60"/>
        <v>#REF!</v>
      </c>
      <c r="AB285" s="277" t="e">
        <f t="shared" si="61"/>
        <v>#REF!</v>
      </c>
      <c r="AC285" s="277" t="e">
        <f t="shared" si="62"/>
        <v>#REF!</v>
      </c>
      <c r="AD285" s="284" t="e">
        <f t="shared" si="63"/>
        <v>#REF!</v>
      </c>
      <c r="AE285" s="285"/>
      <c r="AF285" s="286"/>
      <c r="AG285" s="291" t="str">
        <f t="shared" si="52"/>
        <v>30</v>
      </c>
      <c r="AH285" s="292">
        <f t="shared" si="64"/>
        <v>116.08</v>
      </c>
    </row>
    <row r="286" customHeight="1" spans="1:34">
      <c r="A286" s="43"/>
      <c r="B286" s="44"/>
      <c r="C286" s="138"/>
      <c r="D286" s="43"/>
      <c r="E286" s="43"/>
      <c r="F286" s="43"/>
      <c r="G286" s="43"/>
      <c r="H286" s="43"/>
      <c r="I286" s="45"/>
      <c r="J286" s="54"/>
      <c r="K286" s="54"/>
      <c r="L286" s="54"/>
      <c r="M286" s="54"/>
      <c r="N286" s="54"/>
      <c r="O286" s="54"/>
      <c r="P286" s="54" t="e">
        <f t="shared" si="53"/>
        <v>#REF!</v>
      </c>
      <c r="Q286" s="276" t="str">
        <f t="shared" si="54"/>
        <v>30</v>
      </c>
      <c r="R286" s="54" t="e">
        <f t="shared" si="55"/>
        <v>#REF!</v>
      </c>
      <c r="S286" s="54" t="str">
        <f t="shared" si="56"/>
        <v/>
      </c>
      <c r="T286" s="47"/>
      <c r="U286" s="277"/>
      <c r="V286" s="278">
        <v>1</v>
      </c>
      <c r="W286" s="279">
        <f t="shared" si="57"/>
        <v>0</v>
      </c>
      <c r="X286" s="277" t="e">
        <f t="shared" si="58"/>
        <v>#REF!</v>
      </c>
      <c r="Y286" s="277"/>
      <c r="Z286" s="282" t="e">
        <f t="shared" si="59"/>
        <v>#REF!</v>
      </c>
      <c r="AA286" s="283" t="e">
        <f t="shared" si="60"/>
        <v>#REF!</v>
      </c>
      <c r="AB286" s="277" t="e">
        <f t="shared" si="61"/>
        <v>#REF!</v>
      </c>
      <c r="AC286" s="277" t="e">
        <f t="shared" si="62"/>
        <v>#REF!</v>
      </c>
      <c r="AD286" s="284" t="e">
        <f t="shared" si="63"/>
        <v>#REF!</v>
      </c>
      <c r="AE286" s="285"/>
      <c r="AF286" s="286"/>
      <c r="AG286" s="291" t="str">
        <f t="shared" si="52"/>
        <v>30</v>
      </c>
      <c r="AH286" s="292">
        <f t="shared" si="64"/>
        <v>116.08</v>
      </c>
    </row>
    <row r="287" customHeight="1" spans="1:34">
      <c r="A287" s="43"/>
      <c r="B287" s="44"/>
      <c r="C287" s="138"/>
      <c r="D287" s="43"/>
      <c r="E287" s="43"/>
      <c r="F287" s="43"/>
      <c r="G287" s="43"/>
      <c r="H287" s="43"/>
      <c r="I287" s="45"/>
      <c r="J287" s="54"/>
      <c r="K287" s="54"/>
      <c r="L287" s="54"/>
      <c r="M287" s="54"/>
      <c r="N287" s="54"/>
      <c r="O287" s="54"/>
      <c r="P287" s="54" t="e">
        <f t="shared" si="53"/>
        <v>#REF!</v>
      </c>
      <c r="Q287" s="276" t="str">
        <f t="shared" si="54"/>
        <v>30</v>
      </c>
      <c r="R287" s="54" t="e">
        <f t="shared" si="55"/>
        <v>#REF!</v>
      </c>
      <c r="S287" s="54" t="str">
        <f t="shared" si="56"/>
        <v/>
      </c>
      <c r="T287" s="47"/>
      <c r="U287" s="277"/>
      <c r="V287" s="278">
        <v>1</v>
      </c>
      <c r="W287" s="279">
        <f t="shared" si="57"/>
        <v>0</v>
      </c>
      <c r="X287" s="277" t="e">
        <f t="shared" si="58"/>
        <v>#REF!</v>
      </c>
      <c r="Y287" s="277"/>
      <c r="Z287" s="282" t="e">
        <f t="shared" si="59"/>
        <v>#REF!</v>
      </c>
      <c r="AA287" s="283" t="e">
        <f t="shared" si="60"/>
        <v>#REF!</v>
      </c>
      <c r="AB287" s="277" t="e">
        <f t="shared" si="61"/>
        <v>#REF!</v>
      </c>
      <c r="AC287" s="277" t="e">
        <f t="shared" si="62"/>
        <v>#REF!</v>
      </c>
      <c r="AD287" s="284" t="e">
        <f t="shared" si="63"/>
        <v>#REF!</v>
      </c>
      <c r="AE287" s="285"/>
      <c r="AF287" s="286"/>
      <c r="AG287" s="291" t="str">
        <f t="shared" si="52"/>
        <v>30</v>
      </c>
      <c r="AH287" s="292">
        <f t="shared" si="64"/>
        <v>116.08</v>
      </c>
    </row>
    <row r="288" customHeight="1" spans="1:34">
      <c r="A288" s="43"/>
      <c r="B288" s="44"/>
      <c r="C288" s="138"/>
      <c r="D288" s="43"/>
      <c r="E288" s="43"/>
      <c r="F288" s="43"/>
      <c r="G288" s="43"/>
      <c r="H288" s="43"/>
      <c r="I288" s="45"/>
      <c r="J288" s="54"/>
      <c r="K288" s="54"/>
      <c r="L288" s="54"/>
      <c r="M288" s="54"/>
      <c r="N288" s="54"/>
      <c r="O288" s="54"/>
      <c r="P288" s="54" t="e">
        <f t="shared" si="53"/>
        <v>#REF!</v>
      </c>
      <c r="Q288" s="276" t="str">
        <f t="shared" si="54"/>
        <v>30</v>
      </c>
      <c r="R288" s="54" t="e">
        <f t="shared" si="55"/>
        <v>#REF!</v>
      </c>
      <c r="S288" s="54" t="str">
        <f t="shared" si="56"/>
        <v/>
      </c>
      <c r="T288" s="47"/>
      <c r="U288" s="277"/>
      <c r="V288" s="278">
        <v>1</v>
      </c>
      <c r="W288" s="279">
        <f t="shared" si="57"/>
        <v>0</v>
      </c>
      <c r="X288" s="277" t="e">
        <f t="shared" si="58"/>
        <v>#REF!</v>
      </c>
      <c r="Y288" s="277"/>
      <c r="Z288" s="282" t="e">
        <f t="shared" si="59"/>
        <v>#REF!</v>
      </c>
      <c r="AA288" s="283" t="e">
        <f t="shared" si="60"/>
        <v>#REF!</v>
      </c>
      <c r="AB288" s="277" t="e">
        <f t="shared" si="61"/>
        <v>#REF!</v>
      </c>
      <c r="AC288" s="277" t="e">
        <f t="shared" si="62"/>
        <v>#REF!</v>
      </c>
      <c r="AD288" s="284" t="e">
        <f t="shared" si="63"/>
        <v>#REF!</v>
      </c>
      <c r="AE288" s="285"/>
      <c r="AF288" s="286"/>
      <c r="AG288" s="291" t="str">
        <f t="shared" si="52"/>
        <v>30</v>
      </c>
      <c r="AH288" s="292">
        <f t="shared" si="64"/>
        <v>116.08</v>
      </c>
    </row>
    <row r="289" customHeight="1" spans="1:34">
      <c r="A289" s="43"/>
      <c r="B289" s="44"/>
      <c r="C289" s="138"/>
      <c r="D289" s="43"/>
      <c r="E289" s="43"/>
      <c r="F289" s="43"/>
      <c r="G289" s="43"/>
      <c r="H289" s="43"/>
      <c r="I289" s="45"/>
      <c r="J289" s="54"/>
      <c r="K289" s="54"/>
      <c r="L289" s="54"/>
      <c r="M289" s="54"/>
      <c r="N289" s="54"/>
      <c r="O289" s="54"/>
      <c r="P289" s="54" t="e">
        <f t="shared" si="53"/>
        <v>#REF!</v>
      </c>
      <c r="Q289" s="276" t="str">
        <f t="shared" si="54"/>
        <v>30</v>
      </c>
      <c r="R289" s="54" t="e">
        <f t="shared" si="55"/>
        <v>#REF!</v>
      </c>
      <c r="S289" s="54" t="str">
        <f t="shared" si="56"/>
        <v/>
      </c>
      <c r="T289" s="47"/>
      <c r="U289" s="277"/>
      <c r="V289" s="278">
        <v>1</v>
      </c>
      <c r="W289" s="279">
        <f t="shared" si="57"/>
        <v>0</v>
      </c>
      <c r="X289" s="277" t="e">
        <f t="shared" si="58"/>
        <v>#REF!</v>
      </c>
      <c r="Y289" s="277"/>
      <c r="Z289" s="282" t="e">
        <f t="shared" si="59"/>
        <v>#REF!</v>
      </c>
      <c r="AA289" s="283" t="e">
        <f t="shared" si="60"/>
        <v>#REF!</v>
      </c>
      <c r="AB289" s="277" t="e">
        <f t="shared" si="61"/>
        <v>#REF!</v>
      </c>
      <c r="AC289" s="277" t="e">
        <f t="shared" si="62"/>
        <v>#REF!</v>
      </c>
      <c r="AD289" s="284" t="e">
        <f t="shared" si="63"/>
        <v>#REF!</v>
      </c>
      <c r="AE289" s="285"/>
      <c r="AF289" s="286"/>
      <c r="AG289" s="291" t="str">
        <f t="shared" si="52"/>
        <v>30</v>
      </c>
      <c r="AH289" s="292">
        <f t="shared" si="64"/>
        <v>116.08</v>
      </c>
    </row>
    <row r="290" customHeight="1" spans="1:34">
      <c r="A290" s="43"/>
      <c r="B290" s="44"/>
      <c r="C290" s="138"/>
      <c r="D290" s="43"/>
      <c r="E290" s="43"/>
      <c r="F290" s="43"/>
      <c r="G290" s="43"/>
      <c r="H290" s="43"/>
      <c r="I290" s="45"/>
      <c r="J290" s="54"/>
      <c r="K290" s="54"/>
      <c r="L290" s="54"/>
      <c r="M290" s="54"/>
      <c r="N290" s="54"/>
      <c r="O290" s="54"/>
      <c r="P290" s="54" t="e">
        <f t="shared" si="53"/>
        <v>#REF!</v>
      </c>
      <c r="Q290" s="276" t="str">
        <f t="shared" si="54"/>
        <v>30</v>
      </c>
      <c r="R290" s="54" t="e">
        <f t="shared" si="55"/>
        <v>#REF!</v>
      </c>
      <c r="S290" s="54" t="str">
        <f t="shared" si="56"/>
        <v/>
      </c>
      <c r="T290" s="47"/>
      <c r="U290" s="277"/>
      <c r="V290" s="278">
        <v>1</v>
      </c>
      <c r="W290" s="279">
        <f t="shared" si="57"/>
        <v>0</v>
      </c>
      <c r="X290" s="277" t="e">
        <f t="shared" si="58"/>
        <v>#REF!</v>
      </c>
      <c r="Y290" s="277"/>
      <c r="Z290" s="282" t="e">
        <f t="shared" si="59"/>
        <v>#REF!</v>
      </c>
      <c r="AA290" s="283" t="e">
        <f t="shared" si="60"/>
        <v>#REF!</v>
      </c>
      <c r="AB290" s="277" t="e">
        <f t="shared" si="61"/>
        <v>#REF!</v>
      </c>
      <c r="AC290" s="277" t="e">
        <f t="shared" si="62"/>
        <v>#REF!</v>
      </c>
      <c r="AD290" s="284" t="e">
        <f t="shared" si="63"/>
        <v>#REF!</v>
      </c>
      <c r="AE290" s="285"/>
      <c r="AF290" s="286"/>
      <c r="AG290" s="291" t="str">
        <f t="shared" si="52"/>
        <v>30</v>
      </c>
      <c r="AH290" s="292">
        <f t="shared" si="64"/>
        <v>116.08</v>
      </c>
    </row>
    <row r="291" customHeight="1" spans="1:34">
      <c r="A291" s="43"/>
      <c r="B291" s="44"/>
      <c r="C291" s="138"/>
      <c r="D291" s="43"/>
      <c r="E291" s="43"/>
      <c r="F291" s="43"/>
      <c r="G291" s="43"/>
      <c r="H291" s="43"/>
      <c r="I291" s="45"/>
      <c r="J291" s="54"/>
      <c r="K291" s="54"/>
      <c r="L291" s="54"/>
      <c r="M291" s="54"/>
      <c r="N291" s="54"/>
      <c r="O291" s="54"/>
      <c r="P291" s="54" t="e">
        <f t="shared" si="53"/>
        <v>#REF!</v>
      </c>
      <c r="Q291" s="276" t="str">
        <f t="shared" si="54"/>
        <v>30</v>
      </c>
      <c r="R291" s="54" t="e">
        <f t="shared" si="55"/>
        <v>#REF!</v>
      </c>
      <c r="S291" s="54" t="str">
        <f t="shared" si="56"/>
        <v/>
      </c>
      <c r="T291" s="47"/>
      <c r="U291" s="277"/>
      <c r="V291" s="278">
        <v>1</v>
      </c>
      <c r="W291" s="279">
        <f t="shared" si="57"/>
        <v>0</v>
      </c>
      <c r="X291" s="277" t="e">
        <f t="shared" si="58"/>
        <v>#REF!</v>
      </c>
      <c r="Y291" s="277"/>
      <c r="Z291" s="282" t="e">
        <f t="shared" si="59"/>
        <v>#REF!</v>
      </c>
      <c r="AA291" s="283" t="e">
        <f t="shared" si="60"/>
        <v>#REF!</v>
      </c>
      <c r="AB291" s="277" t="e">
        <f t="shared" si="61"/>
        <v>#REF!</v>
      </c>
      <c r="AC291" s="277" t="e">
        <f t="shared" si="62"/>
        <v>#REF!</v>
      </c>
      <c r="AD291" s="284" t="e">
        <f t="shared" si="63"/>
        <v>#REF!</v>
      </c>
      <c r="AE291" s="285"/>
      <c r="AF291" s="286"/>
      <c r="AG291" s="291" t="str">
        <f t="shared" si="52"/>
        <v>30</v>
      </c>
      <c r="AH291" s="292">
        <f t="shared" si="64"/>
        <v>116.08</v>
      </c>
    </row>
    <row r="292" customHeight="1" spans="1:34">
      <c r="A292" s="43"/>
      <c r="B292" s="44"/>
      <c r="C292" s="138"/>
      <c r="D292" s="43"/>
      <c r="E292" s="43"/>
      <c r="F292" s="43"/>
      <c r="G292" s="43"/>
      <c r="H292" s="43"/>
      <c r="I292" s="45"/>
      <c r="J292" s="54"/>
      <c r="K292" s="54"/>
      <c r="L292" s="54"/>
      <c r="M292" s="54"/>
      <c r="N292" s="54"/>
      <c r="O292" s="54"/>
      <c r="P292" s="54" t="e">
        <f t="shared" si="53"/>
        <v>#REF!</v>
      </c>
      <c r="Q292" s="276" t="str">
        <f t="shared" si="54"/>
        <v>30</v>
      </c>
      <c r="R292" s="54" t="e">
        <f t="shared" si="55"/>
        <v>#REF!</v>
      </c>
      <c r="S292" s="54" t="str">
        <f t="shared" si="56"/>
        <v/>
      </c>
      <c r="T292" s="47"/>
      <c r="U292" s="277"/>
      <c r="V292" s="278">
        <v>1</v>
      </c>
      <c r="W292" s="279">
        <f t="shared" si="57"/>
        <v>0</v>
      </c>
      <c r="X292" s="277" t="e">
        <f t="shared" si="58"/>
        <v>#REF!</v>
      </c>
      <c r="Y292" s="277"/>
      <c r="Z292" s="282" t="e">
        <f t="shared" si="59"/>
        <v>#REF!</v>
      </c>
      <c r="AA292" s="283" t="e">
        <f t="shared" si="60"/>
        <v>#REF!</v>
      </c>
      <c r="AB292" s="277" t="e">
        <f t="shared" si="61"/>
        <v>#REF!</v>
      </c>
      <c r="AC292" s="277" t="e">
        <f t="shared" si="62"/>
        <v>#REF!</v>
      </c>
      <c r="AD292" s="284" t="e">
        <f t="shared" si="63"/>
        <v>#REF!</v>
      </c>
      <c r="AE292" s="285"/>
      <c r="AF292" s="286"/>
      <c r="AG292" s="291" t="str">
        <f t="shared" si="52"/>
        <v>30</v>
      </c>
      <c r="AH292" s="292">
        <f t="shared" si="64"/>
        <v>116.08</v>
      </c>
    </row>
    <row r="293" customHeight="1" spans="1:34">
      <c r="A293" s="43"/>
      <c r="B293" s="44"/>
      <c r="C293" s="138"/>
      <c r="D293" s="43"/>
      <c r="E293" s="43"/>
      <c r="F293" s="43"/>
      <c r="G293" s="43"/>
      <c r="H293" s="43"/>
      <c r="I293" s="45"/>
      <c r="J293" s="54"/>
      <c r="K293" s="54"/>
      <c r="L293" s="54"/>
      <c r="M293" s="54"/>
      <c r="N293" s="54"/>
      <c r="O293" s="54"/>
      <c r="P293" s="54" t="e">
        <f t="shared" si="53"/>
        <v>#REF!</v>
      </c>
      <c r="Q293" s="276" t="str">
        <f t="shared" si="54"/>
        <v>30</v>
      </c>
      <c r="R293" s="54" t="e">
        <f t="shared" si="55"/>
        <v>#REF!</v>
      </c>
      <c r="S293" s="54" t="str">
        <f t="shared" si="56"/>
        <v/>
      </c>
      <c r="T293" s="47"/>
      <c r="U293" s="277"/>
      <c r="V293" s="278">
        <v>1</v>
      </c>
      <c r="W293" s="279">
        <f t="shared" si="57"/>
        <v>0</v>
      </c>
      <c r="X293" s="277" t="e">
        <f t="shared" si="58"/>
        <v>#REF!</v>
      </c>
      <c r="Y293" s="277"/>
      <c r="Z293" s="282" t="e">
        <f t="shared" si="59"/>
        <v>#REF!</v>
      </c>
      <c r="AA293" s="283" t="e">
        <f t="shared" si="60"/>
        <v>#REF!</v>
      </c>
      <c r="AB293" s="277" t="e">
        <f t="shared" si="61"/>
        <v>#REF!</v>
      </c>
      <c r="AC293" s="277" t="e">
        <f t="shared" si="62"/>
        <v>#REF!</v>
      </c>
      <c r="AD293" s="284" t="e">
        <f t="shared" si="63"/>
        <v>#REF!</v>
      </c>
      <c r="AE293" s="285"/>
      <c r="AF293" s="286"/>
      <c r="AG293" s="291" t="str">
        <f t="shared" si="52"/>
        <v>30</v>
      </c>
      <c r="AH293" s="292">
        <f t="shared" si="64"/>
        <v>116.08</v>
      </c>
    </row>
    <row r="294" customHeight="1" spans="1:34">
      <c r="A294" s="43"/>
      <c r="B294" s="44"/>
      <c r="C294" s="138"/>
      <c r="D294" s="43"/>
      <c r="E294" s="43"/>
      <c r="F294" s="43"/>
      <c r="G294" s="43"/>
      <c r="H294" s="43"/>
      <c r="I294" s="45"/>
      <c r="J294" s="54"/>
      <c r="K294" s="54"/>
      <c r="L294" s="54"/>
      <c r="M294" s="54"/>
      <c r="N294" s="54"/>
      <c r="O294" s="54"/>
      <c r="P294" s="54" t="e">
        <f t="shared" si="53"/>
        <v>#REF!</v>
      </c>
      <c r="Q294" s="276" t="str">
        <f t="shared" si="54"/>
        <v>30</v>
      </c>
      <c r="R294" s="54" t="e">
        <f t="shared" si="55"/>
        <v>#REF!</v>
      </c>
      <c r="S294" s="54" t="str">
        <f t="shared" si="56"/>
        <v/>
      </c>
      <c r="T294" s="47"/>
      <c r="U294" s="277"/>
      <c r="V294" s="278">
        <v>1</v>
      </c>
      <c r="W294" s="279">
        <f t="shared" si="57"/>
        <v>0</v>
      </c>
      <c r="X294" s="277" t="e">
        <f t="shared" si="58"/>
        <v>#REF!</v>
      </c>
      <c r="Y294" s="277"/>
      <c r="Z294" s="282" t="e">
        <f t="shared" si="59"/>
        <v>#REF!</v>
      </c>
      <c r="AA294" s="283" t="e">
        <f t="shared" si="60"/>
        <v>#REF!</v>
      </c>
      <c r="AB294" s="277" t="e">
        <f t="shared" si="61"/>
        <v>#REF!</v>
      </c>
      <c r="AC294" s="277" t="e">
        <f t="shared" si="62"/>
        <v>#REF!</v>
      </c>
      <c r="AD294" s="284" t="e">
        <f t="shared" si="63"/>
        <v>#REF!</v>
      </c>
      <c r="AE294" s="285"/>
      <c r="AF294" s="286"/>
      <c r="AG294" s="291" t="str">
        <f t="shared" si="52"/>
        <v>30</v>
      </c>
      <c r="AH294" s="292">
        <f t="shared" si="64"/>
        <v>116.08</v>
      </c>
    </row>
    <row r="295" customHeight="1" spans="1:34">
      <c r="A295" s="43"/>
      <c r="B295" s="44"/>
      <c r="C295" s="138"/>
      <c r="D295" s="43"/>
      <c r="E295" s="43"/>
      <c r="F295" s="43"/>
      <c r="G295" s="43"/>
      <c r="H295" s="43"/>
      <c r="I295" s="45"/>
      <c r="J295" s="54"/>
      <c r="K295" s="54"/>
      <c r="L295" s="54"/>
      <c r="M295" s="54"/>
      <c r="N295" s="54"/>
      <c r="O295" s="54"/>
      <c r="P295" s="54" t="e">
        <f t="shared" si="53"/>
        <v>#REF!</v>
      </c>
      <c r="Q295" s="276" t="str">
        <f t="shared" si="54"/>
        <v>30</v>
      </c>
      <c r="R295" s="54" t="e">
        <f t="shared" si="55"/>
        <v>#REF!</v>
      </c>
      <c r="S295" s="54" t="str">
        <f t="shared" si="56"/>
        <v/>
      </c>
      <c r="T295" s="47"/>
      <c r="U295" s="277"/>
      <c r="V295" s="278">
        <v>1</v>
      </c>
      <c r="W295" s="279">
        <f t="shared" si="57"/>
        <v>0</v>
      </c>
      <c r="X295" s="277" t="e">
        <f t="shared" si="58"/>
        <v>#REF!</v>
      </c>
      <c r="Y295" s="277"/>
      <c r="Z295" s="282" t="e">
        <f t="shared" si="59"/>
        <v>#REF!</v>
      </c>
      <c r="AA295" s="283" t="e">
        <f t="shared" si="60"/>
        <v>#REF!</v>
      </c>
      <c r="AB295" s="277" t="e">
        <f t="shared" si="61"/>
        <v>#REF!</v>
      </c>
      <c r="AC295" s="277" t="e">
        <f t="shared" si="62"/>
        <v>#REF!</v>
      </c>
      <c r="AD295" s="284" t="e">
        <f t="shared" si="63"/>
        <v>#REF!</v>
      </c>
      <c r="AE295" s="285"/>
      <c r="AF295" s="286"/>
      <c r="AG295" s="291" t="str">
        <f t="shared" si="52"/>
        <v>30</v>
      </c>
      <c r="AH295" s="292">
        <f t="shared" si="64"/>
        <v>116.08</v>
      </c>
    </row>
    <row r="296" customHeight="1" spans="1:34">
      <c r="A296" s="43"/>
      <c r="B296" s="44"/>
      <c r="C296" s="138"/>
      <c r="D296" s="43"/>
      <c r="E296" s="43"/>
      <c r="F296" s="43"/>
      <c r="G296" s="43"/>
      <c r="H296" s="43"/>
      <c r="I296" s="45"/>
      <c r="J296" s="54"/>
      <c r="K296" s="54"/>
      <c r="L296" s="54"/>
      <c r="M296" s="54"/>
      <c r="N296" s="54"/>
      <c r="O296" s="54"/>
      <c r="P296" s="54" t="e">
        <f t="shared" si="53"/>
        <v>#REF!</v>
      </c>
      <c r="Q296" s="276" t="str">
        <f t="shared" si="54"/>
        <v>30</v>
      </c>
      <c r="R296" s="54" t="e">
        <f t="shared" si="55"/>
        <v>#REF!</v>
      </c>
      <c r="S296" s="54" t="str">
        <f t="shared" si="56"/>
        <v/>
      </c>
      <c r="T296" s="47"/>
      <c r="U296" s="277"/>
      <c r="V296" s="278">
        <v>1</v>
      </c>
      <c r="W296" s="279">
        <f t="shared" si="57"/>
        <v>0</v>
      </c>
      <c r="X296" s="277" t="e">
        <f t="shared" si="58"/>
        <v>#REF!</v>
      </c>
      <c r="Y296" s="277"/>
      <c r="Z296" s="282" t="e">
        <f t="shared" si="59"/>
        <v>#REF!</v>
      </c>
      <c r="AA296" s="283" t="e">
        <f t="shared" si="60"/>
        <v>#REF!</v>
      </c>
      <c r="AB296" s="277" t="e">
        <f t="shared" si="61"/>
        <v>#REF!</v>
      </c>
      <c r="AC296" s="277" t="e">
        <f t="shared" si="62"/>
        <v>#REF!</v>
      </c>
      <c r="AD296" s="284" t="e">
        <f t="shared" si="63"/>
        <v>#REF!</v>
      </c>
      <c r="AE296" s="285"/>
      <c r="AF296" s="286"/>
      <c r="AG296" s="291" t="str">
        <f t="shared" si="52"/>
        <v>30</v>
      </c>
      <c r="AH296" s="292">
        <f t="shared" si="64"/>
        <v>116.08</v>
      </c>
    </row>
    <row r="297" customHeight="1" spans="1:34">
      <c r="A297" s="43"/>
      <c r="B297" s="44"/>
      <c r="C297" s="138"/>
      <c r="D297" s="43"/>
      <c r="E297" s="43"/>
      <c r="F297" s="43"/>
      <c r="G297" s="43"/>
      <c r="H297" s="43"/>
      <c r="I297" s="45"/>
      <c r="J297" s="54"/>
      <c r="K297" s="54"/>
      <c r="L297" s="54"/>
      <c r="M297" s="54"/>
      <c r="N297" s="54"/>
      <c r="O297" s="54"/>
      <c r="P297" s="54" t="e">
        <f t="shared" si="53"/>
        <v>#REF!</v>
      </c>
      <c r="Q297" s="276" t="str">
        <f t="shared" si="54"/>
        <v>30</v>
      </c>
      <c r="R297" s="54" t="e">
        <f t="shared" si="55"/>
        <v>#REF!</v>
      </c>
      <c r="S297" s="54" t="str">
        <f t="shared" si="56"/>
        <v/>
      </c>
      <c r="T297" s="47"/>
      <c r="U297" s="277"/>
      <c r="V297" s="278">
        <v>1</v>
      </c>
      <c r="W297" s="279">
        <f t="shared" si="57"/>
        <v>0</v>
      </c>
      <c r="X297" s="277" t="e">
        <f t="shared" si="58"/>
        <v>#REF!</v>
      </c>
      <c r="Y297" s="277"/>
      <c r="Z297" s="282" t="e">
        <f t="shared" si="59"/>
        <v>#REF!</v>
      </c>
      <c r="AA297" s="283" t="e">
        <f t="shared" si="60"/>
        <v>#REF!</v>
      </c>
      <c r="AB297" s="277" t="e">
        <f t="shared" si="61"/>
        <v>#REF!</v>
      </c>
      <c r="AC297" s="277" t="e">
        <f t="shared" si="62"/>
        <v>#REF!</v>
      </c>
      <c r="AD297" s="284" t="e">
        <f t="shared" si="63"/>
        <v>#REF!</v>
      </c>
      <c r="AE297" s="285"/>
      <c r="AF297" s="286"/>
      <c r="AG297" s="291" t="str">
        <f t="shared" si="52"/>
        <v>30</v>
      </c>
      <c r="AH297" s="292">
        <f t="shared" si="64"/>
        <v>116.08</v>
      </c>
    </row>
    <row r="298" customHeight="1" spans="1:34">
      <c r="A298" s="43"/>
      <c r="B298" s="44"/>
      <c r="C298" s="138"/>
      <c r="D298" s="43"/>
      <c r="E298" s="43"/>
      <c r="F298" s="43"/>
      <c r="G298" s="43"/>
      <c r="H298" s="43"/>
      <c r="I298" s="45"/>
      <c r="J298" s="54"/>
      <c r="K298" s="54"/>
      <c r="L298" s="54"/>
      <c r="M298" s="54"/>
      <c r="N298" s="54"/>
      <c r="O298" s="54"/>
      <c r="P298" s="54" t="e">
        <f t="shared" si="53"/>
        <v>#REF!</v>
      </c>
      <c r="Q298" s="276" t="str">
        <f t="shared" si="54"/>
        <v>30</v>
      </c>
      <c r="R298" s="54" t="e">
        <f t="shared" si="55"/>
        <v>#REF!</v>
      </c>
      <c r="S298" s="54" t="str">
        <f t="shared" si="56"/>
        <v/>
      </c>
      <c r="T298" s="47"/>
      <c r="U298" s="277"/>
      <c r="V298" s="278">
        <v>1</v>
      </c>
      <c r="W298" s="279">
        <f t="shared" si="57"/>
        <v>0</v>
      </c>
      <c r="X298" s="277" t="e">
        <f t="shared" si="58"/>
        <v>#REF!</v>
      </c>
      <c r="Y298" s="277"/>
      <c r="Z298" s="282" t="e">
        <f t="shared" si="59"/>
        <v>#REF!</v>
      </c>
      <c r="AA298" s="283" t="e">
        <f t="shared" si="60"/>
        <v>#REF!</v>
      </c>
      <c r="AB298" s="277" t="e">
        <f t="shared" si="61"/>
        <v>#REF!</v>
      </c>
      <c r="AC298" s="277" t="e">
        <f t="shared" si="62"/>
        <v>#REF!</v>
      </c>
      <c r="AD298" s="284" t="e">
        <f t="shared" si="63"/>
        <v>#REF!</v>
      </c>
      <c r="AE298" s="285"/>
      <c r="AF298" s="286"/>
      <c r="AG298" s="291" t="str">
        <f t="shared" si="52"/>
        <v>30</v>
      </c>
      <c r="AH298" s="292">
        <f t="shared" si="64"/>
        <v>116.08</v>
      </c>
    </row>
    <row r="299" customHeight="1" spans="1:34">
      <c r="A299" s="43"/>
      <c r="B299" s="44"/>
      <c r="C299" s="138"/>
      <c r="D299" s="43"/>
      <c r="E299" s="43"/>
      <c r="F299" s="43"/>
      <c r="G299" s="43"/>
      <c r="H299" s="43"/>
      <c r="I299" s="45"/>
      <c r="J299" s="54"/>
      <c r="K299" s="54"/>
      <c r="L299" s="54"/>
      <c r="M299" s="54"/>
      <c r="N299" s="54"/>
      <c r="O299" s="54"/>
      <c r="P299" s="54" t="e">
        <f t="shared" si="53"/>
        <v>#REF!</v>
      </c>
      <c r="Q299" s="276" t="str">
        <f t="shared" si="54"/>
        <v>30</v>
      </c>
      <c r="R299" s="54" t="e">
        <f t="shared" si="55"/>
        <v>#REF!</v>
      </c>
      <c r="S299" s="54" t="str">
        <f t="shared" si="56"/>
        <v/>
      </c>
      <c r="T299" s="47"/>
      <c r="U299" s="277"/>
      <c r="V299" s="278">
        <v>1</v>
      </c>
      <c r="W299" s="279">
        <f t="shared" si="57"/>
        <v>0</v>
      </c>
      <c r="X299" s="277" t="e">
        <f t="shared" si="58"/>
        <v>#REF!</v>
      </c>
      <c r="Y299" s="277"/>
      <c r="Z299" s="282" t="e">
        <f t="shared" si="59"/>
        <v>#REF!</v>
      </c>
      <c r="AA299" s="283" t="e">
        <f t="shared" si="60"/>
        <v>#REF!</v>
      </c>
      <c r="AB299" s="277" t="e">
        <f t="shared" si="61"/>
        <v>#REF!</v>
      </c>
      <c r="AC299" s="277" t="e">
        <f t="shared" si="62"/>
        <v>#REF!</v>
      </c>
      <c r="AD299" s="284" t="e">
        <f t="shared" si="63"/>
        <v>#REF!</v>
      </c>
      <c r="AE299" s="285"/>
      <c r="AF299" s="286"/>
      <c r="AG299" s="291" t="str">
        <f t="shared" si="52"/>
        <v>30</v>
      </c>
      <c r="AH299" s="292">
        <f t="shared" si="64"/>
        <v>116.08</v>
      </c>
    </row>
    <row r="300" customHeight="1" spans="1:34">
      <c r="A300" s="43"/>
      <c r="B300" s="44"/>
      <c r="C300" s="138"/>
      <c r="D300" s="43"/>
      <c r="E300" s="43"/>
      <c r="F300" s="43"/>
      <c r="G300" s="43"/>
      <c r="H300" s="43"/>
      <c r="I300" s="45"/>
      <c r="J300" s="54"/>
      <c r="K300" s="54"/>
      <c r="L300" s="54"/>
      <c r="M300" s="54"/>
      <c r="N300" s="54"/>
      <c r="O300" s="54"/>
      <c r="P300" s="54" t="e">
        <f t="shared" si="53"/>
        <v>#REF!</v>
      </c>
      <c r="Q300" s="276" t="str">
        <f t="shared" si="54"/>
        <v>30</v>
      </c>
      <c r="R300" s="54" t="e">
        <f t="shared" si="55"/>
        <v>#REF!</v>
      </c>
      <c r="S300" s="54" t="str">
        <f t="shared" si="56"/>
        <v/>
      </c>
      <c r="T300" s="47"/>
      <c r="U300" s="277"/>
      <c r="V300" s="278">
        <v>1</v>
      </c>
      <c r="W300" s="279">
        <f t="shared" si="57"/>
        <v>0</v>
      </c>
      <c r="X300" s="277" t="e">
        <f t="shared" si="58"/>
        <v>#REF!</v>
      </c>
      <c r="Y300" s="277"/>
      <c r="Z300" s="282" t="e">
        <f t="shared" si="59"/>
        <v>#REF!</v>
      </c>
      <c r="AA300" s="283" t="e">
        <f t="shared" si="60"/>
        <v>#REF!</v>
      </c>
      <c r="AB300" s="277" t="e">
        <f t="shared" si="61"/>
        <v>#REF!</v>
      </c>
      <c r="AC300" s="277" t="e">
        <f t="shared" si="62"/>
        <v>#REF!</v>
      </c>
      <c r="AD300" s="284" t="e">
        <f t="shared" si="63"/>
        <v>#REF!</v>
      </c>
      <c r="AE300" s="285"/>
      <c r="AF300" s="286"/>
      <c r="AG300" s="291" t="str">
        <f t="shared" si="52"/>
        <v>30</v>
      </c>
      <c r="AH300" s="292">
        <f t="shared" si="64"/>
        <v>116.08</v>
      </c>
    </row>
    <row r="301" customHeight="1" spans="1:34">
      <c r="A301" s="43"/>
      <c r="B301" s="44"/>
      <c r="C301" s="138"/>
      <c r="D301" s="43"/>
      <c r="E301" s="43"/>
      <c r="F301" s="43"/>
      <c r="G301" s="43"/>
      <c r="H301" s="43"/>
      <c r="I301" s="45"/>
      <c r="J301" s="54"/>
      <c r="K301" s="54"/>
      <c r="L301" s="54"/>
      <c r="M301" s="54"/>
      <c r="N301" s="54"/>
      <c r="O301" s="54"/>
      <c r="P301" s="54" t="e">
        <f t="shared" si="53"/>
        <v>#REF!</v>
      </c>
      <c r="Q301" s="276" t="str">
        <f t="shared" si="54"/>
        <v>30</v>
      </c>
      <c r="R301" s="54" t="e">
        <f t="shared" si="55"/>
        <v>#REF!</v>
      </c>
      <c r="S301" s="54" t="str">
        <f t="shared" si="56"/>
        <v/>
      </c>
      <c r="T301" s="47"/>
      <c r="U301" s="277"/>
      <c r="V301" s="278">
        <v>1</v>
      </c>
      <c r="W301" s="279">
        <f t="shared" si="57"/>
        <v>0</v>
      </c>
      <c r="X301" s="277" t="e">
        <f t="shared" si="58"/>
        <v>#REF!</v>
      </c>
      <c r="Y301" s="277"/>
      <c r="Z301" s="282" t="e">
        <f t="shared" si="59"/>
        <v>#REF!</v>
      </c>
      <c r="AA301" s="283" t="e">
        <f t="shared" si="60"/>
        <v>#REF!</v>
      </c>
      <c r="AB301" s="277" t="e">
        <f t="shared" si="61"/>
        <v>#REF!</v>
      </c>
      <c r="AC301" s="277" t="e">
        <f t="shared" si="62"/>
        <v>#REF!</v>
      </c>
      <c r="AD301" s="284" t="e">
        <f t="shared" si="63"/>
        <v>#REF!</v>
      </c>
      <c r="AE301" s="285"/>
      <c r="AF301" s="286"/>
      <c r="AG301" s="291" t="str">
        <f t="shared" si="52"/>
        <v>30</v>
      </c>
      <c r="AH301" s="292">
        <f t="shared" si="64"/>
        <v>116.08</v>
      </c>
    </row>
    <row r="302" customHeight="1" spans="1:34">
      <c r="A302" s="43"/>
      <c r="B302" s="44"/>
      <c r="C302" s="138"/>
      <c r="D302" s="43"/>
      <c r="E302" s="43"/>
      <c r="F302" s="43"/>
      <c r="G302" s="43"/>
      <c r="H302" s="43"/>
      <c r="I302" s="45"/>
      <c r="J302" s="54"/>
      <c r="K302" s="54"/>
      <c r="L302" s="54"/>
      <c r="M302" s="54"/>
      <c r="N302" s="54"/>
      <c r="O302" s="54"/>
      <c r="P302" s="54" t="e">
        <f t="shared" si="53"/>
        <v>#REF!</v>
      </c>
      <c r="Q302" s="276" t="str">
        <f t="shared" si="54"/>
        <v>30</v>
      </c>
      <c r="R302" s="54" t="e">
        <f t="shared" si="55"/>
        <v>#REF!</v>
      </c>
      <c r="S302" s="54" t="str">
        <f t="shared" si="56"/>
        <v/>
      </c>
      <c r="T302" s="47"/>
      <c r="U302" s="277"/>
      <c r="V302" s="278">
        <v>1</v>
      </c>
      <c r="W302" s="279">
        <f t="shared" si="57"/>
        <v>0</v>
      </c>
      <c r="X302" s="277" t="e">
        <f t="shared" si="58"/>
        <v>#REF!</v>
      </c>
      <c r="Y302" s="277"/>
      <c r="Z302" s="282" t="e">
        <f t="shared" si="59"/>
        <v>#REF!</v>
      </c>
      <c r="AA302" s="283" t="e">
        <f t="shared" si="60"/>
        <v>#REF!</v>
      </c>
      <c r="AB302" s="277" t="e">
        <f t="shared" si="61"/>
        <v>#REF!</v>
      </c>
      <c r="AC302" s="277" t="e">
        <f t="shared" si="62"/>
        <v>#REF!</v>
      </c>
      <c r="AD302" s="284" t="e">
        <f t="shared" si="63"/>
        <v>#REF!</v>
      </c>
      <c r="AE302" s="285"/>
      <c r="AF302" s="286"/>
      <c r="AG302" s="291" t="str">
        <f t="shared" si="52"/>
        <v>30</v>
      </c>
      <c r="AH302" s="292">
        <f t="shared" si="64"/>
        <v>116.08</v>
      </c>
    </row>
    <row r="303" customHeight="1" spans="1:34">
      <c r="A303" s="43"/>
      <c r="B303" s="44"/>
      <c r="C303" s="138"/>
      <c r="D303" s="43"/>
      <c r="E303" s="43"/>
      <c r="F303" s="43"/>
      <c r="G303" s="43"/>
      <c r="H303" s="43"/>
      <c r="I303" s="45"/>
      <c r="J303" s="54"/>
      <c r="K303" s="54"/>
      <c r="L303" s="54"/>
      <c r="M303" s="54"/>
      <c r="N303" s="54"/>
      <c r="O303" s="54"/>
      <c r="P303" s="54" t="e">
        <f t="shared" si="53"/>
        <v>#REF!</v>
      </c>
      <c r="Q303" s="276" t="str">
        <f t="shared" si="54"/>
        <v>30</v>
      </c>
      <c r="R303" s="54" t="e">
        <f t="shared" si="55"/>
        <v>#REF!</v>
      </c>
      <c r="S303" s="54" t="str">
        <f t="shared" si="56"/>
        <v/>
      </c>
      <c r="T303" s="47"/>
      <c r="U303" s="277"/>
      <c r="V303" s="278">
        <v>1</v>
      </c>
      <c r="W303" s="279">
        <f t="shared" si="57"/>
        <v>0</v>
      </c>
      <c r="X303" s="277" t="e">
        <f t="shared" si="58"/>
        <v>#REF!</v>
      </c>
      <c r="Y303" s="277"/>
      <c r="Z303" s="282" t="e">
        <f t="shared" si="59"/>
        <v>#REF!</v>
      </c>
      <c r="AA303" s="283" t="e">
        <f t="shared" si="60"/>
        <v>#REF!</v>
      </c>
      <c r="AB303" s="277" t="e">
        <f t="shared" si="61"/>
        <v>#REF!</v>
      </c>
      <c r="AC303" s="277" t="e">
        <f t="shared" si="62"/>
        <v>#REF!</v>
      </c>
      <c r="AD303" s="284" t="e">
        <f t="shared" si="63"/>
        <v>#REF!</v>
      </c>
      <c r="AE303" s="285"/>
      <c r="AF303" s="286"/>
      <c r="AG303" s="291" t="str">
        <f t="shared" si="52"/>
        <v>30</v>
      </c>
      <c r="AH303" s="292">
        <f t="shared" si="64"/>
        <v>116.08</v>
      </c>
    </row>
    <row r="304" customHeight="1" spans="1:34">
      <c r="A304" s="43"/>
      <c r="B304" s="44"/>
      <c r="C304" s="138"/>
      <c r="D304" s="43"/>
      <c r="E304" s="43"/>
      <c r="F304" s="43"/>
      <c r="G304" s="43"/>
      <c r="H304" s="43"/>
      <c r="I304" s="45"/>
      <c r="J304" s="54"/>
      <c r="K304" s="54"/>
      <c r="L304" s="54"/>
      <c r="M304" s="54"/>
      <c r="N304" s="54"/>
      <c r="O304" s="54"/>
      <c r="P304" s="54" t="e">
        <f t="shared" si="53"/>
        <v>#REF!</v>
      </c>
      <c r="Q304" s="276" t="str">
        <f t="shared" si="54"/>
        <v>30</v>
      </c>
      <c r="R304" s="54" t="e">
        <f t="shared" si="55"/>
        <v>#REF!</v>
      </c>
      <c r="S304" s="54" t="str">
        <f t="shared" si="56"/>
        <v/>
      </c>
      <c r="T304" s="47"/>
      <c r="U304" s="277"/>
      <c r="V304" s="278">
        <v>1</v>
      </c>
      <c r="W304" s="279">
        <f t="shared" si="57"/>
        <v>0</v>
      </c>
      <c r="X304" s="277" t="e">
        <f t="shared" si="58"/>
        <v>#REF!</v>
      </c>
      <c r="Y304" s="277"/>
      <c r="Z304" s="282" t="e">
        <f t="shared" si="59"/>
        <v>#REF!</v>
      </c>
      <c r="AA304" s="283" t="e">
        <f t="shared" si="60"/>
        <v>#REF!</v>
      </c>
      <c r="AB304" s="277" t="e">
        <f t="shared" si="61"/>
        <v>#REF!</v>
      </c>
      <c r="AC304" s="277" t="e">
        <f t="shared" si="62"/>
        <v>#REF!</v>
      </c>
      <c r="AD304" s="284" t="e">
        <f t="shared" si="63"/>
        <v>#REF!</v>
      </c>
      <c r="AE304" s="285"/>
      <c r="AF304" s="286"/>
      <c r="AG304" s="291" t="str">
        <f t="shared" si="52"/>
        <v>30</v>
      </c>
      <c r="AH304" s="292">
        <f t="shared" si="64"/>
        <v>116.08</v>
      </c>
    </row>
    <row r="305" customHeight="1" spans="1:34">
      <c r="A305" s="43"/>
      <c r="B305" s="44"/>
      <c r="C305" s="138"/>
      <c r="D305" s="43"/>
      <c r="E305" s="43"/>
      <c r="F305" s="43"/>
      <c r="G305" s="43"/>
      <c r="H305" s="43"/>
      <c r="I305" s="45"/>
      <c r="J305" s="54"/>
      <c r="K305" s="54"/>
      <c r="L305" s="54"/>
      <c r="M305" s="54"/>
      <c r="N305" s="54"/>
      <c r="O305" s="54"/>
      <c r="P305" s="54" t="e">
        <f t="shared" si="53"/>
        <v>#REF!</v>
      </c>
      <c r="Q305" s="276" t="str">
        <f t="shared" si="54"/>
        <v>30</v>
      </c>
      <c r="R305" s="54" t="e">
        <f t="shared" si="55"/>
        <v>#REF!</v>
      </c>
      <c r="S305" s="54" t="str">
        <f t="shared" si="56"/>
        <v/>
      </c>
      <c r="T305" s="47"/>
      <c r="U305" s="277"/>
      <c r="V305" s="278">
        <v>1</v>
      </c>
      <c r="W305" s="279">
        <f t="shared" si="57"/>
        <v>0</v>
      </c>
      <c r="X305" s="277" t="e">
        <f t="shared" si="58"/>
        <v>#REF!</v>
      </c>
      <c r="Y305" s="277"/>
      <c r="Z305" s="282" t="e">
        <f t="shared" si="59"/>
        <v>#REF!</v>
      </c>
      <c r="AA305" s="283" t="e">
        <f t="shared" si="60"/>
        <v>#REF!</v>
      </c>
      <c r="AB305" s="277" t="e">
        <f t="shared" si="61"/>
        <v>#REF!</v>
      </c>
      <c r="AC305" s="277" t="e">
        <f t="shared" si="62"/>
        <v>#REF!</v>
      </c>
      <c r="AD305" s="284" t="e">
        <f t="shared" si="63"/>
        <v>#REF!</v>
      </c>
      <c r="AE305" s="285"/>
      <c r="AF305" s="286"/>
      <c r="AG305" s="291" t="str">
        <f t="shared" si="52"/>
        <v>30</v>
      </c>
      <c r="AH305" s="292">
        <f t="shared" si="64"/>
        <v>116.08</v>
      </c>
    </row>
    <row r="306" customHeight="1" spans="1:34">
      <c r="A306" s="43"/>
      <c r="B306" s="44"/>
      <c r="C306" s="138"/>
      <c r="D306" s="43"/>
      <c r="E306" s="43"/>
      <c r="F306" s="43"/>
      <c r="G306" s="43"/>
      <c r="H306" s="43"/>
      <c r="I306" s="45"/>
      <c r="J306" s="54"/>
      <c r="K306" s="54"/>
      <c r="L306" s="54"/>
      <c r="M306" s="54"/>
      <c r="N306" s="54"/>
      <c r="O306" s="54"/>
      <c r="P306" s="54" t="e">
        <f t="shared" si="53"/>
        <v>#REF!</v>
      </c>
      <c r="Q306" s="276" t="str">
        <f t="shared" si="54"/>
        <v>30</v>
      </c>
      <c r="R306" s="54" t="e">
        <f t="shared" si="55"/>
        <v>#REF!</v>
      </c>
      <c r="S306" s="54" t="str">
        <f t="shared" si="56"/>
        <v/>
      </c>
      <c r="T306" s="47"/>
      <c r="U306" s="277"/>
      <c r="V306" s="278">
        <v>1</v>
      </c>
      <c r="W306" s="279">
        <f t="shared" si="57"/>
        <v>0</v>
      </c>
      <c r="X306" s="277" t="e">
        <f t="shared" si="58"/>
        <v>#REF!</v>
      </c>
      <c r="Y306" s="277"/>
      <c r="Z306" s="282" t="e">
        <f t="shared" si="59"/>
        <v>#REF!</v>
      </c>
      <c r="AA306" s="283" t="e">
        <f t="shared" si="60"/>
        <v>#REF!</v>
      </c>
      <c r="AB306" s="277" t="e">
        <f t="shared" si="61"/>
        <v>#REF!</v>
      </c>
      <c r="AC306" s="277" t="e">
        <f t="shared" si="62"/>
        <v>#REF!</v>
      </c>
      <c r="AD306" s="284" t="e">
        <f t="shared" si="63"/>
        <v>#REF!</v>
      </c>
      <c r="AE306" s="285"/>
      <c r="AF306" s="286"/>
      <c r="AG306" s="291" t="str">
        <f t="shared" si="52"/>
        <v>30</v>
      </c>
      <c r="AH306" s="292">
        <f t="shared" si="64"/>
        <v>116.08</v>
      </c>
    </row>
    <row r="307" customHeight="1" spans="1:34">
      <c r="A307" s="43"/>
      <c r="B307" s="44"/>
      <c r="C307" s="138"/>
      <c r="D307" s="43"/>
      <c r="E307" s="43"/>
      <c r="F307" s="43"/>
      <c r="G307" s="43"/>
      <c r="H307" s="43"/>
      <c r="I307" s="45"/>
      <c r="J307" s="54"/>
      <c r="K307" s="54"/>
      <c r="L307" s="54"/>
      <c r="M307" s="54"/>
      <c r="N307" s="54"/>
      <c r="O307" s="54"/>
      <c r="P307" s="54" t="e">
        <f t="shared" si="53"/>
        <v>#REF!</v>
      </c>
      <c r="Q307" s="276" t="str">
        <f t="shared" si="54"/>
        <v>30</v>
      </c>
      <c r="R307" s="54" t="e">
        <f t="shared" si="55"/>
        <v>#REF!</v>
      </c>
      <c r="S307" s="54" t="str">
        <f t="shared" si="56"/>
        <v/>
      </c>
      <c r="T307" s="47"/>
      <c r="U307" s="277"/>
      <c r="V307" s="278">
        <v>1</v>
      </c>
      <c r="W307" s="279">
        <f t="shared" si="57"/>
        <v>0</v>
      </c>
      <c r="X307" s="277" t="e">
        <f t="shared" si="58"/>
        <v>#REF!</v>
      </c>
      <c r="Y307" s="277"/>
      <c r="Z307" s="282" t="e">
        <f t="shared" si="59"/>
        <v>#REF!</v>
      </c>
      <c r="AA307" s="283" t="e">
        <f t="shared" si="60"/>
        <v>#REF!</v>
      </c>
      <c r="AB307" s="277" t="e">
        <f t="shared" si="61"/>
        <v>#REF!</v>
      </c>
      <c r="AC307" s="277" t="e">
        <f t="shared" si="62"/>
        <v>#REF!</v>
      </c>
      <c r="AD307" s="284" t="e">
        <f t="shared" si="63"/>
        <v>#REF!</v>
      </c>
      <c r="AE307" s="285"/>
      <c r="AF307" s="286"/>
      <c r="AG307" s="291" t="str">
        <f t="shared" si="52"/>
        <v>30</v>
      </c>
      <c r="AH307" s="292">
        <f t="shared" si="64"/>
        <v>116.08</v>
      </c>
    </row>
    <row r="308" customHeight="1" spans="1:34">
      <c r="A308" s="43"/>
      <c r="B308" s="44"/>
      <c r="C308" s="138"/>
      <c r="D308" s="43"/>
      <c r="E308" s="43"/>
      <c r="F308" s="43"/>
      <c r="G308" s="43"/>
      <c r="H308" s="43"/>
      <c r="I308" s="45"/>
      <c r="J308" s="54"/>
      <c r="K308" s="54"/>
      <c r="L308" s="54"/>
      <c r="M308" s="54"/>
      <c r="N308" s="54"/>
      <c r="O308" s="54"/>
      <c r="P308" s="54" t="e">
        <f t="shared" si="53"/>
        <v>#REF!</v>
      </c>
      <c r="Q308" s="276" t="str">
        <f t="shared" si="54"/>
        <v>30</v>
      </c>
      <c r="R308" s="54" t="e">
        <f t="shared" si="55"/>
        <v>#REF!</v>
      </c>
      <c r="S308" s="54" t="str">
        <f t="shared" si="56"/>
        <v/>
      </c>
      <c r="T308" s="47"/>
      <c r="U308" s="277"/>
      <c r="V308" s="278">
        <v>1</v>
      </c>
      <c r="W308" s="279">
        <f t="shared" si="57"/>
        <v>0</v>
      </c>
      <c r="X308" s="277" t="e">
        <f t="shared" si="58"/>
        <v>#REF!</v>
      </c>
      <c r="Y308" s="277"/>
      <c r="Z308" s="282" t="e">
        <f t="shared" si="59"/>
        <v>#REF!</v>
      </c>
      <c r="AA308" s="283" t="e">
        <f t="shared" si="60"/>
        <v>#REF!</v>
      </c>
      <c r="AB308" s="277" t="e">
        <f t="shared" si="61"/>
        <v>#REF!</v>
      </c>
      <c r="AC308" s="277" t="e">
        <f t="shared" si="62"/>
        <v>#REF!</v>
      </c>
      <c r="AD308" s="284" t="e">
        <f t="shared" si="63"/>
        <v>#REF!</v>
      </c>
      <c r="AE308" s="285"/>
      <c r="AF308" s="286"/>
      <c r="AG308" s="291" t="str">
        <f t="shared" si="52"/>
        <v>30</v>
      </c>
      <c r="AH308" s="292">
        <f t="shared" si="64"/>
        <v>116.08</v>
      </c>
    </row>
    <row r="309" customHeight="1" spans="1:34">
      <c r="A309" s="43"/>
      <c r="B309" s="44"/>
      <c r="C309" s="138"/>
      <c r="D309" s="43"/>
      <c r="E309" s="43"/>
      <c r="F309" s="43"/>
      <c r="G309" s="43"/>
      <c r="H309" s="43"/>
      <c r="I309" s="45"/>
      <c r="J309" s="54"/>
      <c r="K309" s="54"/>
      <c r="L309" s="54"/>
      <c r="M309" s="54"/>
      <c r="N309" s="54"/>
      <c r="O309" s="54"/>
      <c r="P309" s="54" t="e">
        <f t="shared" si="53"/>
        <v>#REF!</v>
      </c>
      <c r="Q309" s="276" t="str">
        <f t="shared" si="54"/>
        <v>30</v>
      </c>
      <c r="R309" s="54" t="e">
        <f t="shared" si="55"/>
        <v>#REF!</v>
      </c>
      <c r="S309" s="54" t="str">
        <f t="shared" si="56"/>
        <v/>
      </c>
      <c r="T309" s="47"/>
      <c r="U309" s="277"/>
      <c r="V309" s="278">
        <v>1</v>
      </c>
      <c r="W309" s="279">
        <f t="shared" si="57"/>
        <v>0</v>
      </c>
      <c r="X309" s="277" t="e">
        <f t="shared" si="58"/>
        <v>#REF!</v>
      </c>
      <c r="Y309" s="277"/>
      <c r="Z309" s="282" t="e">
        <f t="shared" si="59"/>
        <v>#REF!</v>
      </c>
      <c r="AA309" s="283" t="e">
        <f t="shared" si="60"/>
        <v>#REF!</v>
      </c>
      <c r="AB309" s="277" t="e">
        <f t="shared" si="61"/>
        <v>#REF!</v>
      </c>
      <c r="AC309" s="277" t="e">
        <f t="shared" si="62"/>
        <v>#REF!</v>
      </c>
      <c r="AD309" s="284" t="e">
        <f t="shared" si="63"/>
        <v>#REF!</v>
      </c>
      <c r="AE309" s="285"/>
      <c r="AF309" s="286"/>
      <c r="AG309" s="291" t="str">
        <f t="shared" si="52"/>
        <v>30</v>
      </c>
      <c r="AH309" s="292">
        <f t="shared" si="64"/>
        <v>116.08</v>
      </c>
    </row>
    <row r="310" customHeight="1" spans="1:34">
      <c r="A310" s="43"/>
      <c r="B310" s="44"/>
      <c r="C310" s="138"/>
      <c r="D310" s="43"/>
      <c r="E310" s="43"/>
      <c r="F310" s="43"/>
      <c r="G310" s="43"/>
      <c r="H310" s="43"/>
      <c r="I310" s="45"/>
      <c r="J310" s="54"/>
      <c r="K310" s="54"/>
      <c r="L310" s="54"/>
      <c r="M310" s="54"/>
      <c r="N310" s="54"/>
      <c r="O310" s="54"/>
      <c r="P310" s="54" t="e">
        <f t="shared" si="53"/>
        <v>#REF!</v>
      </c>
      <c r="Q310" s="276" t="str">
        <f t="shared" si="54"/>
        <v>30</v>
      </c>
      <c r="R310" s="54" t="e">
        <f t="shared" si="55"/>
        <v>#REF!</v>
      </c>
      <c r="S310" s="54" t="str">
        <f t="shared" si="56"/>
        <v/>
      </c>
      <c r="T310" s="47"/>
      <c r="U310" s="277"/>
      <c r="V310" s="278">
        <v>1</v>
      </c>
      <c r="W310" s="279">
        <f t="shared" si="57"/>
        <v>0</v>
      </c>
      <c r="X310" s="277" t="e">
        <f t="shared" si="58"/>
        <v>#REF!</v>
      </c>
      <c r="Y310" s="277"/>
      <c r="Z310" s="282" t="e">
        <f t="shared" si="59"/>
        <v>#REF!</v>
      </c>
      <c r="AA310" s="283" t="e">
        <f t="shared" si="60"/>
        <v>#REF!</v>
      </c>
      <c r="AB310" s="277" t="e">
        <f t="shared" si="61"/>
        <v>#REF!</v>
      </c>
      <c r="AC310" s="277" t="e">
        <f t="shared" si="62"/>
        <v>#REF!</v>
      </c>
      <c r="AD310" s="284" t="e">
        <f t="shared" si="63"/>
        <v>#REF!</v>
      </c>
      <c r="AE310" s="285"/>
      <c r="AF310" s="286"/>
      <c r="AG310" s="291" t="str">
        <f t="shared" si="52"/>
        <v>30</v>
      </c>
      <c r="AH310" s="292">
        <f t="shared" si="64"/>
        <v>116.08</v>
      </c>
    </row>
    <row r="311" customHeight="1" spans="1:34">
      <c r="A311" s="43"/>
      <c r="B311" s="44"/>
      <c r="C311" s="138"/>
      <c r="D311" s="43"/>
      <c r="E311" s="43"/>
      <c r="F311" s="43"/>
      <c r="G311" s="43"/>
      <c r="H311" s="43"/>
      <c r="I311" s="45"/>
      <c r="J311" s="54"/>
      <c r="K311" s="54"/>
      <c r="L311" s="54"/>
      <c r="M311" s="54"/>
      <c r="N311" s="54"/>
      <c r="O311" s="54"/>
      <c r="P311" s="54" t="e">
        <f t="shared" si="53"/>
        <v>#REF!</v>
      </c>
      <c r="Q311" s="276" t="str">
        <f t="shared" si="54"/>
        <v>30</v>
      </c>
      <c r="R311" s="54" t="e">
        <f t="shared" si="55"/>
        <v>#REF!</v>
      </c>
      <c r="S311" s="54" t="str">
        <f t="shared" si="56"/>
        <v/>
      </c>
      <c r="T311" s="47"/>
      <c r="U311" s="277"/>
      <c r="V311" s="278">
        <v>1</v>
      </c>
      <c r="W311" s="279">
        <f t="shared" si="57"/>
        <v>0</v>
      </c>
      <c r="X311" s="277" t="e">
        <f t="shared" si="58"/>
        <v>#REF!</v>
      </c>
      <c r="Y311" s="277"/>
      <c r="Z311" s="282" t="e">
        <f t="shared" si="59"/>
        <v>#REF!</v>
      </c>
      <c r="AA311" s="283" t="e">
        <f t="shared" si="60"/>
        <v>#REF!</v>
      </c>
      <c r="AB311" s="277" t="e">
        <f t="shared" si="61"/>
        <v>#REF!</v>
      </c>
      <c r="AC311" s="277" t="e">
        <f t="shared" si="62"/>
        <v>#REF!</v>
      </c>
      <c r="AD311" s="284" t="e">
        <f t="shared" si="63"/>
        <v>#REF!</v>
      </c>
      <c r="AE311" s="285"/>
      <c r="AF311" s="286"/>
      <c r="AG311" s="291" t="str">
        <f t="shared" si="52"/>
        <v>30</v>
      </c>
      <c r="AH311" s="292">
        <f t="shared" si="64"/>
        <v>116.08</v>
      </c>
    </row>
    <row r="312" customHeight="1" spans="1:34">
      <c r="A312" s="43"/>
      <c r="B312" s="44"/>
      <c r="C312" s="138"/>
      <c r="D312" s="43"/>
      <c r="E312" s="43"/>
      <c r="F312" s="43"/>
      <c r="G312" s="43"/>
      <c r="H312" s="43"/>
      <c r="I312" s="45"/>
      <c r="J312" s="54"/>
      <c r="K312" s="54"/>
      <c r="L312" s="54"/>
      <c r="M312" s="54"/>
      <c r="N312" s="54"/>
      <c r="O312" s="54"/>
      <c r="P312" s="54" t="e">
        <f t="shared" si="53"/>
        <v>#REF!</v>
      </c>
      <c r="Q312" s="276" t="str">
        <f t="shared" si="54"/>
        <v>30</v>
      </c>
      <c r="R312" s="54" t="e">
        <f t="shared" si="55"/>
        <v>#REF!</v>
      </c>
      <c r="S312" s="54" t="str">
        <f t="shared" si="56"/>
        <v/>
      </c>
      <c r="T312" s="47"/>
      <c r="U312" s="277"/>
      <c r="V312" s="278">
        <v>1</v>
      </c>
      <c r="W312" s="279">
        <f t="shared" si="57"/>
        <v>0</v>
      </c>
      <c r="X312" s="277" t="e">
        <f t="shared" si="58"/>
        <v>#REF!</v>
      </c>
      <c r="Y312" s="277"/>
      <c r="Z312" s="282" t="e">
        <f t="shared" si="59"/>
        <v>#REF!</v>
      </c>
      <c r="AA312" s="283" t="e">
        <f t="shared" si="60"/>
        <v>#REF!</v>
      </c>
      <c r="AB312" s="277" t="e">
        <f t="shared" si="61"/>
        <v>#REF!</v>
      </c>
      <c r="AC312" s="277" t="e">
        <f t="shared" si="62"/>
        <v>#REF!</v>
      </c>
      <c r="AD312" s="284" t="e">
        <f t="shared" si="63"/>
        <v>#REF!</v>
      </c>
      <c r="AE312" s="285"/>
      <c r="AF312" s="286"/>
      <c r="AG312" s="291" t="str">
        <f t="shared" si="52"/>
        <v>30</v>
      </c>
      <c r="AH312" s="292">
        <f t="shared" si="64"/>
        <v>116.08</v>
      </c>
    </row>
    <row r="313" customHeight="1" spans="1:34">
      <c r="A313" s="43"/>
      <c r="B313" s="44"/>
      <c r="C313" s="138"/>
      <c r="D313" s="43"/>
      <c r="E313" s="43"/>
      <c r="F313" s="43"/>
      <c r="G313" s="43"/>
      <c r="H313" s="43"/>
      <c r="I313" s="45"/>
      <c r="J313" s="54"/>
      <c r="K313" s="54"/>
      <c r="L313" s="54"/>
      <c r="M313" s="54"/>
      <c r="N313" s="54"/>
      <c r="O313" s="54"/>
      <c r="P313" s="54" t="e">
        <f t="shared" si="53"/>
        <v>#REF!</v>
      </c>
      <c r="Q313" s="276" t="str">
        <f t="shared" si="54"/>
        <v>30</v>
      </c>
      <c r="R313" s="54" t="e">
        <f t="shared" si="55"/>
        <v>#REF!</v>
      </c>
      <c r="S313" s="54" t="str">
        <f t="shared" si="56"/>
        <v/>
      </c>
      <c r="T313" s="47"/>
      <c r="U313" s="277"/>
      <c r="V313" s="278">
        <v>1</v>
      </c>
      <c r="W313" s="279">
        <f t="shared" si="57"/>
        <v>0</v>
      </c>
      <c r="X313" s="277" t="e">
        <f t="shared" si="58"/>
        <v>#REF!</v>
      </c>
      <c r="Y313" s="277"/>
      <c r="Z313" s="282" t="e">
        <f t="shared" si="59"/>
        <v>#REF!</v>
      </c>
      <c r="AA313" s="283" t="e">
        <f t="shared" si="60"/>
        <v>#REF!</v>
      </c>
      <c r="AB313" s="277" t="e">
        <f t="shared" si="61"/>
        <v>#REF!</v>
      </c>
      <c r="AC313" s="277" t="e">
        <f t="shared" si="62"/>
        <v>#REF!</v>
      </c>
      <c r="AD313" s="284" t="e">
        <f t="shared" si="63"/>
        <v>#REF!</v>
      </c>
      <c r="AE313" s="285"/>
      <c r="AF313" s="286"/>
      <c r="AG313" s="291" t="str">
        <f t="shared" si="52"/>
        <v>30</v>
      </c>
      <c r="AH313" s="292">
        <f t="shared" si="64"/>
        <v>116.08</v>
      </c>
    </row>
    <row r="314" customHeight="1" spans="1:34">
      <c r="A314" s="43"/>
      <c r="B314" s="44"/>
      <c r="C314" s="138"/>
      <c r="D314" s="43"/>
      <c r="E314" s="43"/>
      <c r="F314" s="43"/>
      <c r="G314" s="43"/>
      <c r="H314" s="43"/>
      <c r="I314" s="45"/>
      <c r="J314" s="54"/>
      <c r="K314" s="54"/>
      <c r="L314" s="54"/>
      <c r="M314" s="54"/>
      <c r="N314" s="54"/>
      <c r="O314" s="54"/>
      <c r="P314" s="54" t="e">
        <f t="shared" si="53"/>
        <v>#REF!</v>
      </c>
      <c r="Q314" s="276" t="str">
        <f t="shared" si="54"/>
        <v>30</v>
      </c>
      <c r="R314" s="54" t="e">
        <f t="shared" si="55"/>
        <v>#REF!</v>
      </c>
      <c r="S314" s="54" t="str">
        <f t="shared" si="56"/>
        <v/>
      </c>
      <c r="T314" s="47"/>
      <c r="U314" s="277"/>
      <c r="V314" s="278">
        <v>1</v>
      </c>
      <c r="W314" s="279">
        <f t="shared" si="57"/>
        <v>0</v>
      </c>
      <c r="X314" s="277" t="e">
        <f t="shared" si="58"/>
        <v>#REF!</v>
      </c>
      <c r="Y314" s="277"/>
      <c r="Z314" s="282" t="e">
        <f t="shared" si="59"/>
        <v>#REF!</v>
      </c>
      <c r="AA314" s="283" t="e">
        <f t="shared" si="60"/>
        <v>#REF!</v>
      </c>
      <c r="AB314" s="277" t="e">
        <f t="shared" si="61"/>
        <v>#REF!</v>
      </c>
      <c r="AC314" s="277" t="e">
        <f t="shared" si="62"/>
        <v>#REF!</v>
      </c>
      <c r="AD314" s="284" t="e">
        <f t="shared" si="63"/>
        <v>#REF!</v>
      </c>
      <c r="AE314" s="285"/>
      <c r="AF314" s="286"/>
      <c r="AG314" s="291" t="str">
        <f t="shared" si="52"/>
        <v>30</v>
      </c>
      <c r="AH314" s="292">
        <f t="shared" si="64"/>
        <v>116.08</v>
      </c>
    </row>
    <row r="315" customHeight="1" spans="1:34">
      <c r="A315" s="43"/>
      <c r="B315" s="44"/>
      <c r="C315" s="138"/>
      <c r="D315" s="43"/>
      <c r="E315" s="43"/>
      <c r="F315" s="43"/>
      <c r="G315" s="43"/>
      <c r="H315" s="43"/>
      <c r="I315" s="45"/>
      <c r="J315" s="54"/>
      <c r="K315" s="54"/>
      <c r="L315" s="54"/>
      <c r="M315" s="54"/>
      <c r="N315" s="54"/>
      <c r="O315" s="54"/>
      <c r="P315" s="54" t="e">
        <f t="shared" si="53"/>
        <v>#REF!</v>
      </c>
      <c r="Q315" s="276" t="str">
        <f t="shared" si="54"/>
        <v>30</v>
      </c>
      <c r="R315" s="54" t="e">
        <f t="shared" si="55"/>
        <v>#REF!</v>
      </c>
      <c r="S315" s="54" t="str">
        <f t="shared" si="56"/>
        <v/>
      </c>
      <c r="T315" s="47"/>
      <c r="U315" s="277"/>
      <c r="V315" s="278">
        <v>1</v>
      </c>
      <c r="W315" s="279">
        <f t="shared" si="57"/>
        <v>0</v>
      </c>
      <c r="X315" s="277" t="e">
        <f t="shared" si="58"/>
        <v>#REF!</v>
      </c>
      <c r="Y315" s="277"/>
      <c r="Z315" s="282" t="e">
        <f t="shared" si="59"/>
        <v>#REF!</v>
      </c>
      <c r="AA315" s="283" t="e">
        <f t="shared" si="60"/>
        <v>#REF!</v>
      </c>
      <c r="AB315" s="277" t="e">
        <f t="shared" si="61"/>
        <v>#REF!</v>
      </c>
      <c r="AC315" s="277" t="e">
        <f t="shared" si="62"/>
        <v>#REF!</v>
      </c>
      <c r="AD315" s="284" t="e">
        <f t="shared" si="63"/>
        <v>#REF!</v>
      </c>
      <c r="AE315" s="285"/>
      <c r="AF315" s="286"/>
      <c r="AG315" s="291" t="str">
        <f t="shared" si="52"/>
        <v>30</v>
      </c>
      <c r="AH315" s="292">
        <f t="shared" si="64"/>
        <v>116.08</v>
      </c>
    </row>
    <row r="316" customHeight="1" spans="1:34">
      <c r="A316" s="43"/>
      <c r="B316" s="44"/>
      <c r="C316" s="138"/>
      <c r="D316" s="43"/>
      <c r="E316" s="43"/>
      <c r="F316" s="43"/>
      <c r="G316" s="43"/>
      <c r="H316" s="43"/>
      <c r="I316" s="45"/>
      <c r="J316" s="54"/>
      <c r="K316" s="54"/>
      <c r="L316" s="54"/>
      <c r="M316" s="54"/>
      <c r="N316" s="54"/>
      <c r="O316" s="54"/>
      <c r="P316" s="54" t="e">
        <f t="shared" si="53"/>
        <v>#REF!</v>
      </c>
      <c r="Q316" s="276" t="str">
        <f t="shared" si="54"/>
        <v>30</v>
      </c>
      <c r="R316" s="54" t="e">
        <f t="shared" si="55"/>
        <v>#REF!</v>
      </c>
      <c r="S316" s="54" t="str">
        <f t="shared" si="56"/>
        <v/>
      </c>
      <c r="T316" s="47"/>
      <c r="U316" s="277"/>
      <c r="V316" s="278">
        <v>1</v>
      </c>
      <c r="W316" s="279">
        <f t="shared" si="57"/>
        <v>0</v>
      </c>
      <c r="X316" s="277" t="e">
        <f t="shared" si="58"/>
        <v>#REF!</v>
      </c>
      <c r="Y316" s="277"/>
      <c r="Z316" s="282" t="e">
        <f t="shared" si="59"/>
        <v>#REF!</v>
      </c>
      <c r="AA316" s="283" t="e">
        <f t="shared" si="60"/>
        <v>#REF!</v>
      </c>
      <c r="AB316" s="277" t="e">
        <f t="shared" si="61"/>
        <v>#REF!</v>
      </c>
      <c r="AC316" s="277" t="e">
        <f t="shared" si="62"/>
        <v>#REF!</v>
      </c>
      <c r="AD316" s="284" t="e">
        <f t="shared" si="63"/>
        <v>#REF!</v>
      </c>
      <c r="AE316" s="285"/>
      <c r="AF316" s="286"/>
      <c r="AG316" s="291" t="str">
        <f t="shared" si="52"/>
        <v>30</v>
      </c>
      <c r="AH316" s="292">
        <f t="shared" si="64"/>
        <v>116.08</v>
      </c>
    </row>
    <row r="317" customHeight="1" spans="1:34">
      <c r="A317" s="43"/>
      <c r="B317" s="44"/>
      <c r="C317" s="138"/>
      <c r="D317" s="43"/>
      <c r="E317" s="43"/>
      <c r="F317" s="43"/>
      <c r="G317" s="43"/>
      <c r="H317" s="43"/>
      <c r="I317" s="45"/>
      <c r="J317" s="54"/>
      <c r="K317" s="54"/>
      <c r="L317" s="54"/>
      <c r="M317" s="54"/>
      <c r="N317" s="54"/>
      <c r="O317" s="54"/>
      <c r="P317" s="54" t="e">
        <f t="shared" si="53"/>
        <v>#REF!</v>
      </c>
      <c r="Q317" s="276" t="str">
        <f t="shared" si="54"/>
        <v>30</v>
      </c>
      <c r="R317" s="54" t="e">
        <f t="shared" si="55"/>
        <v>#REF!</v>
      </c>
      <c r="S317" s="54" t="str">
        <f t="shared" si="56"/>
        <v/>
      </c>
      <c r="T317" s="47"/>
      <c r="U317" s="277"/>
      <c r="V317" s="278">
        <v>1</v>
      </c>
      <c r="W317" s="279">
        <f t="shared" si="57"/>
        <v>0</v>
      </c>
      <c r="X317" s="277" t="e">
        <f t="shared" si="58"/>
        <v>#REF!</v>
      </c>
      <c r="Y317" s="277"/>
      <c r="Z317" s="282" t="e">
        <f t="shared" si="59"/>
        <v>#REF!</v>
      </c>
      <c r="AA317" s="283" t="e">
        <f t="shared" si="60"/>
        <v>#REF!</v>
      </c>
      <c r="AB317" s="277" t="e">
        <f t="shared" si="61"/>
        <v>#REF!</v>
      </c>
      <c r="AC317" s="277" t="e">
        <f t="shared" si="62"/>
        <v>#REF!</v>
      </c>
      <c r="AD317" s="284" t="e">
        <f t="shared" si="63"/>
        <v>#REF!</v>
      </c>
      <c r="AE317" s="285"/>
      <c r="AF317" s="286"/>
      <c r="AG317" s="291" t="str">
        <f t="shared" si="52"/>
        <v>30</v>
      </c>
      <c r="AH317" s="292">
        <f t="shared" si="64"/>
        <v>116.08</v>
      </c>
    </row>
    <row r="318" customHeight="1" spans="1:34">
      <c r="A318" s="43"/>
      <c r="B318" s="44"/>
      <c r="C318" s="138"/>
      <c r="D318" s="43"/>
      <c r="E318" s="43"/>
      <c r="F318" s="43"/>
      <c r="G318" s="43"/>
      <c r="H318" s="43"/>
      <c r="I318" s="45"/>
      <c r="J318" s="54"/>
      <c r="K318" s="54"/>
      <c r="L318" s="54"/>
      <c r="M318" s="54"/>
      <c r="N318" s="54"/>
      <c r="O318" s="54"/>
      <c r="P318" s="54" t="e">
        <f t="shared" si="53"/>
        <v>#REF!</v>
      </c>
      <c r="Q318" s="276" t="str">
        <f t="shared" si="54"/>
        <v>30</v>
      </c>
      <c r="R318" s="54" t="e">
        <f t="shared" si="55"/>
        <v>#REF!</v>
      </c>
      <c r="S318" s="54" t="str">
        <f t="shared" si="56"/>
        <v/>
      </c>
      <c r="T318" s="47"/>
      <c r="U318" s="277"/>
      <c r="V318" s="278">
        <v>1</v>
      </c>
      <c r="W318" s="279">
        <f t="shared" si="57"/>
        <v>0</v>
      </c>
      <c r="X318" s="277" t="e">
        <f t="shared" si="58"/>
        <v>#REF!</v>
      </c>
      <c r="Y318" s="277"/>
      <c r="Z318" s="282" t="e">
        <f t="shared" si="59"/>
        <v>#REF!</v>
      </c>
      <c r="AA318" s="283" t="e">
        <f t="shared" si="60"/>
        <v>#REF!</v>
      </c>
      <c r="AB318" s="277" t="e">
        <f t="shared" si="61"/>
        <v>#REF!</v>
      </c>
      <c r="AC318" s="277" t="e">
        <f t="shared" si="62"/>
        <v>#REF!</v>
      </c>
      <c r="AD318" s="284" t="e">
        <f t="shared" si="63"/>
        <v>#REF!</v>
      </c>
      <c r="AE318" s="285"/>
      <c r="AF318" s="286"/>
      <c r="AG318" s="291" t="str">
        <f t="shared" si="52"/>
        <v>30</v>
      </c>
      <c r="AH318" s="292">
        <f t="shared" si="64"/>
        <v>116.08</v>
      </c>
    </row>
    <row r="319" customHeight="1" spans="1:34">
      <c r="A319" s="43"/>
      <c r="B319" s="44"/>
      <c r="C319" s="138"/>
      <c r="D319" s="43"/>
      <c r="E319" s="43"/>
      <c r="F319" s="43"/>
      <c r="G319" s="43"/>
      <c r="H319" s="43"/>
      <c r="I319" s="45"/>
      <c r="J319" s="54"/>
      <c r="K319" s="54"/>
      <c r="L319" s="54"/>
      <c r="M319" s="54"/>
      <c r="N319" s="54"/>
      <c r="O319" s="54"/>
      <c r="P319" s="54" t="e">
        <f t="shared" si="53"/>
        <v>#REF!</v>
      </c>
      <c r="Q319" s="276" t="str">
        <f t="shared" si="54"/>
        <v>30</v>
      </c>
      <c r="R319" s="54" t="e">
        <f t="shared" si="55"/>
        <v>#REF!</v>
      </c>
      <c r="S319" s="54" t="str">
        <f t="shared" si="56"/>
        <v/>
      </c>
      <c r="T319" s="47"/>
      <c r="U319" s="277"/>
      <c r="V319" s="278">
        <v>1</v>
      </c>
      <c r="W319" s="279">
        <f t="shared" si="57"/>
        <v>0</v>
      </c>
      <c r="X319" s="277" t="e">
        <f t="shared" si="58"/>
        <v>#REF!</v>
      </c>
      <c r="Y319" s="277"/>
      <c r="Z319" s="282" t="e">
        <f t="shared" si="59"/>
        <v>#REF!</v>
      </c>
      <c r="AA319" s="283" t="e">
        <f t="shared" si="60"/>
        <v>#REF!</v>
      </c>
      <c r="AB319" s="277" t="e">
        <f t="shared" si="61"/>
        <v>#REF!</v>
      </c>
      <c r="AC319" s="277" t="e">
        <f t="shared" si="62"/>
        <v>#REF!</v>
      </c>
      <c r="AD319" s="284" t="e">
        <f t="shared" si="63"/>
        <v>#REF!</v>
      </c>
      <c r="AE319" s="285"/>
      <c r="AF319" s="286"/>
      <c r="AG319" s="291" t="str">
        <f t="shared" si="52"/>
        <v>30</v>
      </c>
      <c r="AH319" s="292">
        <f t="shared" si="64"/>
        <v>116.08</v>
      </c>
    </row>
    <row r="320" customHeight="1" spans="1:34">
      <c r="A320" s="43"/>
      <c r="B320" s="44"/>
      <c r="C320" s="138"/>
      <c r="D320" s="43"/>
      <c r="E320" s="43"/>
      <c r="F320" s="43"/>
      <c r="G320" s="43"/>
      <c r="H320" s="43"/>
      <c r="I320" s="45"/>
      <c r="J320" s="54"/>
      <c r="K320" s="54"/>
      <c r="L320" s="54"/>
      <c r="M320" s="54"/>
      <c r="N320" s="54"/>
      <c r="O320" s="54"/>
      <c r="P320" s="54" t="e">
        <f t="shared" si="53"/>
        <v>#REF!</v>
      </c>
      <c r="Q320" s="276" t="str">
        <f t="shared" si="54"/>
        <v>30</v>
      </c>
      <c r="R320" s="54" t="e">
        <f t="shared" si="55"/>
        <v>#REF!</v>
      </c>
      <c r="S320" s="54" t="str">
        <f t="shared" si="56"/>
        <v/>
      </c>
      <c r="T320" s="47"/>
      <c r="U320" s="277"/>
      <c r="V320" s="278">
        <v>1</v>
      </c>
      <c r="W320" s="279">
        <f t="shared" si="57"/>
        <v>0</v>
      </c>
      <c r="X320" s="277" t="e">
        <f t="shared" si="58"/>
        <v>#REF!</v>
      </c>
      <c r="Y320" s="277"/>
      <c r="Z320" s="282" t="e">
        <f t="shared" si="59"/>
        <v>#REF!</v>
      </c>
      <c r="AA320" s="283" t="e">
        <f t="shared" si="60"/>
        <v>#REF!</v>
      </c>
      <c r="AB320" s="277" t="e">
        <f t="shared" si="61"/>
        <v>#REF!</v>
      </c>
      <c r="AC320" s="277" t="e">
        <f t="shared" si="62"/>
        <v>#REF!</v>
      </c>
      <c r="AD320" s="284" t="e">
        <f t="shared" si="63"/>
        <v>#REF!</v>
      </c>
      <c r="AE320" s="285"/>
      <c r="AF320" s="286"/>
      <c r="AG320" s="291" t="str">
        <f t="shared" si="52"/>
        <v>30</v>
      </c>
      <c r="AH320" s="292">
        <f t="shared" si="64"/>
        <v>116.08</v>
      </c>
    </row>
    <row r="321" customHeight="1" spans="1:34">
      <c r="A321" s="43"/>
      <c r="B321" s="44"/>
      <c r="C321" s="138"/>
      <c r="D321" s="43"/>
      <c r="E321" s="43"/>
      <c r="F321" s="43"/>
      <c r="G321" s="43"/>
      <c r="H321" s="43"/>
      <c r="I321" s="45"/>
      <c r="J321" s="54"/>
      <c r="K321" s="54"/>
      <c r="L321" s="54"/>
      <c r="M321" s="54"/>
      <c r="N321" s="54"/>
      <c r="O321" s="54"/>
      <c r="P321" s="54" t="e">
        <f t="shared" si="53"/>
        <v>#REF!</v>
      </c>
      <c r="Q321" s="276" t="str">
        <f t="shared" si="54"/>
        <v>30</v>
      </c>
      <c r="R321" s="54" t="e">
        <f t="shared" si="55"/>
        <v>#REF!</v>
      </c>
      <c r="S321" s="54" t="str">
        <f t="shared" si="56"/>
        <v/>
      </c>
      <c r="T321" s="47"/>
      <c r="U321" s="277"/>
      <c r="V321" s="278">
        <v>1</v>
      </c>
      <c r="W321" s="279">
        <f t="shared" si="57"/>
        <v>0</v>
      </c>
      <c r="X321" s="277" t="e">
        <f t="shared" si="58"/>
        <v>#REF!</v>
      </c>
      <c r="Y321" s="277"/>
      <c r="Z321" s="282" t="e">
        <f t="shared" si="59"/>
        <v>#REF!</v>
      </c>
      <c r="AA321" s="283" t="e">
        <f t="shared" si="60"/>
        <v>#REF!</v>
      </c>
      <c r="AB321" s="277" t="e">
        <f t="shared" si="61"/>
        <v>#REF!</v>
      </c>
      <c r="AC321" s="277" t="e">
        <f t="shared" si="62"/>
        <v>#REF!</v>
      </c>
      <c r="AD321" s="284" t="e">
        <f t="shared" si="63"/>
        <v>#REF!</v>
      </c>
      <c r="AE321" s="285"/>
      <c r="AF321" s="286"/>
      <c r="AG321" s="291" t="str">
        <f t="shared" si="52"/>
        <v>30</v>
      </c>
      <c r="AH321" s="292">
        <f t="shared" si="64"/>
        <v>116.08</v>
      </c>
    </row>
    <row r="322" customHeight="1" spans="1:34">
      <c r="A322" s="43"/>
      <c r="B322" s="44"/>
      <c r="C322" s="138"/>
      <c r="D322" s="43"/>
      <c r="E322" s="43"/>
      <c r="F322" s="43"/>
      <c r="G322" s="43"/>
      <c r="H322" s="43"/>
      <c r="I322" s="45"/>
      <c r="J322" s="54"/>
      <c r="K322" s="54"/>
      <c r="L322" s="54"/>
      <c r="M322" s="54"/>
      <c r="N322" s="54"/>
      <c r="O322" s="54"/>
      <c r="P322" s="54" t="e">
        <f t="shared" si="53"/>
        <v>#REF!</v>
      </c>
      <c r="Q322" s="276" t="str">
        <f t="shared" si="54"/>
        <v>30</v>
      </c>
      <c r="R322" s="54" t="e">
        <f t="shared" si="55"/>
        <v>#REF!</v>
      </c>
      <c r="S322" s="54" t="str">
        <f t="shared" si="56"/>
        <v/>
      </c>
      <c r="T322" s="47"/>
      <c r="U322" s="277"/>
      <c r="V322" s="278">
        <v>1</v>
      </c>
      <c r="W322" s="279">
        <f t="shared" si="57"/>
        <v>0</v>
      </c>
      <c r="X322" s="277" t="e">
        <f t="shared" si="58"/>
        <v>#REF!</v>
      </c>
      <c r="Y322" s="277"/>
      <c r="Z322" s="282" t="e">
        <f t="shared" si="59"/>
        <v>#REF!</v>
      </c>
      <c r="AA322" s="283" t="e">
        <f t="shared" si="60"/>
        <v>#REF!</v>
      </c>
      <c r="AB322" s="277" t="e">
        <f t="shared" si="61"/>
        <v>#REF!</v>
      </c>
      <c r="AC322" s="277" t="e">
        <f t="shared" si="62"/>
        <v>#REF!</v>
      </c>
      <c r="AD322" s="284" t="e">
        <f t="shared" si="63"/>
        <v>#REF!</v>
      </c>
      <c r="AE322" s="285"/>
      <c r="AF322" s="286"/>
      <c r="AG322" s="291" t="str">
        <f t="shared" si="52"/>
        <v>30</v>
      </c>
      <c r="AH322" s="292">
        <f t="shared" si="64"/>
        <v>116.08</v>
      </c>
    </row>
    <row r="323" customHeight="1" spans="1:34">
      <c r="A323" s="43"/>
      <c r="B323" s="44"/>
      <c r="C323" s="138"/>
      <c r="D323" s="43"/>
      <c r="E323" s="43"/>
      <c r="F323" s="43"/>
      <c r="G323" s="43"/>
      <c r="H323" s="43"/>
      <c r="I323" s="45"/>
      <c r="J323" s="54"/>
      <c r="K323" s="54"/>
      <c r="L323" s="54"/>
      <c r="M323" s="54"/>
      <c r="N323" s="54"/>
      <c r="O323" s="54"/>
      <c r="P323" s="54" t="e">
        <f t="shared" si="53"/>
        <v>#REF!</v>
      </c>
      <c r="Q323" s="276" t="str">
        <f t="shared" si="54"/>
        <v>30</v>
      </c>
      <c r="R323" s="54" t="e">
        <f t="shared" si="55"/>
        <v>#REF!</v>
      </c>
      <c r="S323" s="54" t="str">
        <f t="shared" si="56"/>
        <v/>
      </c>
      <c r="T323" s="47"/>
      <c r="U323" s="277"/>
      <c r="V323" s="278">
        <v>1</v>
      </c>
      <c r="W323" s="279">
        <f t="shared" si="57"/>
        <v>0</v>
      </c>
      <c r="X323" s="277" t="e">
        <f t="shared" si="58"/>
        <v>#REF!</v>
      </c>
      <c r="Y323" s="277"/>
      <c r="Z323" s="282" t="e">
        <f t="shared" si="59"/>
        <v>#REF!</v>
      </c>
      <c r="AA323" s="283" t="e">
        <f t="shared" si="60"/>
        <v>#REF!</v>
      </c>
      <c r="AB323" s="277" t="e">
        <f t="shared" si="61"/>
        <v>#REF!</v>
      </c>
      <c r="AC323" s="277" t="e">
        <f t="shared" si="62"/>
        <v>#REF!</v>
      </c>
      <c r="AD323" s="284" t="e">
        <f t="shared" si="63"/>
        <v>#REF!</v>
      </c>
      <c r="AE323" s="285"/>
      <c r="AF323" s="286"/>
      <c r="AG323" s="291" t="str">
        <f t="shared" si="52"/>
        <v>30</v>
      </c>
      <c r="AH323" s="292">
        <f t="shared" si="64"/>
        <v>116.08</v>
      </c>
    </row>
    <row r="324" customHeight="1" spans="1:34">
      <c r="A324" s="43"/>
      <c r="B324" s="44"/>
      <c r="C324" s="138"/>
      <c r="D324" s="43"/>
      <c r="E324" s="43"/>
      <c r="F324" s="43"/>
      <c r="G324" s="43"/>
      <c r="H324" s="43"/>
      <c r="I324" s="45"/>
      <c r="J324" s="54"/>
      <c r="K324" s="54"/>
      <c r="L324" s="54"/>
      <c r="M324" s="54"/>
      <c r="N324" s="54"/>
      <c r="O324" s="54"/>
      <c r="P324" s="54" t="e">
        <f t="shared" si="53"/>
        <v>#REF!</v>
      </c>
      <c r="Q324" s="276" t="str">
        <f t="shared" si="54"/>
        <v>30</v>
      </c>
      <c r="R324" s="54" t="e">
        <f t="shared" si="55"/>
        <v>#REF!</v>
      </c>
      <c r="S324" s="54" t="str">
        <f t="shared" si="56"/>
        <v/>
      </c>
      <c r="T324" s="47"/>
      <c r="U324" s="277"/>
      <c r="V324" s="278">
        <v>1</v>
      </c>
      <c r="W324" s="279">
        <f t="shared" si="57"/>
        <v>0</v>
      </c>
      <c r="X324" s="277" t="e">
        <f t="shared" si="58"/>
        <v>#REF!</v>
      </c>
      <c r="Y324" s="277"/>
      <c r="Z324" s="282" t="e">
        <f t="shared" si="59"/>
        <v>#REF!</v>
      </c>
      <c r="AA324" s="283" t="e">
        <f t="shared" si="60"/>
        <v>#REF!</v>
      </c>
      <c r="AB324" s="277" t="e">
        <f t="shared" si="61"/>
        <v>#REF!</v>
      </c>
      <c r="AC324" s="277" t="e">
        <f t="shared" si="62"/>
        <v>#REF!</v>
      </c>
      <c r="AD324" s="284" t="e">
        <f t="shared" si="63"/>
        <v>#REF!</v>
      </c>
      <c r="AE324" s="285"/>
      <c r="AF324" s="286"/>
      <c r="AG324" s="291" t="str">
        <f t="shared" si="52"/>
        <v>30</v>
      </c>
      <c r="AH324" s="292">
        <f t="shared" si="64"/>
        <v>116.08</v>
      </c>
    </row>
    <row r="325" customHeight="1" spans="1:34">
      <c r="A325" s="43"/>
      <c r="B325" s="44"/>
      <c r="C325" s="138"/>
      <c r="D325" s="43"/>
      <c r="E325" s="43"/>
      <c r="F325" s="43"/>
      <c r="G325" s="43"/>
      <c r="H325" s="43"/>
      <c r="I325" s="45"/>
      <c r="J325" s="54"/>
      <c r="K325" s="54"/>
      <c r="L325" s="54"/>
      <c r="M325" s="54"/>
      <c r="N325" s="54"/>
      <c r="O325" s="54"/>
      <c r="P325" s="54" t="e">
        <f t="shared" si="53"/>
        <v>#REF!</v>
      </c>
      <c r="Q325" s="276" t="str">
        <f t="shared" si="54"/>
        <v>30</v>
      </c>
      <c r="R325" s="54" t="e">
        <f t="shared" si="55"/>
        <v>#REF!</v>
      </c>
      <c r="S325" s="54" t="str">
        <f t="shared" si="56"/>
        <v/>
      </c>
      <c r="T325" s="47"/>
      <c r="U325" s="277"/>
      <c r="V325" s="278">
        <v>1</v>
      </c>
      <c r="W325" s="279">
        <f t="shared" si="57"/>
        <v>0</v>
      </c>
      <c r="X325" s="277" t="e">
        <f t="shared" si="58"/>
        <v>#REF!</v>
      </c>
      <c r="Y325" s="277"/>
      <c r="Z325" s="282" t="e">
        <f t="shared" si="59"/>
        <v>#REF!</v>
      </c>
      <c r="AA325" s="283" t="e">
        <f t="shared" si="60"/>
        <v>#REF!</v>
      </c>
      <c r="AB325" s="277" t="e">
        <f t="shared" si="61"/>
        <v>#REF!</v>
      </c>
      <c r="AC325" s="277" t="e">
        <f t="shared" si="62"/>
        <v>#REF!</v>
      </c>
      <c r="AD325" s="284" t="e">
        <f t="shared" si="63"/>
        <v>#REF!</v>
      </c>
      <c r="AE325" s="285"/>
      <c r="AF325" s="286"/>
      <c r="AG325" s="291" t="str">
        <f t="shared" si="52"/>
        <v>30</v>
      </c>
      <c r="AH325" s="292">
        <f t="shared" si="64"/>
        <v>116.08</v>
      </c>
    </row>
    <row r="326" customHeight="1" spans="1:34">
      <c r="A326" s="43"/>
      <c r="B326" s="44"/>
      <c r="C326" s="138"/>
      <c r="D326" s="43"/>
      <c r="E326" s="43"/>
      <c r="F326" s="43"/>
      <c r="G326" s="43"/>
      <c r="H326" s="43"/>
      <c r="I326" s="45"/>
      <c r="J326" s="54"/>
      <c r="K326" s="54"/>
      <c r="L326" s="54"/>
      <c r="M326" s="54"/>
      <c r="N326" s="54"/>
      <c r="O326" s="54"/>
      <c r="P326" s="54" t="e">
        <f t="shared" si="53"/>
        <v>#REF!</v>
      </c>
      <c r="Q326" s="276" t="str">
        <f t="shared" si="54"/>
        <v>30</v>
      </c>
      <c r="R326" s="54" t="e">
        <f t="shared" si="55"/>
        <v>#REF!</v>
      </c>
      <c r="S326" s="54" t="str">
        <f t="shared" si="56"/>
        <v/>
      </c>
      <c r="T326" s="47"/>
      <c r="U326" s="277"/>
      <c r="V326" s="278">
        <v>1</v>
      </c>
      <c r="W326" s="279">
        <f t="shared" si="57"/>
        <v>0</v>
      </c>
      <c r="X326" s="277" t="e">
        <f t="shared" si="58"/>
        <v>#REF!</v>
      </c>
      <c r="Y326" s="277"/>
      <c r="Z326" s="282" t="e">
        <f t="shared" si="59"/>
        <v>#REF!</v>
      </c>
      <c r="AA326" s="283" t="e">
        <f t="shared" si="60"/>
        <v>#REF!</v>
      </c>
      <c r="AB326" s="277" t="e">
        <f t="shared" si="61"/>
        <v>#REF!</v>
      </c>
      <c r="AC326" s="277" t="e">
        <f t="shared" si="62"/>
        <v>#REF!</v>
      </c>
      <c r="AD326" s="284" t="e">
        <f t="shared" si="63"/>
        <v>#REF!</v>
      </c>
      <c r="AE326" s="285"/>
      <c r="AF326" s="286"/>
      <c r="AG326" s="291" t="str">
        <f t="shared" si="52"/>
        <v>30</v>
      </c>
      <c r="AH326" s="292">
        <f t="shared" si="64"/>
        <v>116.08</v>
      </c>
    </row>
    <row r="327" customHeight="1" spans="1:34">
      <c r="A327" s="43"/>
      <c r="B327" s="44"/>
      <c r="C327" s="138"/>
      <c r="D327" s="43"/>
      <c r="E327" s="43"/>
      <c r="F327" s="43"/>
      <c r="G327" s="43"/>
      <c r="H327" s="43"/>
      <c r="I327" s="45"/>
      <c r="J327" s="54"/>
      <c r="K327" s="54"/>
      <c r="L327" s="54"/>
      <c r="M327" s="54"/>
      <c r="N327" s="54"/>
      <c r="O327" s="54"/>
      <c r="P327" s="54" t="e">
        <f t="shared" si="53"/>
        <v>#REF!</v>
      </c>
      <c r="Q327" s="276" t="str">
        <f t="shared" si="54"/>
        <v>30</v>
      </c>
      <c r="R327" s="54" t="e">
        <f t="shared" si="55"/>
        <v>#REF!</v>
      </c>
      <c r="S327" s="54" t="str">
        <f t="shared" si="56"/>
        <v/>
      </c>
      <c r="T327" s="47"/>
      <c r="U327" s="277"/>
      <c r="V327" s="278">
        <v>1</v>
      </c>
      <c r="W327" s="279">
        <f t="shared" si="57"/>
        <v>0</v>
      </c>
      <c r="X327" s="277" t="e">
        <f t="shared" si="58"/>
        <v>#REF!</v>
      </c>
      <c r="Y327" s="277"/>
      <c r="Z327" s="282" t="e">
        <f t="shared" si="59"/>
        <v>#REF!</v>
      </c>
      <c r="AA327" s="283" t="e">
        <f t="shared" si="60"/>
        <v>#REF!</v>
      </c>
      <c r="AB327" s="277" t="e">
        <f t="shared" si="61"/>
        <v>#REF!</v>
      </c>
      <c r="AC327" s="277" t="e">
        <f t="shared" si="62"/>
        <v>#REF!</v>
      </c>
      <c r="AD327" s="284" t="e">
        <f t="shared" si="63"/>
        <v>#REF!</v>
      </c>
      <c r="AE327" s="285"/>
      <c r="AF327" s="286"/>
      <c r="AG327" s="291" t="str">
        <f t="shared" si="52"/>
        <v>30</v>
      </c>
      <c r="AH327" s="292">
        <f t="shared" si="64"/>
        <v>116.08</v>
      </c>
    </row>
    <row r="328" customHeight="1" spans="1:34">
      <c r="A328" s="43"/>
      <c r="B328" s="44"/>
      <c r="C328" s="138"/>
      <c r="D328" s="43"/>
      <c r="E328" s="43"/>
      <c r="F328" s="43"/>
      <c r="G328" s="43"/>
      <c r="H328" s="43"/>
      <c r="I328" s="45"/>
      <c r="J328" s="54"/>
      <c r="K328" s="54"/>
      <c r="L328" s="54"/>
      <c r="M328" s="54"/>
      <c r="N328" s="54"/>
      <c r="O328" s="54"/>
      <c r="P328" s="54" t="e">
        <f t="shared" si="53"/>
        <v>#REF!</v>
      </c>
      <c r="Q328" s="276" t="str">
        <f t="shared" si="54"/>
        <v>30</v>
      </c>
      <c r="R328" s="54" t="e">
        <f t="shared" si="55"/>
        <v>#REF!</v>
      </c>
      <c r="S328" s="54" t="str">
        <f t="shared" si="56"/>
        <v/>
      </c>
      <c r="T328" s="47"/>
      <c r="U328" s="277"/>
      <c r="V328" s="278">
        <v>1</v>
      </c>
      <c r="W328" s="279">
        <f t="shared" si="57"/>
        <v>0</v>
      </c>
      <c r="X328" s="277" t="e">
        <f t="shared" si="58"/>
        <v>#REF!</v>
      </c>
      <c r="Y328" s="277"/>
      <c r="Z328" s="282" t="e">
        <f t="shared" si="59"/>
        <v>#REF!</v>
      </c>
      <c r="AA328" s="283" t="e">
        <f t="shared" si="60"/>
        <v>#REF!</v>
      </c>
      <c r="AB328" s="277" t="e">
        <f t="shared" si="61"/>
        <v>#REF!</v>
      </c>
      <c r="AC328" s="277" t="e">
        <f t="shared" si="62"/>
        <v>#REF!</v>
      </c>
      <c r="AD328" s="284" t="e">
        <f t="shared" si="63"/>
        <v>#REF!</v>
      </c>
      <c r="AE328" s="285"/>
      <c r="AF328" s="286"/>
      <c r="AG328" s="291" t="str">
        <f t="shared" ref="AG328:AG375" si="65">IF(ROUND((AF328/(AF328+AH328)*100),0)&gt;30,ROUND((AF328/(AF328+AH328)*100),0),"30")</f>
        <v>30</v>
      </c>
      <c r="AH328" s="292">
        <f t="shared" si="64"/>
        <v>116.08</v>
      </c>
    </row>
    <row r="329" customHeight="1" spans="1:34">
      <c r="A329" s="43"/>
      <c r="B329" s="44"/>
      <c r="C329" s="138"/>
      <c r="D329" s="43"/>
      <c r="E329" s="43"/>
      <c r="F329" s="43"/>
      <c r="G329" s="43"/>
      <c r="H329" s="43"/>
      <c r="I329" s="45"/>
      <c r="J329" s="54"/>
      <c r="K329" s="54"/>
      <c r="L329" s="54"/>
      <c r="M329" s="54"/>
      <c r="N329" s="54"/>
      <c r="O329" s="54"/>
      <c r="P329" s="54" t="e">
        <f t="shared" ref="P329:P375" si="66">AD329</f>
        <v>#REF!</v>
      </c>
      <c r="Q329" s="276" t="str">
        <f t="shared" ref="Q329:Q375" si="67">AG329</f>
        <v>30</v>
      </c>
      <c r="R329" s="54" t="e">
        <f t="shared" ref="R329:R375" si="68">ROUND(P329*Q329/100,0)</f>
        <v>#REF!</v>
      </c>
      <c r="S329" s="54" t="str">
        <f t="shared" ref="S329:S376" si="69">IF(O329=0,"",(R329-O329)/O329*100)</f>
        <v/>
      </c>
      <c r="T329" s="47"/>
      <c r="U329" s="277"/>
      <c r="V329" s="278">
        <v>1</v>
      </c>
      <c r="W329" s="279">
        <f t="shared" ref="W329:W375" si="70">V329*U329</f>
        <v>0</v>
      </c>
      <c r="X329" s="277" t="e">
        <f t="shared" ref="X329:X375" si="71">ROUND(W329*$Y$4,2)</f>
        <v>#REF!</v>
      </c>
      <c r="Y329" s="277"/>
      <c r="Z329" s="282" t="e">
        <f t="shared" ref="Z329:Z375" si="72">$Z$4</f>
        <v>#REF!</v>
      </c>
      <c r="AA329" s="283" t="e">
        <f t="shared" ref="AA329:AA375" si="73">$AA$4</f>
        <v>#REF!</v>
      </c>
      <c r="AB329" s="277" t="e">
        <f t="shared" ref="AB329:AB375" si="74">ROUND(((W329+X329)*(Z329*AA329/2)),2)</f>
        <v>#REF!</v>
      </c>
      <c r="AC329" s="277" t="e">
        <f t="shared" ref="AC329:AC375" si="75">AB329+X329+W329</f>
        <v>#REF!</v>
      </c>
      <c r="AD329" s="284" t="e">
        <f t="shared" ref="AD329:AD375" si="76">ROUND((D329*AC329),-2)</f>
        <v>#REF!</v>
      </c>
      <c r="AE329" s="285"/>
      <c r="AF329" s="286"/>
      <c r="AG329" s="291" t="str">
        <f t="shared" si="65"/>
        <v>30</v>
      </c>
      <c r="AH329" s="292">
        <f t="shared" ref="AH329:AH375" si="77">ROUND(($AH$5-I329)/365,2)</f>
        <v>116.08</v>
      </c>
    </row>
    <row r="330" customHeight="1" spans="1:34">
      <c r="A330" s="43"/>
      <c r="B330" s="44"/>
      <c r="C330" s="138"/>
      <c r="D330" s="43"/>
      <c r="E330" s="43"/>
      <c r="F330" s="43"/>
      <c r="G330" s="43"/>
      <c r="H330" s="43"/>
      <c r="I330" s="45"/>
      <c r="J330" s="54"/>
      <c r="K330" s="54"/>
      <c r="L330" s="54"/>
      <c r="M330" s="54"/>
      <c r="N330" s="54"/>
      <c r="O330" s="54"/>
      <c r="P330" s="54" t="e">
        <f t="shared" si="66"/>
        <v>#REF!</v>
      </c>
      <c r="Q330" s="276" t="str">
        <f t="shared" si="67"/>
        <v>30</v>
      </c>
      <c r="R330" s="54" t="e">
        <f t="shared" si="68"/>
        <v>#REF!</v>
      </c>
      <c r="S330" s="54" t="str">
        <f t="shared" si="69"/>
        <v/>
      </c>
      <c r="T330" s="47"/>
      <c r="U330" s="277"/>
      <c r="V330" s="278">
        <v>1</v>
      </c>
      <c r="W330" s="279">
        <f t="shared" si="70"/>
        <v>0</v>
      </c>
      <c r="X330" s="277" t="e">
        <f t="shared" si="71"/>
        <v>#REF!</v>
      </c>
      <c r="Y330" s="277"/>
      <c r="Z330" s="282" t="e">
        <f t="shared" si="72"/>
        <v>#REF!</v>
      </c>
      <c r="AA330" s="283" t="e">
        <f t="shared" si="73"/>
        <v>#REF!</v>
      </c>
      <c r="AB330" s="277" t="e">
        <f t="shared" si="74"/>
        <v>#REF!</v>
      </c>
      <c r="AC330" s="277" t="e">
        <f t="shared" si="75"/>
        <v>#REF!</v>
      </c>
      <c r="AD330" s="284" t="e">
        <f t="shared" si="76"/>
        <v>#REF!</v>
      </c>
      <c r="AE330" s="285"/>
      <c r="AF330" s="286"/>
      <c r="AG330" s="291" t="str">
        <f t="shared" si="65"/>
        <v>30</v>
      </c>
      <c r="AH330" s="292">
        <f t="shared" si="77"/>
        <v>116.08</v>
      </c>
    </row>
    <row r="331" customHeight="1" spans="1:34">
      <c r="A331" s="43"/>
      <c r="B331" s="44"/>
      <c r="C331" s="138"/>
      <c r="D331" s="43"/>
      <c r="E331" s="43"/>
      <c r="F331" s="43"/>
      <c r="G331" s="43"/>
      <c r="H331" s="43"/>
      <c r="I331" s="45"/>
      <c r="J331" s="54"/>
      <c r="K331" s="54"/>
      <c r="L331" s="54"/>
      <c r="M331" s="54"/>
      <c r="N331" s="54"/>
      <c r="O331" s="54"/>
      <c r="P331" s="54" t="e">
        <f t="shared" si="66"/>
        <v>#REF!</v>
      </c>
      <c r="Q331" s="276" t="str">
        <f t="shared" si="67"/>
        <v>30</v>
      </c>
      <c r="R331" s="54" t="e">
        <f t="shared" si="68"/>
        <v>#REF!</v>
      </c>
      <c r="S331" s="54" t="str">
        <f t="shared" si="69"/>
        <v/>
      </c>
      <c r="T331" s="47"/>
      <c r="U331" s="277"/>
      <c r="V331" s="278">
        <v>1</v>
      </c>
      <c r="W331" s="279">
        <f t="shared" si="70"/>
        <v>0</v>
      </c>
      <c r="X331" s="277" t="e">
        <f t="shared" si="71"/>
        <v>#REF!</v>
      </c>
      <c r="Y331" s="277"/>
      <c r="Z331" s="282" t="e">
        <f t="shared" si="72"/>
        <v>#REF!</v>
      </c>
      <c r="AA331" s="283" t="e">
        <f t="shared" si="73"/>
        <v>#REF!</v>
      </c>
      <c r="AB331" s="277" t="e">
        <f t="shared" si="74"/>
        <v>#REF!</v>
      </c>
      <c r="AC331" s="277" t="e">
        <f t="shared" si="75"/>
        <v>#REF!</v>
      </c>
      <c r="AD331" s="284" t="e">
        <f t="shared" si="76"/>
        <v>#REF!</v>
      </c>
      <c r="AE331" s="285"/>
      <c r="AF331" s="286"/>
      <c r="AG331" s="291" t="str">
        <f t="shared" si="65"/>
        <v>30</v>
      </c>
      <c r="AH331" s="292">
        <f t="shared" si="77"/>
        <v>116.08</v>
      </c>
    </row>
    <row r="332" customHeight="1" spans="1:34">
      <c r="A332" s="43"/>
      <c r="B332" s="44"/>
      <c r="C332" s="138"/>
      <c r="D332" s="43"/>
      <c r="E332" s="43"/>
      <c r="F332" s="43"/>
      <c r="G332" s="43"/>
      <c r="H332" s="43"/>
      <c r="I332" s="45"/>
      <c r="J332" s="54"/>
      <c r="K332" s="54"/>
      <c r="L332" s="54"/>
      <c r="M332" s="54"/>
      <c r="N332" s="54"/>
      <c r="O332" s="54"/>
      <c r="P332" s="54" t="e">
        <f t="shared" si="66"/>
        <v>#REF!</v>
      </c>
      <c r="Q332" s="276" t="str">
        <f t="shared" si="67"/>
        <v>30</v>
      </c>
      <c r="R332" s="54" t="e">
        <f t="shared" si="68"/>
        <v>#REF!</v>
      </c>
      <c r="S332" s="54" t="str">
        <f t="shared" si="69"/>
        <v/>
      </c>
      <c r="T332" s="47"/>
      <c r="U332" s="277"/>
      <c r="V332" s="278">
        <v>1</v>
      </c>
      <c r="W332" s="279">
        <f t="shared" si="70"/>
        <v>0</v>
      </c>
      <c r="X332" s="277" t="e">
        <f t="shared" si="71"/>
        <v>#REF!</v>
      </c>
      <c r="Y332" s="277"/>
      <c r="Z332" s="282" t="e">
        <f t="shared" si="72"/>
        <v>#REF!</v>
      </c>
      <c r="AA332" s="283" t="e">
        <f t="shared" si="73"/>
        <v>#REF!</v>
      </c>
      <c r="AB332" s="277" t="e">
        <f t="shared" si="74"/>
        <v>#REF!</v>
      </c>
      <c r="AC332" s="277" t="e">
        <f t="shared" si="75"/>
        <v>#REF!</v>
      </c>
      <c r="AD332" s="284" t="e">
        <f t="shared" si="76"/>
        <v>#REF!</v>
      </c>
      <c r="AE332" s="285"/>
      <c r="AF332" s="286"/>
      <c r="AG332" s="291" t="str">
        <f t="shared" si="65"/>
        <v>30</v>
      </c>
      <c r="AH332" s="292">
        <f t="shared" si="77"/>
        <v>116.08</v>
      </c>
    </row>
    <row r="333" customHeight="1" spans="1:34">
      <c r="A333" s="43"/>
      <c r="B333" s="44"/>
      <c r="C333" s="138"/>
      <c r="D333" s="43"/>
      <c r="E333" s="43"/>
      <c r="F333" s="43"/>
      <c r="G333" s="43"/>
      <c r="H333" s="43"/>
      <c r="I333" s="45"/>
      <c r="J333" s="54"/>
      <c r="K333" s="54"/>
      <c r="L333" s="54"/>
      <c r="M333" s="54"/>
      <c r="N333" s="54"/>
      <c r="O333" s="54"/>
      <c r="P333" s="54" t="e">
        <f t="shared" si="66"/>
        <v>#REF!</v>
      </c>
      <c r="Q333" s="276" t="str">
        <f t="shared" si="67"/>
        <v>30</v>
      </c>
      <c r="R333" s="54" t="e">
        <f t="shared" si="68"/>
        <v>#REF!</v>
      </c>
      <c r="S333" s="54" t="str">
        <f t="shared" si="69"/>
        <v/>
      </c>
      <c r="T333" s="47"/>
      <c r="U333" s="277"/>
      <c r="V333" s="278">
        <v>1</v>
      </c>
      <c r="W333" s="279">
        <f t="shared" si="70"/>
        <v>0</v>
      </c>
      <c r="X333" s="277" t="e">
        <f t="shared" si="71"/>
        <v>#REF!</v>
      </c>
      <c r="Y333" s="277"/>
      <c r="Z333" s="282" t="e">
        <f t="shared" si="72"/>
        <v>#REF!</v>
      </c>
      <c r="AA333" s="283" t="e">
        <f t="shared" si="73"/>
        <v>#REF!</v>
      </c>
      <c r="AB333" s="277" t="e">
        <f t="shared" si="74"/>
        <v>#REF!</v>
      </c>
      <c r="AC333" s="277" t="e">
        <f t="shared" si="75"/>
        <v>#REF!</v>
      </c>
      <c r="AD333" s="284" t="e">
        <f t="shared" si="76"/>
        <v>#REF!</v>
      </c>
      <c r="AE333" s="285"/>
      <c r="AF333" s="286"/>
      <c r="AG333" s="291" t="str">
        <f t="shared" si="65"/>
        <v>30</v>
      </c>
      <c r="AH333" s="292">
        <f t="shared" si="77"/>
        <v>116.08</v>
      </c>
    </row>
    <row r="334" customHeight="1" spans="1:34">
      <c r="A334" s="43"/>
      <c r="B334" s="44"/>
      <c r="C334" s="138"/>
      <c r="D334" s="43"/>
      <c r="E334" s="43"/>
      <c r="F334" s="43"/>
      <c r="G334" s="43"/>
      <c r="H334" s="43"/>
      <c r="I334" s="45"/>
      <c r="J334" s="54"/>
      <c r="K334" s="54"/>
      <c r="L334" s="54"/>
      <c r="M334" s="54"/>
      <c r="N334" s="54"/>
      <c r="O334" s="54"/>
      <c r="P334" s="54" t="e">
        <f t="shared" si="66"/>
        <v>#REF!</v>
      </c>
      <c r="Q334" s="276" t="str">
        <f t="shared" si="67"/>
        <v>30</v>
      </c>
      <c r="R334" s="54" t="e">
        <f t="shared" si="68"/>
        <v>#REF!</v>
      </c>
      <c r="S334" s="54" t="str">
        <f t="shared" si="69"/>
        <v/>
      </c>
      <c r="T334" s="47"/>
      <c r="U334" s="277"/>
      <c r="V334" s="278">
        <v>1</v>
      </c>
      <c r="W334" s="279">
        <f t="shared" si="70"/>
        <v>0</v>
      </c>
      <c r="X334" s="277" t="e">
        <f t="shared" si="71"/>
        <v>#REF!</v>
      </c>
      <c r="Y334" s="277"/>
      <c r="Z334" s="282" t="e">
        <f t="shared" si="72"/>
        <v>#REF!</v>
      </c>
      <c r="AA334" s="283" t="e">
        <f t="shared" si="73"/>
        <v>#REF!</v>
      </c>
      <c r="AB334" s="277" t="e">
        <f t="shared" si="74"/>
        <v>#REF!</v>
      </c>
      <c r="AC334" s="277" t="e">
        <f t="shared" si="75"/>
        <v>#REF!</v>
      </c>
      <c r="AD334" s="284" t="e">
        <f t="shared" si="76"/>
        <v>#REF!</v>
      </c>
      <c r="AE334" s="285"/>
      <c r="AF334" s="286"/>
      <c r="AG334" s="291" t="str">
        <f t="shared" si="65"/>
        <v>30</v>
      </c>
      <c r="AH334" s="292">
        <f t="shared" si="77"/>
        <v>116.08</v>
      </c>
    </row>
    <row r="335" customHeight="1" spans="1:34">
      <c r="A335" s="43"/>
      <c r="B335" s="44"/>
      <c r="C335" s="138"/>
      <c r="D335" s="43"/>
      <c r="E335" s="43"/>
      <c r="F335" s="43"/>
      <c r="G335" s="43"/>
      <c r="H335" s="43"/>
      <c r="I335" s="45"/>
      <c r="J335" s="54"/>
      <c r="K335" s="54"/>
      <c r="L335" s="54"/>
      <c r="M335" s="54"/>
      <c r="N335" s="54"/>
      <c r="O335" s="54"/>
      <c r="P335" s="54" t="e">
        <f t="shared" si="66"/>
        <v>#REF!</v>
      </c>
      <c r="Q335" s="276" t="str">
        <f t="shared" si="67"/>
        <v>30</v>
      </c>
      <c r="R335" s="54" t="e">
        <f t="shared" si="68"/>
        <v>#REF!</v>
      </c>
      <c r="S335" s="54" t="str">
        <f t="shared" si="69"/>
        <v/>
      </c>
      <c r="T335" s="47"/>
      <c r="U335" s="277"/>
      <c r="V335" s="278">
        <v>1</v>
      </c>
      <c r="W335" s="279">
        <f t="shared" si="70"/>
        <v>0</v>
      </c>
      <c r="X335" s="277" t="e">
        <f t="shared" si="71"/>
        <v>#REF!</v>
      </c>
      <c r="Y335" s="277"/>
      <c r="Z335" s="282" t="e">
        <f t="shared" si="72"/>
        <v>#REF!</v>
      </c>
      <c r="AA335" s="283" t="e">
        <f t="shared" si="73"/>
        <v>#REF!</v>
      </c>
      <c r="AB335" s="277" t="e">
        <f t="shared" si="74"/>
        <v>#REF!</v>
      </c>
      <c r="AC335" s="277" t="e">
        <f t="shared" si="75"/>
        <v>#REF!</v>
      </c>
      <c r="AD335" s="284" t="e">
        <f t="shared" si="76"/>
        <v>#REF!</v>
      </c>
      <c r="AE335" s="285"/>
      <c r="AF335" s="286"/>
      <c r="AG335" s="291" t="str">
        <f t="shared" si="65"/>
        <v>30</v>
      </c>
      <c r="AH335" s="292">
        <f t="shared" si="77"/>
        <v>116.08</v>
      </c>
    </row>
    <row r="336" customHeight="1" spans="1:34">
      <c r="A336" s="43"/>
      <c r="B336" s="44"/>
      <c r="C336" s="138"/>
      <c r="D336" s="43"/>
      <c r="E336" s="43"/>
      <c r="F336" s="43"/>
      <c r="G336" s="43"/>
      <c r="H336" s="43"/>
      <c r="I336" s="45"/>
      <c r="J336" s="54"/>
      <c r="K336" s="54"/>
      <c r="L336" s="54"/>
      <c r="M336" s="54"/>
      <c r="N336" s="54"/>
      <c r="O336" s="54"/>
      <c r="P336" s="54" t="e">
        <f t="shared" si="66"/>
        <v>#REF!</v>
      </c>
      <c r="Q336" s="276" t="str">
        <f t="shared" si="67"/>
        <v>30</v>
      </c>
      <c r="R336" s="54" t="e">
        <f t="shared" si="68"/>
        <v>#REF!</v>
      </c>
      <c r="S336" s="54" t="str">
        <f t="shared" si="69"/>
        <v/>
      </c>
      <c r="T336" s="47"/>
      <c r="U336" s="277"/>
      <c r="V336" s="278">
        <v>1</v>
      </c>
      <c r="W336" s="279">
        <f t="shared" si="70"/>
        <v>0</v>
      </c>
      <c r="X336" s="277" t="e">
        <f t="shared" si="71"/>
        <v>#REF!</v>
      </c>
      <c r="Y336" s="277"/>
      <c r="Z336" s="282" t="e">
        <f t="shared" si="72"/>
        <v>#REF!</v>
      </c>
      <c r="AA336" s="283" t="e">
        <f t="shared" si="73"/>
        <v>#REF!</v>
      </c>
      <c r="AB336" s="277" t="e">
        <f t="shared" si="74"/>
        <v>#REF!</v>
      </c>
      <c r="AC336" s="277" t="e">
        <f t="shared" si="75"/>
        <v>#REF!</v>
      </c>
      <c r="AD336" s="284" t="e">
        <f t="shared" si="76"/>
        <v>#REF!</v>
      </c>
      <c r="AE336" s="285"/>
      <c r="AF336" s="286"/>
      <c r="AG336" s="291" t="str">
        <f t="shared" si="65"/>
        <v>30</v>
      </c>
      <c r="AH336" s="292">
        <f t="shared" si="77"/>
        <v>116.08</v>
      </c>
    </row>
    <row r="337" customHeight="1" spans="1:34">
      <c r="A337" s="43"/>
      <c r="B337" s="44"/>
      <c r="C337" s="138"/>
      <c r="D337" s="43"/>
      <c r="E337" s="43"/>
      <c r="F337" s="43"/>
      <c r="G337" s="43"/>
      <c r="H337" s="43"/>
      <c r="I337" s="45"/>
      <c r="J337" s="54"/>
      <c r="K337" s="54"/>
      <c r="L337" s="54"/>
      <c r="M337" s="54"/>
      <c r="N337" s="54"/>
      <c r="O337" s="54"/>
      <c r="P337" s="54" t="e">
        <f t="shared" si="66"/>
        <v>#REF!</v>
      </c>
      <c r="Q337" s="276" t="str">
        <f t="shared" si="67"/>
        <v>30</v>
      </c>
      <c r="R337" s="54" t="e">
        <f t="shared" si="68"/>
        <v>#REF!</v>
      </c>
      <c r="S337" s="54" t="str">
        <f t="shared" si="69"/>
        <v/>
      </c>
      <c r="T337" s="47"/>
      <c r="U337" s="277"/>
      <c r="V337" s="278">
        <v>1</v>
      </c>
      <c r="W337" s="279">
        <f t="shared" si="70"/>
        <v>0</v>
      </c>
      <c r="X337" s="277" t="e">
        <f t="shared" si="71"/>
        <v>#REF!</v>
      </c>
      <c r="Y337" s="277"/>
      <c r="Z337" s="282" t="e">
        <f t="shared" si="72"/>
        <v>#REF!</v>
      </c>
      <c r="AA337" s="283" t="e">
        <f t="shared" si="73"/>
        <v>#REF!</v>
      </c>
      <c r="AB337" s="277" t="e">
        <f t="shared" si="74"/>
        <v>#REF!</v>
      </c>
      <c r="AC337" s="277" t="e">
        <f t="shared" si="75"/>
        <v>#REF!</v>
      </c>
      <c r="AD337" s="284" t="e">
        <f t="shared" si="76"/>
        <v>#REF!</v>
      </c>
      <c r="AE337" s="285"/>
      <c r="AF337" s="286"/>
      <c r="AG337" s="291" t="str">
        <f t="shared" si="65"/>
        <v>30</v>
      </c>
      <c r="AH337" s="292">
        <f t="shared" si="77"/>
        <v>116.08</v>
      </c>
    </row>
    <row r="338" customHeight="1" spans="1:34">
      <c r="A338" s="43"/>
      <c r="B338" s="44"/>
      <c r="C338" s="138"/>
      <c r="D338" s="43"/>
      <c r="E338" s="43"/>
      <c r="F338" s="43"/>
      <c r="G338" s="43"/>
      <c r="H338" s="43"/>
      <c r="I338" s="45"/>
      <c r="J338" s="54"/>
      <c r="K338" s="54"/>
      <c r="L338" s="54"/>
      <c r="M338" s="54"/>
      <c r="N338" s="54"/>
      <c r="O338" s="54"/>
      <c r="P338" s="54" t="e">
        <f t="shared" si="66"/>
        <v>#REF!</v>
      </c>
      <c r="Q338" s="276" t="str">
        <f t="shared" si="67"/>
        <v>30</v>
      </c>
      <c r="R338" s="54" t="e">
        <f t="shared" si="68"/>
        <v>#REF!</v>
      </c>
      <c r="S338" s="54" t="str">
        <f t="shared" si="69"/>
        <v/>
      </c>
      <c r="T338" s="47"/>
      <c r="U338" s="277"/>
      <c r="V338" s="278">
        <v>1</v>
      </c>
      <c r="W338" s="279">
        <f t="shared" si="70"/>
        <v>0</v>
      </c>
      <c r="X338" s="277" t="e">
        <f t="shared" si="71"/>
        <v>#REF!</v>
      </c>
      <c r="Y338" s="277"/>
      <c r="Z338" s="282" t="e">
        <f t="shared" si="72"/>
        <v>#REF!</v>
      </c>
      <c r="AA338" s="283" t="e">
        <f t="shared" si="73"/>
        <v>#REF!</v>
      </c>
      <c r="AB338" s="277" t="e">
        <f t="shared" si="74"/>
        <v>#REF!</v>
      </c>
      <c r="AC338" s="277" t="e">
        <f t="shared" si="75"/>
        <v>#REF!</v>
      </c>
      <c r="AD338" s="284" t="e">
        <f t="shared" si="76"/>
        <v>#REF!</v>
      </c>
      <c r="AE338" s="285"/>
      <c r="AF338" s="286"/>
      <c r="AG338" s="291" t="str">
        <f t="shared" si="65"/>
        <v>30</v>
      </c>
      <c r="AH338" s="292">
        <f t="shared" si="77"/>
        <v>116.08</v>
      </c>
    </row>
    <row r="339" customHeight="1" spans="1:34">
      <c r="A339" s="43"/>
      <c r="B339" s="44"/>
      <c r="C339" s="138"/>
      <c r="D339" s="43"/>
      <c r="E339" s="43"/>
      <c r="F339" s="43"/>
      <c r="G339" s="43"/>
      <c r="H339" s="43"/>
      <c r="I339" s="45"/>
      <c r="J339" s="54"/>
      <c r="K339" s="54"/>
      <c r="L339" s="54"/>
      <c r="M339" s="54"/>
      <c r="N339" s="54"/>
      <c r="O339" s="54"/>
      <c r="P339" s="54" t="e">
        <f t="shared" si="66"/>
        <v>#REF!</v>
      </c>
      <c r="Q339" s="276" t="str">
        <f t="shared" si="67"/>
        <v>30</v>
      </c>
      <c r="R339" s="54" t="e">
        <f t="shared" si="68"/>
        <v>#REF!</v>
      </c>
      <c r="S339" s="54" t="str">
        <f t="shared" si="69"/>
        <v/>
      </c>
      <c r="T339" s="47"/>
      <c r="U339" s="277"/>
      <c r="V339" s="278">
        <v>1</v>
      </c>
      <c r="W339" s="279">
        <f t="shared" si="70"/>
        <v>0</v>
      </c>
      <c r="X339" s="277" t="e">
        <f t="shared" si="71"/>
        <v>#REF!</v>
      </c>
      <c r="Y339" s="277"/>
      <c r="Z339" s="282" t="e">
        <f t="shared" si="72"/>
        <v>#REF!</v>
      </c>
      <c r="AA339" s="283" t="e">
        <f t="shared" si="73"/>
        <v>#REF!</v>
      </c>
      <c r="AB339" s="277" t="e">
        <f t="shared" si="74"/>
        <v>#REF!</v>
      </c>
      <c r="AC339" s="277" t="e">
        <f t="shared" si="75"/>
        <v>#REF!</v>
      </c>
      <c r="AD339" s="284" t="e">
        <f t="shared" si="76"/>
        <v>#REF!</v>
      </c>
      <c r="AE339" s="285"/>
      <c r="AF339" s="286"/>
      <c r="AG339" s="291" t="str">
        <f t="shared" si="65"/>
        <v>30</v>
      </c>
      <c r="AH339" s="292">
        <f t="shared" si="77"/>
        <v>116.08</v>
      </c>
    </row>
    <row r="340" customHeight="1" spans="1:34">
      <c r="A340" s="43"/>
      <c r="B340" s="44"/>
      <c r="C340" s="138"/>
      <c r="D340" s="43"/>
      <c r="E340" s="43"/>
      <c r="F340" s="43"/>
      <c r="G340" s="43"/>
      <c r="H340" s="43"/>
      <c r="I340" s="45"/>
      <c r="J340" s="54"/>
      <c r="K340" s="54"/>
      <c r="L340" s="54"/>
      <c r="M340" s="54"/>
      <c r="N340" s="54"/>
      <c r="O340" s="54"/>
      <c r="P340" s="54" t="e">
        <f t="shared" si="66"/>
        <v>#REF!</v>
      </c>
      <c r="Q340" s="276" t="str">
        <f t="shared" si="67"/>
        <v>30</v>
      </c>
      <c r="R340" s="54" t="e">
        <f t="shared" si="68"/>
        <v>#REF!</v>
      </c>
      <c r="S340" s="54" t="str">
        <f t="shared" si="69"/>
        <v/>
      </c>
      <c r="T340" s="47"/>
      <c r="U340" s="277"/>
      <c r="V340" s="278">
        <v>1</v>
      </c>
      <c r="W340" s="279">
        <f t="shared" si="70"/>
        <v>0</v>
      </c>
      <c r="X340" s="277" t="e">
        <f t="shared" si="71"/>
        <v>#REF!</v>
      </c>
      <c r="Y340" s="277"/>
      <c r="Z340" s="282" t="e">
        <f t="shared" si="72"/>
        <v>#REF!</v>
      </c>
      <c r="AA340" s="283" t="e">
        <f t="shared" si="73"/>
        <v>#REF!</v>
      </c>
      <c r="AB340" s="277" t="e">
        <f t="shared" si="74"/>
        <v>#REF!</v>
      </c>
      <c r="AC340" s="277" t="e">
        <f t="shared" si="75"/>
        <v>#REF!</v>
      </c>
      <c r="AD340" s="284" t="e">
        <f t="shared" si="76"/>
        <v>#REF!</v>
      </c>
      <c r="AE340" s="285"/>
      <c r="AF340" s="286"/>
      <c r="AG340" s="291" t="str">
        <f t="shared" si="65"/>
        <v>30</v>
      </c>
      <c r="AH340" s="292">
        <f t="shared" si="77"/>
        <v>116.08</v>
      </c>
    </row>
    <row r="341" customHeight="1" spans="1:34">
      <c r="A341" s="43"/>
      <c r="B341" s="44"/>
      <c r="C341" s="138"/>
      <c r="D341" s="43"/>
      <c r="E341" s="43"/>
      <c r="F341" s="43"/>
      <c r="G341" s="43"/>
      <c r="H341" s="43"/>
      <c r="I341" s="45"/>
      <c r="J341" s="54"/>
      <c r="K341" s="54"/>
      <c r="L341" s="54"/>
      <c r="M341" s="54"/>
      <c r="N341" s="54"/>
      <c r="O341" s="54"/>
      <c r="P341" s="54" t="e">
        <f t="shared" si="66"/>
        <v>#REF!</v>
      </c>
      <c r="Q341" s="276" t="str">
        <f t="shared" si="67"/>
        <v>30</v>
      </c>
      <c r="R341" s="54" t="e">
        <f t="shared" si="68"/>
        <v>#REF!</v>
      </c>
      <c r="S341" s="54" t="str">
        <f t="shared" si="69"/>
        <v/>
      </c>
      <c r="T341" s="47"/>
      <c r="U341" s="277"/>
      <c r="V341" s="278">
        <v>1</v>
      </c>
      <c r="W341" s="279">
        <f t="shared" si="70"/>
        <v>0</v>
      </c>
      <c r="X341" s="277" t="e">
        <f t="shared" si="71"/>
        <v>#REF!</v>
      </c>
      <c r="Y341" s="277"/>
      <c r="Z341" s="282" t="e">
        <f t="shared" si="72"/>
        <v>#REF!</v>
      </c>
      <c r="AA341" s="283" t="e">
        <f t="shared" si="73"/>
        <v>#REF!</v>
      </c>
      <c r="AB341" s="277" t="e">
        <f t="shared" si="74"/>
        <v>#REF!</v>
      </c>
      <c r="AC341" s="277" t="e">
        <f t="shared" si="75"/>
        <v>#REF!</v>
      </c>
      <c r="AD341" s="284" t="e">
        <f t="shared" si="76"/>
        <v>#REF!</v>
      </c>
      <c r="AE341" s="285"/>
      <c r="AF341" s="286"/>
      <c r="AG341" s="291" t="str">
        <f t="shared" si="65"/>
        <v>30</v>
      </c>
      <c r="AH341" s="292">
        <f t="shared" si="77"/>
        <v>116.08</v>
      </c>
    </row>
    <row r="342" customHeight="1" spans="1:34">
      <c r="A342" s="43"/>
      <c r="B342" s="44"/>
      <c r="C342" s="138"/>
      <c r="D342" s="43"/>
      <c r="E342" s="43"/>
      <c r="F342" s="43"/>
      <c r="G342" s="43"/>
      <c r="H342" s="43"/>
      <c r="I342" s="45"/>
      <c r="J342" s="54"/>
      <c r="K342" s="54"/>
      <c r="L342" s="54"/>
      <c r="M342" s="54"/>
      <c r="N342" s="54"/>
      <c r="O342" s="54"/>
      <c r="P342" s="54" t="e">
        <f t="shared" si="66"/>
        <v>#REF!</v>
      </c>
      <c r="Q342" s="276" t="str">
        <f t="shared" si="67"/>
        <v>30</v>
      </c>
      <c r="R342" s="54" t="e">
        <f t="shared" si="68"/>
        <v>#REF!</v>
      </c>
      <c r="S342" s="54" t="str">
        <f t="shared" si="69"/>
        <v/>
      </c>
      <c r="T342" s="47"/>
      <c r="U342" s="277"/>
      <c r="V342" s="278">
        <v>1</v>
      </c>
      <c r="W342" s="279">
        <f t="shared" si="70"/>
        <v>0</v>
      </c>
      <c r="X342" s="277" t="e">
        <f t="shared" si="71"/>
        <v>#REF!</v>
      </c>
      <c r="Y342" s="277"/>
      <c r="Z342" s="282" t="e">
        <f t="shared" si="72"/>
        <v>#REF!</v>
      </c>
      <c r="AA342" s="283" t="e">
        <f t="shared" si="73"/>
        <v>#REF!</v>
      </c>
      <c r="AB342" s="277" t="e">
        <f t="shared" si="74"/>
        <v>#REF!</v>
      </c>
      <c r="AC342" s="277" t="e">
        <f t="shared" si="75"/>
        <v>#REF!</v>
      </c>
      <c r="AD342" s="284" t="e">
        <f t="shared" si="76"/>
        <v>#REF!</v>
      </c>
      <c r="AE342" s="285"/>
      <c r="AF342" s="286"/>
      <c r="AG342" s="291" t="str">
        <f t="shared" si="65"/>
        <v>30</v>
      </c>
      <c r="AH342" s="292">
        <f t="shared" si="77"/>
        <v>116.08</v>
      </c>
    </row>
    <row r="343" customHeight="1" spans="1:34">
      <c r="A343" s="43"/>
      <c r="B343" s="44"/>
      <c r="C343" s="138"/>
      <c r="D343" s="43"/>
      <c r="E343" s="43"/>
      <c r="F343" s="43"/>
      <c r="G343" s="43"/>
      <c r="H343" s="43"/>
      <c r="I343" s="45"/>
      <c r="J343" s="54"/>
      <c r="K343" s="54"/>
      <c r="L343" s="54"/>
      <c r="M343" s="54"/>
      <c r="N343" s="54"/>
      <c r="O343" s="54"/>
      <c r="P343" s="54" t="e">
        <f t="shared" si="66"/>
        <v>#REF!</v>
      </c>
      <c r="Q343" s="276" t="str">
        <f t="shared" si="67"/>
        <v>30</v>
      </c>
      <c r="R343" s="54" t="e">
        <f t="shared" si="68"/>
        <v>#REF!</v>
      </c>
      <c r="S343" s="54" t="str">
        <f t="shared" si="69"/>
        <v/>
      </c>
      <c r="T343" s="47"/>
      <c r="U343" s="277"/>
      <c r="V343" s="278">
        <v>1</v>
      </c>
      <c r="W343" s="279">
        <f t="shared" si="70"/>
        <v>0</v>
      </c>
      <c r="X343" s="277" t="e">
        <f t="shared" si="71"/>
        <v>#REF!</v>
      </c>
      <c r="Y343" s="277"/>
      <c r="Z343" s="282" t="e">
        <f t="shared" si="72"/>
        <v>#REF!</v>
      </c>
      <c r="AA343" s="283" t="e">
        <f t="shared" si="73"/>
        <v>#REF!</v>
      </c>
      <c r="AB343" s="277" t="e">
        <f t="shared" si="74"/>
        <v>#REF!</v>
      </c>
      <c r="AC343" s="277" t="e">
        <f t="shared" si="75"/>
        <v>#REF!</v>
      </c>
      <c r="AD343" s="284" t="e">
        <f t="shared" si="76"/>
        <v>#REF!</v>
      </c>
      <c r="AE343" s="285"/>
      <c r="AF343" s="286"/>
      <c r="AG343" s="291" t="str">
        <f t="shared" si="65"/>
        <v>30</v>
      </c>
      <c r="AH343" s="292">
        <f t="shared" si="77"/>
        <v>116.08</v>
      </c>
    </row>
    <row r="344" customHeight="1" spans="1:34">
      <c r="A344" s="43"/>
      <c r="B344" s="44"/>
      <c r="C344" s="138"/>
      <c r="D344" s="43"/>
      <c r="E344" s="43"/>
      <c r="F344" s="43"/>
      <c r="G344" s="43"/>
      <c r="H344" s="43"/>
      <c r="I344" s="45"/>
      <c r="J344" s="54"/>
      <c r="K344" s="54"/>
      <c r="L344" s="54"/>
      <c r="M344" s="54"/>
      <c r="N344" s="54"/>
      <c r="O344" s="54"/>
      <c r="P344" s="54" t="e">
        <f t="shared" si="66"/>
        <v>#REF!</v>
      </c>
      <c r="Q344" s="276" t="str">
        <f t="shared" si="67"/>
        <v>30</v>
      </c>
      <c r="R344" s="54" t="e">
        <f t="shared" si="68"/>
        <v>#REF!</v>
      </c>
      <c r="S344" s="54" t="str">
        <f t="shared" si="69"/>
        <v/>
      </c>
      <c r="T344" s="47"/>
      <c r="U344" s="277"/>
      <c r="V344" s="278">
        <v>1</v>
      </c>
      <c r="W344" s="279">
        <f t="shared" si="70"/>
        <v>0</v>
      </c>
      <c r="X344" s="277" t="e">
        <f t="shared" si="71"/>
        <v>#REF!</v>
      </c>
      <c r="Y344" s="277"/>
      <c r="Z344" s="282" t="e">
        <f t="shared" si="72"/>
        <v>#REF!</v>
      </c>
      <c r="AA344" s="283" t="e">
        <f t="shared" si="73"/>
        <v>#REF!</v>
      </c>
      <c r="AB344" s="277" t="e">
        <f t="shared" si="74"/>
        <v>#REF!</v>
      </c>
      <c r="AC344" s="277" t="e">
        <f t="shared" si="75"/>
        <v>#REF!</v>
      </c>
      <c r="AD344" s="284" t="e">
        <f t="shared" si="76"/>
        <v>#REF!</v>
      </c>
      <c r="AE344" s="285"/>
      <c r="AF344" s="286"/>
      <c r="AG344" s="291" t="str">
        <f t="shared" si="65"/>
        <v>30</v>
      </c>
      <c r="AH344" s="292">
        <f t="shared" si="77"/>
        <v>116.08</v>
      </c>
    </row>
    <row r="345" customHeight="1" spans="1:34">
      <c r="A345" s="43"/>
      <c r="B345" s="44"/>
      <c r="C345" s="138"/>
      <c r="D345" s="43"/>
      <c r="E345" s="43"/>
      <c r="F345" s="43"/>
      <c r="G345" s="43"/>
      <c r="H345" s="43"/>
      <c r="I345" s="45"/>
      <c r="J345" s="54"/>
      <c r="K345" s="54"/>
      <c r="L345" s="54"/>
      <c r="M345" s="54"/>
      <c r="N345" s="54"/>
      <c r="O345" s="54"/>
      <c r="P345" s="54" t="e">
        <f t="shared" si="66"/>
        <v>#REF!</v>
      </c>
      <c r="Q345" s="276" t="str">
        <f t="shared" si="67"/>
        <v>30</v>
      </c>
      <c r="R345" s="54" t="e">
        <f t="shared" si="68"/>
        <v>#REF!</v>
      </c>
      <c r="S345" s="54" t="str">
        <f t="shared" si="69"/>
        <v/>
      </c>
      <c r="T345" s="47"/>
      <c r="U345" s="277"/>
      <c r="V345" s="278">
        <v>1</v>
      </c>
      <c r="W345" s="279">
        <f t="shared" si="70"/>
        <v>0</v>
      </c>
      <c r="X345" s="277" t="e">
        <f t="shared" si="71"/>
        <v>#REF!</v>
      </c>
      <c r="Y345" s="277"/>
      <c r="Z345" s="282" t="e">
        <f t="shared" si="72"/>
        <v>#REF!</v>
      </c>
      <c r="AA345" s="283" t="e">
        <f t="shared" si="73"/>
        <v>#REF!</v>
      </c>
      <c r="AB345" s="277" t="e">
        <f t="shared" si="74"/>
        <v>#REF!</v>
      </c>
      <c r="AC345" s="277" t="e">
        <f t="shared" si="75"/>
        <v>#REF!</v>
      </c>
      <c r="AD345" s="284" t="e">
        <f t="shared" si="76"/>
        <v>#REF!</v>
      </c>
      <c r="AE345" s="285"/>
      <c r="AF345" s="286"/>
      <c r="AG345" s="291" t="str">
        <f t="shared" si="65"/>
        <v>30</v>
      </c>
      <c r="AH345" s="292">
        <f t="shared" si="77"/>
        <v>116.08</v>
      </c>
    </row>
    <row r="346" customHeight="1" spans="1:34">
      <c r="A346" s="43"/>
      <c r="B346" s="44"/>
      <c r="C346" s="138"/>
      <c r="D346" s="43"/>
      <c r="E346" s="43"/>
      <c r="F346" s="43"/>
      <c r="G346" s="43"/>
      <c r="H346" s="43"/>
      <c r="I346" s="45"/>
      <c r="J346" s="54"/>
      <c r="K346" s="54"/>
      <c r="L346" s="54"/>
      <c r="M346" s="54"/>
      <c r="N346" s="54"/>
      <c r="O346" s="54"/>
      <c r="P346" s="54" t="e">
        <f t="shared" si="66"/>
        <v>#REF!</v>
      </c>
      <c r="Q346" s="276" t="str">
        <f t="shared" si="67"/>
        <v>30</v>
      </c>
      <c r="R346" s="54" t="e">
        <f t="shared" si="68"/>
        <v>#REF!</v>
      </c>
      <c r="S346" s="54" t="str">
        <f t="shared" si="69"/>
        <v/>
      </c>
      <c r="T346" s="47"/>
      <c r="U346" s="277"/>
      <c r="V346" s="278">
        <v>1</v>
      </c>
      <c r="W346" s="279">
        <f t="shared" si="70"/>
        <v>0</v>
      </c>
      <c r="X346" s="277" t="e">
        <f t="shared" si="71"/>
        <v>#REF!</v>
      </c>
      <c r="Y346" s="277"/>
      <c r="Z346" s="282" t="e">
        <f t="shared" si="72"/>
        <v>#REF!</v>
      </c>
      <c r="AA346" s="283" t="e">
        <f t="shared" si="73"/>
        <v>#REF!</v>
      </c>
      <c r="AB346" s="277" t="e">
        <f t="shared" si="74"/>
        <v>#REF!</v>
      </c>
      <c r="AC346" s="277" t="e">
        <f t="shared" si="75"/>
        <v>#REF!</v>
      </c>
      <c r="AD346" s="284" t="e">
        <f t="shared" si="76"/>
        <v>#REF!</v>
      </c>
      <c r="AE346" s="285"/>
      <c r="AF346" s="286"/>
      <c r="AG346" s="291" t="str">
        <f t="shared" si="65"/>
        <v>30</v>
      </c>
      <c r="AH346" s="292">
        <f t="shared" si="77"/>
        <v>116.08</v>
      </c>
    </row>
    <row r="347" customHeight="1" spans="1:34">
      <c r="A347" s="43"/>
      <c r="B347" s="44"/>
      <c r="C347" s="138"/>
      <c r="D347" s="43"/>
      <c r="E347" s="43"/>
      <c r="F347" s="43"/>
      <c r="G347" s="43"/>
      <c r="H347" s="43"/>
      <c r="I347" s="45"/>
      <c r="J347" s="54"/>
      <c r="K347" s="54"/>
      <c r="L347" s="54"/>
      <c r="M347" s="54"/>
      <c r="N347" s="54"/>
      <c r="O347" s="54"/>
      <c r="P347" s="54" t="e">
        <f t="shared" si="66"/>
        <v>#REF!</v>
      </c>
      <c r="Q347" s="276" t="str">
        <f t="shared" si="67"/>
        <v>30</v>
      </c>
      <c r="R347" s="54" t="e">
        <f t="shared" si="68"/>
        <v>#REF!</v>
      </c>
      <c r="S347" s="54" t="str">
        <f t="shared" si="69"/>
        <v/>
      </c>
      <c r="T347" s="47"/>
      <c r="U347" s="277"/>
      <c r="V347" s="278">
        <v>1</v>
      </c>
      <c r="W347" s="279">
        <f t="shared" si="70"/>
        <v>0</v>
      </c>
      <c r="X347" s="277" t="e">
        <f t="shared" si="71"/>
        <v>#REF!</v>
      </c>
      <c r="Y347" s="277"/>
      <c r="Z347" s="282" t="e">
        <f t="shared" si="72"/>
        <v>#REF!</v>
      </c>
      <c r="AA347" s="283" t="e">
        <f t="shared" si="73"/>
        <v>#REF!</v>
      </c>
      <c r="AB347" s="277" t="e">
        <f t="shared" si="74"/>
        <v>#REF!</v>
      </c>
      <c r="AC347" s="277" t="e">
        <f t="shared" si="75"/>
        <v>#REF!</v>
      </c>
      <c r="AD347" s="284" t="e">
        <f t="shared" si="76"/>
        <v>#REF!</v>
      </c>
      <c r="AE347" s="285"/>
      <c r="AF347" s="286"/>
      <c r="AG347" s="291" t="str">
        <f t="shared" si="65"/>
        <v>30</v>
      </c>
      <c r="AH347" s="292">
        <f t="shared" si="77"/>
        <v>116.08</v>
      </c>
    </row>
    <row r="348" customHeight="1" spans="1:34">
      <c r="A348" s="43"/>
      <c r="B348" s="44"/>
      <c r="C348" s="138"/>
      <c r="D348" s="43"/>
      <c r="E348" s="43"/>
      <c r="F348" s="43"/>
      <c r="G348" s="43"/>
      <c r="H348" s="43"/>
      <c r="I348" s="45"/>
      <c r="J348" s="54"/>
      <c r="K348" s="54"/>
      <c r="L348" s="54"/>
      <c r="M348" s="54"/>
      <c r="N348" s="54"/>
      <c r="O348" s="54"/>
      <c r="P348" s="54" t="e">
        <f t="shared" si="66"/>
        <v>#REF!</v>
      </c>
      <c r="Q348" s="276" t="str">
        <f t="shared" si="67"/>
        <v>30</v>
      </c>
      <c r="R348" s="54" t="e">
        <f t="shared" si="68"/>
        <v>#REF!</v>
      </c>
      <c r="S348" s="54" t="str">
        <f t="shared" si="69"/>
        <v/>
      </c>
      <c r="T348" s="47"/>
      <c r="U348" s="277"/>
      <c r="V348" s="278">
        <v>1</v>
      </c>
      <c r="W348" s="279">
        <f t="shared" si="70"/>
        <v>0</v>
      </c>
      <c r="X348" s="277" t="e">
        <f t="shared" si="71"/>
        <v>#REF!</v>
      </c>
      <c r="Y348" s="277"/>
      <c r="Z348" s="282" t="e">
        <f t="shared" si="72"/>
        <v>#REF!</v>
      </c>
      <c r="AA348" s="283" t="e">
        <f t="shared" si="73"/>
        <v>#REF!</v>
      </c>
      <c r="AB348" s="277" t="e">
        <f t="shared" si="74"/>
        <v>#REF!</v>
      </c>
      <c r="AC348" s="277" t="e">
        <f t="shared" si="75"/>
        <v>#REF!</v>
      </c>
      <c r="AD348" s="284" t="e">
        <f t="shared" si="76"/>
        <v>#REF!</v>
      </c>
      <c r="AE348" s="285"/>
      <c r="AF348" s="286"/>
      <c r="AG348" s="291" t="str">
        <f t="shared" si="65"/>
        <v>30</v>
      </c>
      <c r="AH348" s="292">
        <f t="shared" si="77"/>
        <v>116.08</v>
      </c>
    </row>
    <row r="349" customHeight="1" spans="1:34">
      <c r="A349" s="43"/>
      <c r="B349" s="44"/>
      <c r="C349" s="138"/>
      <c r="D349" s="43"/>
      <c r="E349" s="43"/>
      <c r="F349" s="43"/>
      <c r="G349" s="43"/>
      <c r="H349" s="43"/>
      <c r="I349" s="45"/>
      <c r="J349" s="54"/>
      <c r="K349" s="54"/>
      <c r="L349" s="54"/>
      <c r="M349" s="54"/>
      <c r="N349" s="54"/>
      <c r="O349" s="54"/>
      <c r="P349" s="54" t="e">
        <f t="shared" si="66"/>
        <v>#REF!</v>
      </c>
      <c r="Q349" s="276" t="str">
        <f t="shared" si="67"/>
        <v>30</v>
      </c>
      <c r="R349" s="54" t="e">
        <f t="shared" si="68"/>
        <v>#REF!</v>
      </c>
      <c r="S349" s="54" t="str">
        <f t="shared" si="69"/>
        <v/>
      </c>
      <c r="T349" s="47"/>
      <c r="U349" s="277"/>
      <c r="V349" s="278">
        <v>1</v>
      </c>
      <c r="W349" s="279">
        <f t="shared" si="70"/>
        <v>0</v>
      </c>
      <c r="X349" s="277" t="e">
        <f t="shared" si="71"/>
        <v>#REF!</v>
      </c>
      <c r="Y349" s="277"/>
      <c r="Z349" s="282" t="e">
        <f t="shared" si="72"/>
        <v>#REF!</v>
      </c>
      <c r="AA349" s="283" t="e">
        <f t="shared" si="73"/>
        <v>#REF!</v>
      </c>
      <c r="AB349" s="277" t="e">
        <f t="shared" si="74"/>
        <v>#REF!</v>
      </c>
      <c r="AC349" s="277" t="e">
        <f t="shared" si="75"/>
        <v>#REF!</v>
      </c>
      <c r="AD349" s="284" t="e">
        <f t="shared" si="76"/>
        <v>#REF!</v>
      </c>
      <c r="AE349" s="285"/>
      <c r="AF349" s="286"/>
      <c r="AG349" s="291" t="str">
        <f t="shared" si="65"/>
        <v>30</v>
      </c>
      <c r="AH349" s="292">
        <f t="shared" si="77"/>
        <v>116.08</v>
      </c>
    </row>
    <row r="350" customHeight="1" spans="1:34">
      <c r="A350" s="43"/>
      <c r="B350" s="44"/>
      <c r="C350" s="138"/>
      <c r="D350" s="43"/>
      <c r="E350" s="43"/>
      <c r="F350" s="43"/>
      <c r="G350" s="43"/>
      <c r="H350" s="43"/>
      <c r="I350" s="45"/>
      <c r="J350" s="54"/>
      <c r="K350" s="54"/>
      <c r="L350" s="54"/>
      <c r="M350" s="54"/>
      <c r="N350" s="54"/>
      <c r="O350" s="54"/>
      <c r="P350" s="54" t="e">
        <f t="shared" si="66"/>
        <v>#REF!</v>
      </c>
      <c r="Q350" s="276" t="str">
        <f t="shared" si="67"/>
        <v>30</v>
      </c>
      <c r="R350" s="54" t="e">
        <f t="shared" si="68"/>
        <v>#REF!</v>
      </c>
      <c r="S350" s="54" t="str">
        <f t="shared" si="69"/>
        <v/>
      </c>
      <c r="T350" s="47"/>
      <c r="U350" s="277"/>
      <c r="V350" s="278">
        <v>1</v>
      </c>
      <c r="W350" s="279">
        <f t="shared" si="70"/>
        <v>0</v>
      </c>
      <c r="X350" s="277" t="e">
        <f t="shared" si="71"/>
        <v>#REF!</v>
      </c>
      <c r="Y350" s="277"/>
      <c r="Z350" s="282" t="e">
        <f t="shared" si="72"/>
        <v>#REF!</v>
      </c>
      <c r="AA350" s="283" t="e">
        <f t="shared" si="73"/>
        <v>#REF!</v>
      </c>
      <c r="AB350" s="277" t="e">
        <f t="shared" si="74"/>
        <v>#REF!</v>
      </c>
      <c r="AC350" s="277" t="e">
        <f t="shared" si="75"/>
        <v>#REF!</v>
      </c>
      <c r="AD350" s="284" t="e">
        <f t="shared" si="76"/>
        <v>#REF!</v>
      </c>
      <c r="AE350" s="285"/>
      <c r="AF350" s="286"/>
      <c r="AG350" s="291" t="str">
        <f t="shared" si="65"/>
        <v>30</v>
      </c>
      <c r="AH350" s="292">
        <f t="shared" si="77"/>
        <v>116.08</v>
      </c>
    </row>
    <row r="351" customHeight="1" spans="1:34">
      <c r="A351" s="43"/>
      <c r="B351" s="44"/>
      <c r="C351" s="138"/>
      <c r="D351" s="43"/>
      <c r="E351" s="43"/>
      <c r="F351" s="43"/>
      <c r="G351" s="43"/>
      <c r="H351" s="43"/>
      <c r="I351" s="45"/>
      <c r="J351" s="54"/>
      <c r="K351" s="54"/>
      <c r="L351" s="54"/>
      <c r="M351" s="54"/>
      <c r="N351" s="54"/>
      <c r="O351" s="54"/>
      <c r="P351" s="54" t="e">
        <f t="shared" si="66"/>
        <v>#REF!</v>
      </c>
      <c r="Q351" s="276" t="str">
        <f t="shared" si="67"/>
        <v>30</v>
      </c>
      <c r="R351" s="54" t="e">
        <f t="shared" si="68"/>
        <v>#REF!</v>
      </c>
      <c r="S351" s="54" t="str">
        <f t="shared" si="69"/>
        <v/>
      </c>
      <c r="T351" s="47"/>
      <c r="U351" s="277"/>
      <c r="V351" s="278">
        <v>1</v>
      </c>
      <c r="W351" s="279">
        <f t="shared" si="70"/>
        <v>0</v>
      </c>
      <c r="X351" s="277" t="e">
        <f t="shared" si="71"/>
        <v>#REF!</v>
      </c>
      <c r="Y351" s="277"/>
      <c r="Z351" s="282" t="e">
        <f t="shared" si="72"/>
        <v>#REF!</v>
      </c>
      <c r="AA351" s="283" t="e">
        <f t="shared" si="73"/>
        <v>#REF!</v>
      </c>
      <c r="AB351" s="277" t="e">
        <f t="shared" si="74"/>
        <v>#REF!</v>
      </c>
      <c r="AC351" s="277" t="e">
        <f t="shared" si="75"/>
        <v>#REF!</v>
      </c>
      <c r="AD351" s="284" t="e">
        <f t="shared" si="76"/>
        <v>#REF!</v>
      </c>
      <c r="AE351" s="285"/>
      <c r="AF351" s="286"/>
      <c r="AG351" s="291" t="str">
        <f t="shared" si="65"/>
        <v>30</v>
      </c>
      <c r="AH351" s="292">
        <f t="shared" si="77"/>
        <v>116.08</v>
      </c>
    </row>
    <row r="352" customHeight="1" spans="1:34">
      <c r="A352" s="43"/>
      <c r="B352" s="44"/>
      <c r="C352" s="138"/>
      <c r="D352" s="43"/>
      <c r="E352" s="43"/>
      <c r="F352" s="43"/>
      <c r="G352" s="43"/>
      <c r="H352" s="43"/>
      <c r="I352" s="45"/>
      <c r="J352" s="54"/>
      <c r="K352" s="54"/>
      <c r="L352" s="54"/>
      <c r="M352" s="54"/>
      <c r="N352" s="54"/>
      <c r="O352" s="54"/>
      <c r="P352" s="54" t="e">
        <f t="shared" si="66"/>
        <v>#REF!</v>
      </c>
      <c r="Q352" s="276" t="str">
        <f t="shared" si="67"/>
        <v>30</v>
      </c>
      <c r="R352" s="54" t="e">
        <f t="shared" si="68"/>
        <v>#REF!</v>
      </c>
      <c r="S352" s="54" t="str">
        <f t="shared" si="69"/>
        <v/>
      </c>
      <c r="T352" s="47"/>
      <c r="U352" s="277"/>
      <c r="V352" s="278">
        <v>1</v>
      </c>
      <c r="W352" s="279">
        <f t="shared" si="70"/>
        <v>0</v>
      </c>
      <c r="X352" s="277" t="e">
        <f t="shared" si="71"/>
        <v>#REF!</v>
      </c>
      <c r="Y352" s="277"/>
      <c r="Z352" s="282" t="e">
        <f t="shared" si="72"/>
        <v>#REF!</v>
      </c>
      <c r="AA352" s="283" t="e">
        <f t="shared" si="73"/>
        <v>#REF!</v>
      </c>
      <c r="AB352" s="277" t="e">
        <f t="shared" si="74"/>
        <v>#REF!</v>
      </c>
      <c r="AC352" s="277" t="e">
        <f t="shared" si="75"/>
        <v>#REF!</v>
      </c>
      <c r="AD352" s="284" t="e">
        <f t="shared" si="76"/>
        <v>#REF!</v>
      </c>
      <c r="AE352" s="285"/>
      <c r="AF352" s="286"/>
      <c r="AG352" s="291" t="str">
        <f t="shared" si="65"/>
        <v>30</v>
      </c>
      <c r="AH352" s="292">
        <f t="shared" si="77"/>
        <v>116.08</v>
      </c>
    </row>
    <row r="353" customHeight="1" spans="1:34">
      <c r="A353" s="43"/>
      <c r="B353" s="44"/>
      <c r="C353" s="138"/>
      <c r="D353" s="43"/>
      <c r="E353" s="43"/>
      <c r="F353" s="43"/>
      <c r="G353" s="43"/>
      <c r="H353" s="43"/>
      <c r="I353" s="45"/>
      <c r="J353" s="54"/>
      <c r="K353" s="54"/>
      <c r="L353" s="54"/>
      <c r="M353" s="54"/>
      <c r="N353" s="54"/>
      <c r="O353" s="54"/>
      <c r="P353" s="54" t="e">
        <f t="shared" si="66"/>
        <v>#REF!</v>
      </c>
      <c r="Q353" s="276" t="str">
        <f t="shared" si="67"/>
        <v>30</v>
      </c>
      <c r="R353" s="54" t="e">
        <f t="shared" si="68"/>
        <v>#REF!</v>
      </c>
      <c r="S353" s="54" t="str">
        <f t="shared" si="69"/>
        <v/>
      </c>
      <c r="T353" s="47"/>
      <c r="U353" s="277"/>
      <c r="V353" s="278">
        <v>1</v>
      </c>
      <c r="W353" s="279">
        <f t="shared" si="70"/>
        <v>0</v>
      </c>
      <c r="X353" s="277" t="e">
        <f t="shared" si="71"/>
        <v>#REF!</v>
      </c>
      <c r="Y353" s="277"/>
      <c r="Z353" s="282" t="e">
        <f t="shared" si="72"/>
        <v>#REF!</v>
      </c>
      <c r="AA353" s="283" t="e">
        <f t="shared" si="73"/>
        <v>#REF!</v>
      </c>
      <c r="AB353" s="277" t="e">
        <f t="shared" si="74"/>
        <v>#REF!</v>
      </c>
      <c r="AC353" s="277" t="e">
        <f t="shared" si="75"/>
        <v>#REF!</v>
      </c>
      <c r="AD353" s="284" t="e">
        <f t="shared" si="76"/>
        <v>#REF!</v>
      </c>
      <c r="AE353" s="285"/>
      <c r="AF353" s="286"/>
      <c r="AG353" s="291" t="str">
        <f t="shared" si="65"/>
        <v>30</v>
      </c>
      <c r="AH353" s="292">
        <f t="shared" si="77"/>
        <v>116.08</v>
      </c>
    </row>
    <row r="354" customHeight="1" spans="1:34">
      <c r="A354" s="43"/>
      <c r="B354" s="44"/>
      <c r="C354" s="138"/>
      <c r="D354" s="43"/>
      <c r="E354" s="43"/>
      <c r="F354" s="43"/>
      <c r="G354" s="43"/>
      <c r="H354" s="43"/>
      <c r="I354" s="45"/>
      <c r="J354" s="54"/>
      <c r="K354" s="54"/>
      <c r="L354" s="54"/>
      <c r="M354" s="54"/>
      <c r="N354" s="54"/>
      <c r="O354" s="54"/>
      <c r="P354" s="54" t="e">
        <f t="shared" si="66"/>
        <v>#REF!</v>
      </c>
      <c r="Q354" s="276" t="str">
        <f t="shared" si="67"/>
        <v>30</v>
      </c>
      <c r="R354" s="54" t="e">
        <f t="shared" si="68"/>
        <v>#REF!</v>
      </c>
      <c r="S354" s="54" t="str">
        <f t="shared" si="69"/>
        <v/>
      </c>
      <c r="T354" s="47"/>
      <c r="U354" s="277"/>
      <c r="V354" s="278">
        <v>1</v>
      </c>
      <c r="W354" s="279">
        <f t="shared" si="70"/>
        <v>0</v>
      </c>
      <c r="X354" s="277" t="e">
        <f t="shared" si="71"/>
        <v>#REF!</v>
      </c>
      <c r="Y354" s="277"/>
      <c r="Z354" s="282" t="e">
        <f t="shared" si="72"/>
        <v>#REF!</v>
      </c>
      <c r="AA354" s="283" t="e">
        <f t="shared" si="73"/>
        <v>#REF!</v>
      </c>
      <c r="AB354" s="277" t="e">
        <f t="shared" si="74"/>
        <v>#REF!</v>
      </c>
      <c r="AC354" s="277" t="e">
        <f t="shared" si="75"/>
        <v>#REF!</v>
      </c>
      <c r="AD354" s="284" t="e">
        <f t="shared" si="76"/>
        <v>#REF!</v>
      </c>
      <c r="AE354" s="285"/>
      <c r="AF354" s="286"/>
      <c r="AG354" s="291" t="str">
        <f t="shared" si="65"/>
        <v>30</v>
      </c>
      <c r="AH354" s="292">
        <f t="shared" si="77"/>
        <v>116.08</v>
      </c>
    </row>
    <row r="355" customHeight="1" spans="1:34">
      <c r="A355" s="43"/>
      <c r="B355" s="44"/>
      <c r="C355" s="138"/>
      <c r="D355" s="43"/>
      <c r="E355" s="43"/>
      <c r="F355" s="43"/>
      <c r="G355" s="43"/>
      <c r="H355" s="43"/>
      <c r="I355" s="45"/>
      <c r="J355" s="54"/>
      <c r="K355" s="54"/>
      <c r="L355" s="54"/>
      <c r="M355" s="54"/>
      <c r="N355" s="54"/>
      <c r="O355" s="54"/>
      <c r="P355" s="54" t="e">
        <f t="shared" si="66"/>
        <v>#REF!</v>
      </c>
      <c r="Q355" s="276" t="str">
        <f t="shared" si="67"/>
        <v>30</v>
      </c>
      <c r="R355" s="54" t="e">
        <f t="shared" si="68"/>
        <v>#REF!</v>
      </c>
      <c r="S355" s="54" t="str">
        <f t="shared" si="69"/>
        <v/>
      </c>
      <c r="T355" s="47"/>
      <c r="U355" s="277"/>
      <c r="V355" s="278">
        <v>1</v>
      </c>
      <c r="W355" s="279">
        <f t="shared" si="70"/>
        <v>0</v>
      </c>
      <c r="X355" s="277" t="e">
        <f t="shared" si="71"/>
        <v>#REF!</v>
      </c>
      <c r="Y355" s="277"/>
      <c r="Z355" s="282" t="e">
        <f t="shared" si="72"/>
        <v>#REF!</v>
      </c>
      <c r="AA355" s="283" t="e">
        <f t="shared" si="73"/>
        <v>#REF!</v>
      </c>
      <c r="AB355" s="277" t="e">
        <f t="shared" si="74"/>
        <v>#REF!</v>
      </c>
      <c r="AC355" s="277" t="e">
        <f t="shared" si="75"/>
        <v>#REF!</v>
      </c>
      <c r="AD355" s="284" t="e">
        <f t="shared" si="76"/>
        <v>#REF!</v>
      </c>
      <c r="AE355" s="285"/>
      <c r="AF355" s="286"/>
      <c r="AG355" s="291" t="str">
        <f t="shared" si="65"/>
        <v>30</v>
      </c>
      <c r="AH355" s="292">
        <f t="shared" si="77"/>
        <v>116.08</v>
      </c>
    </row>
    <row r="356" customHeight="1" spans="1:34">
      <c r="A356" s="43"/>
      <c r="B356" s="44"/>
      <c r="C356" s="138"/>
      <c r="D356" s="43"/>
      <c r="E356" s="43"/>
      <c r="F356" s="43"/>
      <c r="G356" s="43"/>
      <c r="H356" s="43"/>
      <c r="I356" s="45"/>
      <c r="J356" s="54"/>
      <c r="K356" s="54"/>
      <c r="L356" s="54"/>
      <c r="M356" s="54"/>
      <c r="N356" s="54"/>
      <c r="O356" s="54"/>
      <c r="P356" s="54" t="e">
        <f t="shared" si="66"/>
        <v>#REF!</v>
      </c>
      <c r="Q356" s="276" t="str">
        <f t="shared" si="67"/>
        <v>30</v>
      </c>
      <c r="R356" s="54" t="e">
        <f t="shared" si="68"/>
        <v>#REF!</v>
      </c>
      <c r="S356" s="54" t="str">
        <f t="shared" si="69"/>
        <v/>
      </c>
      <c r="T356" s="47"/>
      <c r="U356" s="277"/>
      <c r="V356" s="278">
        <v>1</v>
      </c>
      <c r="W356" s="279">
        <f t="shared" si="70"/>
        <v>0</v>
      </c>
      <c r="X356" s="277" t="e">
        <f t="shared" si="71"/>
        <v>#REF!</v>
      </c>
      <c r="Y356" s="277"/>
      <c r="Z356" s="282" t="e">
        <f t="shared" si="72"/>
        <v>#REF!</v>
      </c>
      <c r="AA356" s="283" t="e">
        <f t="shared" si="73"/>
        <v>#REF!</v>
      </c>
      <c r="AB356" s="277" t="e">
        <f t="shared" si="74"/>
        <v>#REF!</v>
      </c>
      <c r="AC356" s="277" t="e">
        <f t="shared" si="75"/>
        <v>#REF!</v>
      </c>
      <c r="AD356" s="284" t="e">
        <f t="shared" si="76"/>
        <v>#REF!</v>
      </c>
      <c r="AE356" s="285"/>
      <c r="AF356" s="286"/>
      <c r="AG356" s="291" t="str">
        <f t="shared" si="65"/>
        <v>30</v>
      </c>
      <c r="AH356" s="292">
        <f t="shared" si="77"/>
        <v>116.08</v>
      </c>
    </row>
    <row r="357" customHeight="1" spans="1:34">
      <c r="A357" s="43"/>
      <c r="B357" s="44"/>
      <c r="C357" s="138"/>
      <c r="D357" s="43"/>
      <c r="E357" s="43"/>
      <c r="F357" s="43"/>
      <c r="G357" s="43"/>
      <c r="H357" s="43"/>
      <c r="I357" s="45"/>
      <c r="J357" s="54"/>
      <c r="K357" s="54"/>
      <c r="L357" s="54"/>
      <c r="M357" s="54"/>
      <c r="N357" s="54"/>
      <c r="O357" s="54"/>
      <c r="P357" s="54" t="e">
        <f t="shared" si="66"/>
        <v>#REF!</v>
      </c>
      <c r="Q357" s="276" t="str">
        <f t="shared" si="67"/>
        <v>30</v>
      </c>
      <c r="R357" s="54" t="e">
        <f t="shared" si="68"/>
        <v>#REF!</v>
      </c>
      <c r="S357" s="54" t="str">
        <f t="shared" si="69"/>
        <v/>
      </c>
      <c r="T357" s="47"/>
      <c r="U357" s="277"/>
      <c r="V357" s="278">
        <v>1</v>
      </c>
      <c r="W357" s="279">
        <f t="shared" si="70"/>
        <v>0</v>
      </c>
      <c r="X357" s="277" t="e">
        <f t="shared" si="71"/>
        <v>#REF!</v>
      </c>
      <c r="Y357" s="277"/>
      <c r="Z357" s="282" t="e">
        <f t="shared" si="72"/>
        <v>#REF!</v>
      </c>
      <c r="AA357" s="283" t="e">
        <f t="shared" si="73"/>
        <v>#REF!</v>
      </c>
      <c r="AB357" s="277" t="e">
        <f t="shared" si="74"/>
        <v>#REF!</v>
      </c>
      <c r="AC357" s="277" t="e">
        <f t="shared" si="75"/>
        <v>#REF!</v>
      </c>
      <c r="AD357" s="284" t="e">
        <f t="shared" si="76"/>
        <v>#REF!</v>
      </c>
      <c r="AE357" s="285"/>
      <c r="AF357" s="286"/>
      <c r="AG357" s="291" t="str">
        <f t="shared" si="65"/>
        <v>30</v>
      </c>
      <c r="AH357" s="292">
        <f t="shared" si="77"/>
        <v>116.08</v>
      </c>
    </row>
    <row r="358" customHeight="1" spans="1:34">
      <c r="A358" s="43"/>
      <c r="B358" s="44"/>
      <c r="C358" s="138"/>
      <c r="D358" s="43"/>
      <c r="E358" s="43"/>
      <c r="F358" s="43"/>
      <c r="G358" s="43"/>
      <c r="H358" s="43"/>
      <c r="I358" s="45"/>
      <c r="J358" s="54"/>
      <c r="K358" s="54"/>
      <c r="L358" s="54"/>
      <c r="M358" s="54"/>
      <c r="N358" s="54"/>
      <c r="O358" s="54"/>
      <c r="P358" s="54" t="e">
        <f t="shared" si="66"/>
        <v>#REF!</v>
      </c>
      <c r="Q358" s="276" t="str">
        <f t="shared" si="67"/>
        <v>30</v>
      </c>
      <c r="R358" s="54" t="e">
        <f t="shared" si="68"/>
        <v>#REF!</v>
      </c>
      <c r="S358" s="54" t="str">
        <f t="shared" si="69"/>
        <v/>
      </c>
      <c r="T358" s="47"/>
      <c r="U358" s="277"/>
      <c r="V358" s="278">
        <v>1</v>
      </c>
      <c r="W358" s="279">
        <f t="shared" si="70"/>
        <v>0</v>
      </c>
      <c r="X358" s="277" t="e">
        <f t="shared" si="71"/>
        <v>#REF!</v>
      </c>
      <c r="Y358" s="277"/>
      <c r="Z358" s="282" t="e">
        <f t="shared" si="72"/>
        <v>#REF!</v>
      </c>
      <c r="AA358" s="283" t="e">
        <f t="shared" si="73"/>
        <v>#REF!</v>
      </c>
      <c r="AB358" s="277" t="e">
        <f t="shared" si="74"/>
        <v>#REF!</v>
      </c>
      <c r="AC358" s="277" t="e">
        <f t="shared" si="75"/>
        <v>#REF!</v>
      </c>
      <c r="AD358" s="284" t="e">
        <f t="shared" si="76"/>
        <v>#REF!</v>
      </c>
      <c r="AE358" s="285"/>
      <c r="AF358" s="286"/>
      <c r="AG358" s="291" t="str">
        <f t="shared" si="65"/>
        <v>30</v>
      </c>
      <c r="AH358" s="292">
        <f t="shared" si="77"/>
        <v>116.08</v>
      </c>
    </row>
    <row r="359" customHeight="1" spans="1:34">
      <c r="A359" s="43"/>
      <c r="B359" s="44"/>
      <c r="C359" s="138"/>
      <c r="D359" s="43"/>
      <c r="E359" s="43"/>
      <c r="F359" s="43"/>
      <c r="G359" s="43"/>
      <c r="H359" s="43"/>
      <c r="I359" s="45"/>
      <c r="J359" s="54"/>
      <c r="K359" s="54"/>
      <c r="L359" s="54"/>
      <c r="M359" s="54"/>
      <c r="N359" s="54"/>
      <c r="O359" s="54"/>
      <c r="P359" s="54" t="e">
        <f t="shared" si="66"/>
        <v>#REF!</v>
      </c>
      <c r="Q359" s="276" t="str">
        <f t="shared" si="67"/>
        <v>30</v>
      </c>
      <c r="R359" s="54" t="e">
        <f t="shared" si="68"/>
        <v>#REF!</v>
      </c>
      <c r="S359" s="54" t="str">
        <f t="shared" si="69"/>
        <v/>
      </c>
      <c r="T359" s="47"/>
      <c r="U359" s="277"/>
      <c r="V359" s="278">
        <v>1</v>
      </c>
      <c r="W359" s="279">
        <f t="shared" si="70"/>
        <v>0</v>
      </c>
      <c r="X359" s="277" t="e">
        <f t="shared" si="71"/>
        <v>#REF!</v>
      </c>
      <c r="Y359" s="277"/>
      <c r="Z359" s="282" t="e">
        <f t="shared" si="72"/>
        <v>#REF!</v>
      </c>
      <c r="AA359" s="283" t="e">
        <f t="shared" si="73"/>
        <v>#REF!</v>
      </c>
      <c r="AB359" s="277" t="e">
        <f t="shared" si="74"/>
        <v>#REF!</v>
      </c>
      <c r="AC359" s="277" t="e">
        <f t="shared" si="75"/>
        <v>#REF!</v>
      </c>
      <c r="AD359" s="284" t="e">
        <f t="shared" si="76"/>
        <v>#REF!</v>
      </c>
      <c r="AE359" s="285"/>
      <c r="AF359" s="286"/>
      <c r="AG359" s="291" t="str">
        <f t="shared" si="65"/>
        <v>30</v>
      </c>
      <c r="AH359" s="292">
        <f t="shared" si="77"/>
        <v>116.08</v>
      </c>
    </row>
    <row r="360" customHeight="1" spans="1:34">
      <c r="A360" s="43"/>
      <c r="B360" s="44"/>
      <c r="C360" s="138"/>
      <c r="D360" s="43"/>
      <c r="E360" s="43"/>
      <c r="F360" s="43"/>
      <c r="G360" s="43"/>
      <c r="H360" s="43"/>
      <c r="I360" s="45"/>
      <c r="J360" s="54"/>
      <c r="K360" s="54"/>
      <c r="L360" s="54"/>
      <c r="M360" s="54"/>
      <c r="N360" s="54"/>
      <c r="O360" s="54"/>
      <c r="P360" s="54" t="e">
        <f t="shared" si="66"/>
        <v>#REF!</v>
      </c>
      <c r="Q360" s="276" t="str">
        <f t="shared" si="67"/>
        <v>30</v>
      </c>
      <c r="R360" s="54" t="e">
        <f t="shared" si="68"/>
        <v>#REF!</v>
      </c>
      <c r="S360" s="54" t="str">
        <f t="shared" si="69"/>
        <v/>
      </c>
      <c r="T360" s="47"/>
      <c r="U360" s="277"/>
      <c r="V360" s="278">
        <v>1</v>
      </c>
      <c r="W360" s="279">
        <f t="shared" si="70"/>
        <v>0</v>
      </c>
      <c r="X360" s="277" t="e">
        <f t="shared" si="71"/>
        <v>#REF!</v>
      </c>
      <c r="Y360" s="277"/>
      <c r="Z360" s="282" t="e">
        <f t="shared" si="72"/>
        <v>#REF!</v>
      </c>
      <c r="AA360" s="283" t="e">
        <f t="shared" si="73"/>
        <v>#REF!</v>
      </c>
      <c r="AB360" s="277" t="e">
        <f t="shared" si="74"/>
        <v>#REF!</v>
      </c>
      <c r="AC360" s="277" t="e">
        <f t="shared" si="75"/>
        <v>#REF!</v>
      </c>
      <c r="AD360" s="284" t="e">
        <f t="shared" si="76"/>
        <v>#REF!</v>
      </c>
      <c r="AE360" s="285"/>
      <c r="AF360" s="286"/>
      <c r="AG360" s="291" t="str">
        <f t="shared" si="65"/>
        <v>30</v>
      </c>
      <c r="AH360" s="292">
        <f t="shared" si="77"/>
        <v>116.08</v>
      </c>
    </row>
    <row r="361" customHeight="1" spans="1:34">
      <c r="A361" s="43"/>
      <c r="B361" s="44"/>
      <c r="C361" s="138"/>
      <c r="D361" s="43"/>
      <c r="E361" s="43"/>
      <c r="F361" s="43"/>
      <c r="G361" s="43"/>
      <c r="H361" s="43"/>
      <c r="I361" s="45"/>
      <c r="J361" s="54"/>
      <c r="K361" s="54"/>
      <c r="L361" s="54"/>
      <c r="M361" s="54"/>
      <c r="N361" s="54"/>
      <c r="O361" s="54"/>
      <c r="P361" s="54" t="e">
        <f t="shared" si="66"/>
        <v>#REF!</v>
      </c>
      <c r="Q361" s="276" t="str">
        <f t="shared" si="67"/>
        <v>30</v>
      </c>
      <c r="R361" s="54" t="e">
        <f t="shared" si="68"/>
        <v>#REF!</v>
      </c>
      <c r="S361" s="54" t="str">
        <f t="shared" si="69"/>
        <v/>
      </c>
      <c r="T361" s="47"/>
      <c r="U361" s="277"/>
      <c r="V361" s="278">
        <v>1</v>
      </c>
      <c r="W361" s="279">
        <f t="shared" si="70"/>
        <v>0</v>
      </c>
      <c r="X361" s="277" t="e">
        <f t="shared" si="71"/>
        <v>#REF!</v>
      </c>
      <c r="Y361" s="277"/>
      <c r="Z361" s="282" t="e">
        <f t="shared" si="72"/>
        <v>#REF!</v>
      </c>
      <c r="AA361" s="283" t="e">
        <f t="shared" si="73"/>
        <v>#REF!</v>
      </c>
      <c r="AB361" s="277" t="e">
        <f t="shared" si="74"/>
        <v>#REF!</v>
      </c>
      <c r="AC361" s="277" t="e">
        <f t="shared" si="75"/>
        <v>#REF!</v>
      </c>
      <c r="AD361" s="284" t="e">
        <f t="shared" si="76"/>
        <v>#REF!</v>
      </c>
      <c r="AE361" s="285"/>
      <c r="AF361" s="286"/>
      <c r="AG361" s="291" t="str">
        <f t="shared" si="65"/>
        <v>30</v>
      </c>
      <c r="AH361" s="292">
        <f t="shared" si="77"/>
        <v>116.08</v>
      </c>
    </row>
    <row r="362" customHeight="1" spans="1:34">
      <c r="A362" s="43"/>
      <c r="B362" s="44"/>
      <c r="C362" s="138"/>
      <c r="D362" s="43"/>
      <c r="E362" s="43"/>
      <c r="F362" s="43"/>
      <c r="G362" s="43"/>
      <c r="H362" s="43"/>
      <c r="I362" s="45"/>
      <c r="J362" s="54"/>
      <c r="K362" s="54"/>
      <c r="L362" s="54"/>
      <c r="M362" s="54"/>
      <c r="N362" s="54"/>
      <c r="O362" s="54"/>
      <c r="P362" s="54" t="e">
        <f t="shared" si="66"/>
        <v>#REF!</v>
      </c>
      <c r="Q362" s="276" t="str">
        <f t="shared" si="67"/>
        <v>30</v>
      </c>
      <c r="R362" s="54" t="e">
        <f t="shared" si="68"/>
        <v>#REF!</v>
      </c>
      <c r="S362" s="54" t="str">
        <f t="shared" si="69"/>
        <v/>
      </c>
      <c r="T362" s="47"/>
      <c r="U362" s="277"/>
      <c r="V362" s="278">
        <v>1</v>
      </c>
      <c r="W362" s="279">
        <f t="shared" si="70"/>
        <v>0</v>
      </c>
      <c r="X362" s="277" t="e">
        <f t="shared" si="71"/>
        <v>#REF!</v>
      </c>
      <c r="Y362" s="277"/>
      <c r="Z362" s="282" t="e">
        <f t="shared" si="72"/>
        <v>#REF!</v>
      </c>
      <c r="AA362" s="283" t="e">
        <f t="shared" si="73"/>
        <v>#REF!</v>
      </c>
      <c r="AB362" s="277" t="e">
        <f t="shared" si="74"/>
        <v>#REF!</v>
      </c>
      <c r="AC362" s="277" t="e">
        <f t="shared" si="75"/>
        <v>#REF!</v>
      </c>
      <c r="AD362" s="284" t="e">
        <f t="shared" si="76"/>
        <v>#REF!</v>
      </c>
      <c r="AE362" s="285"/>
      <c r="AF362" s="286"/>
      <c r="AG362" s="291" t="str">
        <f t="shared" si="65"/>
        <v>30</v>
      </c>
      <c r="AH362" s="292">
        <f t="shared" si="77"/>
        <v>116.08</v>
      </c>
    </row>
    <row r="363" customHeight="1" spans="1:34">
      <c r="A363" s="43"/>
      <c r="B363" s="44"/>
      <c r="C363" s="138"/>
      <c r="D363" s="43"/>
      <c r="E363" s="43"/>
      <c r="F363" s="43"/>
      <c r="G363" s="43"/>
      <c r="H363" s="43"/>
      <c r="I363" s="45"/>
      <c r="J363" s="54"/>
      <c r="K363" s="54"/>
      <c r="L363" s="54"/>
      <c r="M363" s="54"/>
      <c r="N363" s="54"/>
      <c r="O363" s="54"/>
      <c r="P363" s="54" t="e">
        <f t="shared" si="66"/>
        <v>#REF!</v>
      </c>
      <c r="Q363" s="276" t="str">
        <f t="shared" si="67"/>
        <v>30</v>
      </c>
      <c r="R363" s="54" t="e">
        <f t="shared" si="68"/>
        <v>#REF!</v>
      </c>
      <c r="S363" s="54" t="str">
        <f t="shared" si="69"/>
        <v/>
      </c>
      <c r="T363" s="47"/>
      <c r="U363" s="277"/>
      <c r="V363" s="278">
        <v>1</v>
      </c>
      <c r="W363" s="279">
        <f t="shared" si="70"/>
        <v>0</v>
      </c>
      <c r="X363" s="277" t="e">
        <f t="shared" si="71"/>
        <v>#REF!</v>
      </c>
      <c r="Y363" s="277"/>
      <c r="Z363" s="282" t="e">
        <f t="shared" si="72"/>
        <v>#REF!</v>
      </c>
      <c r="AA363" s="283" t="e">
        <f t="shared" si="73"/>
        <v>#REF!</v>
      </c>
      <c r="AB363" s="277" t="e">
        <f t="shared" si="74"/>
        <v>#REF!</v>
      </c>
      <c r="AC363" s="277" t="e">
        <f t="shared" si="75"/>
        <v>#REF!</v>
      </c>
      <c r="AD363" s="284" t="e">
        <f t="shared" si="76"/>
        <v>#REF!</v>
      </c>
      <c r="AE363" s="285"/>
      <c r="AF363" s="286"/>
      <c r="AG363" s="291" t="str">
        <f t="shared" si="65"/>
        <v>30</v>
      </c>
      <c r="AH363" s="292">
        <f t="shared" si="77"/>
        <v>116.08</v>
      </c>
    </row>
    <row r="364" customHeight="1" spans="1:34">
      <c r="A364" s="43"/>
      <c r="B364" s="44"/>
      <c r="C364" s="138"/>
      <c r="D364" s="43"/>
      <c r="E364" s="43"/>
      <c r="F364" s="43"/>
      <c r="G364" s="43"/>
      <c r="H364" s="43"/>
      <c r="I364" s="45"/>
      <c r="J364" s="54"/>
      <c r="K364" s="54"/>
      <c r="L364" s="54"/>
      <c r="M364" s="54"/>
      <c r="N364" s="54"/>
      <c r="O364" s="54"/>
      <c r="P364" s="54" t="e">
        <f t="shared" si="66"/>
        <v>#REF!</v>
      </c>
      <c r="Q364" s="276" t="str">
        <f t="shared" si="67"/>
        <v>30</v>
      </c>
      <c r="R364" s="54" t="e">
        <f t="shared" si="68"/>
        <v>#REF!</v>
      </c>
      <c r="S364" s="54" t="str">
        <f t="shared" si="69"/>
        <v/>
      </c>
      <c r="T364" s="47"/>
      <c r="U364" s="277"/>
      <c r="V364" s="278">
        <v>1</v>
      </c>
      <c r="W364" s="279">
        <f t="shared" si="70"/>
        <v>0</v>
      </c>
      <c r="X364" s="277" t="e">
        <f t="shared" si="71"/>
        <v>#REF!</v>
      </c>
      <c r="Y364" s="277"/>
      <c r="Z364" s="282" t="e">
        <f t="shared" si="72"/>
        <v>#REF!</v>
      </c>
      <c r="AA364" s="283" t="e">
        <f t="shared" si="73"/>
        <v>#REF!</v>
      </c>
      <c r="AB364" s="277" t="e">
        <f t="shared" si="74"/>
        <v>#REF!</v>
      </c>
      <c r="AC364" s="277" t="e">
        <f t="shared" si="75"/>
        <v>#REF!</v>
      </c>
      <c r="AD364" s="284" t="e">
        <f t="shared" si="76"/>
        <v>#REF!</v>
      </c>
      <c r="AE364" s="285"/>
      <c r="AF364" s="286"/>
      <c r="AG364" s="291" t="str">
        <f t="shared" si="65"/>
        <v>30</v>
      </c>
      <c r="AH364" s="292">
        <f t="shared" si="77"/>
        <v>116.08</v>
      </c>
    </row>
    <row r="365" customHeight="1" spans="1:34">
      <c r="A365" s="43"/>
      <c r="B365" s="44"/>
      <c r="C365" s="138"/>
      <c r="D365" s="43"/>
      <c r="E365" s="43"/>
      <c r="F365" s="43"/>
      <c r="G365" s="43"/>
      <c r="H365" s="43"/>
      <c r="I365" s="45"/>
      <c r="J365" s="54"/>
      <c r="K365" s="54"/>
      <c r="L365" s="54"/>
      <c r="M365" s="54"/>
      <c r="N365" s="54"/>
      <c r="O365" s="54"/>
      <c r="P365" s="54" t="e">
        <f t="shared" si="66"/>
        <v>#REF!</v>
      </c>
      <c r="Q365" s="276" t="str">
        <f t="shared" si="67"/>
        <v>30</v>
      </c>
      <c r="R365" s="54" t="e">
        <f t="shared" si="68"/>
        <v>#REF!</v>
      </c>
      <c r="S365" s="54" t="str">
        <f t="shared" si="69"/>
        <v/>
      </c>
      <c r="T365" s="47"/>
      <c r="U365" s="277"/>
      <c r="V365" s="278">
        <v>1</v>
      </c>
      <c r="W365" s="279">
        <f t="shared" si="70"/>
        <v>0</v>
      </c>
      <c r="X365" s="277" t="e">
        <f t="shared" si="71"/>
        <v>#REF!</v>
      </c>
      <c r="Y365" s="277"/>
      <c r="Z365" s="282" t="e">
        <f t="shared" si="72"/>
        <v>#REF!</v>
      </c>
      <c r="AA365" s="283" t="e">
        <f t="shared" si="73"/>
        <v>#REF!</v>
      </c>
      <c r="AB365" s="277" t="e">
        <f t="shared" si="74"/>
        <v>#REF!</v>
      </c>
      <c r="AC365" s="277" t="e">
        <f t="shared" si="75"/>
        <v>#REF!</v>
      </c>
      <c r="AD365" s="284" t="e">
        <f t="shared" si="76"/>
        <v>#REF!</v>
      </c>
      <c r="AE365" s="285"/>
      <c r="AF365" s="286"/>
      <c r="AG365" s="291" t="str">
        <f t="shared" si="65"/>
        <v>30</v>
      </c>
      <c r="AH365" s="292">
        <f t="shared" si="77"/>
        <v>116.08</v>
      </c>
    </row>
    <row r="366" customHeight="1" spans="1:34">
      <c r="A366" s="43"/>
      <c r="B366" s="44"/>
      <c r="C366" s="138"/>
      <c r="D366" s="43"/>
      <c r="E366" s="43"/>
      <c r="F366" s="43"/>
      <c r="G366" s="43"/>
      <c r="H366" s="43"/>
      <c r="I366" s="45"/>
      <c r="J366" s="54"/>
      <c r="K366" s="54"/>
      <c r="L366" s="54"/>
      <c r="M366" s="54"/>
      <c r="N366" s="54"/>
      <c r="O366" s="54"/>
      <c r="P366" s="54" t="e">
        <f t="shared" si="66"/>
        <v>#REF!</v>
      </c>
      <c r="Q366" s="276" t="str">
        <f t="shared" si="67"/>
        <v>30</v>
      </c>
      <c r="R366" s="54" t="e">
        <f t="shared" si="68"/>
        <v>#REF!</v>
      </c>
      <c r="S366" s="54" t="str">
        <f t="shared" si="69"/>
        <v/>
      </c>
      <c r="T366" s="47"/>
      <c r="U366" s="277"/>
      <c r="V366" s="278">
        <v>1</v>
      </c>
      <c r="W366" s="279">
        <f t="shared" si="70"/>
        <v>0</v>
      </c>
      <c r="X366" s="277" t="e">
        <f t="shared" si="71"/>
        <v>#REF!</v>
      </c>
      <c r="Y366" s="277"/>
      <c r="Z366" s="282" t="e">
        <f t="shared" si="72"/>
        <v>#REF!</v>
      </c>
      <c r="AA366" s="283" t="e">
        <f t="shared" si="73"/>
        <v>#REF!</v>
      </c>
      <c r="AB366" s="277" t="e">
        <f t="shared" si="74"/>
        <v>#REF!</v>
      </c>
      <c r="AC366" s="277" t="e">
        <f t="shared" si="75"/>
        <v>#REF!</v>
      </c>
      <c r="AD366" s="284" t="e">
        <f t="shared" si="76"/>
        <v>#REF!</v>
      </c>
      <c r="AE366" s="285"/>
      <c r="AF366" s="286"/>
      <c r="AG366" s="291" t="str">
        <f t="shared" si="65"/>
        <v>30</v>
      </c>
      <c r="AH366" s="292">
        <f t="shared" si="77"/>
        <v>116.08</v>
      </c>
    </row>
    <row r="367" customHeight="1" spans="1:34">
      <c r="A367" s="43"/>
      <c r="B367" s="44"/>
      <c r="C367" s="138"/>
      <c r="D367" s="43"/>
      <c r="E367" s="43"/>
      <c r="F367" s="43"/>
      <c r="G367" s="43"/>
      <c r="H367" s="43"/>
      <c r="I367" s="45"/>
      <c r="J367" s="54"/>
      <c r="K367" s="54"/>
      <c r="L367" s="54"/>
      <c r="M367" s="54"/>
      <c r="N367" s="54"/>
      <c r="O367" s="54"/>
      <c r="P367" s="54" t="e">
        <f t="shared" si="66"/>
        <v>#REF!</v>
      </c>
      <c r="Q367" s="276" t="str">
        <f t="shared" si="67"/>
        <v>30</v>
      </c>
      <c r="R367" s="54" t="e">
        <f t="shared" si="68"/>
        <v>#REF!</v>
      </c>
      <c r="S367" s="54" t="str">
        <f t="shared" si="69"/>
        <v/>
      </c>
      <c r="T367" s="47"/>
      <c r="U367" s="277"/>
      <c r="V367" s="278">
        <v>1</v>
      </c>
      <c r="W367" s="279">
        <f t="shared" si="70"/>
        <v>0</v>
      </c>
      <c r="X367" s="277" t="e">
        <f t="shared" si="71"/>
        <v>#REF!</v>
      </c>
      <c r="Y367" s="277"/>
      <c r="Z367" s="282" t="e">
        <f t="shared" si="72"/>
        <v>#REF!</v>
      </c>
      <c r="AA367" s="283" t="e">
        <f t="shared" si="73"/>
        <v>#REF!</v>
      </c>
      <c r="AB367" s="277" t="e">
        <f t="shared" si="74"/>
        <v>#REF!</v>
      </c>
      <c r="AC367" s="277" t="e">
        <f t="shared" si="75"/>
        <v>#REF!</v>
      </c>
      <c r="AD367" s="284" t="e">
        <f t="shared" si="76"/>
        <v>#REF!</v>
      </c>
      <c r="AE367" s="285"/>
      <c r="AF367" s="286"/>
      <c r="AG367" s="291" t="str">
        <f t="shared" si="65"/>
        <v>30</v>
      </c>
      <c r="AH367" s="292">
        <f t="shared" si="77"/>
        <v>116.08</v>
      </c>
    </row>
    <row r="368" customHeight="1" spans="1:34">
      <c r="A368" s="43"/>
      <c r="B368" s="44"/>
      <c r="C368" s="138"/>
      <c r="D368" s="43"/>
      <c r="E368" s="43"/>
      <c r="F368" s="43"/>
      <c r="G368" s="43"/>
      <c r="H368" s="43"/>
      <c r="I368" s="45"/>
      <c r="J368" s="54"/>
      <c r="K368" s="54"/>
      <c r="L368" s="54"/>
      <c r="M368" s="54"/>
      <c r="N368" s="54"/>
      <c r="O368" s="54"/>
      <c r="P368" s="54" t="e">
        <f t="shared" si="66"/>
        <v>#REF!</v>
      </c>
      <c r="Q368" s="276" t="str">
        <f t="shared" si="67"/>
        <v>30</v>
      </c>
      <c r="R368" s="54" t="e">
        <f t="shared" si="68"/>
        <v>#REF!</v>
      </c>
      <c r="S368" s="54" t="str">
        <f t="shared" si="69"/>
        <v/>
      </c>
      <c r="T368" s="47"/>
      <c r="U368" s="277"/>
      <c r="V368" s="278">
        <v>1</v>
      </c>
      <c r="W368" s="279">
        <f t="shared" si="70"/>
        <v>0</v>
      </c>
      <c r="X368" s="277" t="e">
        <f t="shared" si="71"/>
        <v>#REF!</v>
      </c>
      <c r="Y368" s="277"/>
      <c r="Z368" s="282" t="e">
        <f t="shared" si="72"/>
        <v>#REF!</v>
      </c>
      <c r="AA368" s="283" t="e">
        <f t="shared" si="73"/>
        <v>#REF!</v>
      </c>
      <c r="AB368" s="277" t="e">
        <f t="shared" si="74"/>
        <v>#REF!</v>
      </c>
      <c r="AC368" s="277" t="e">
        <f t="shared" si="75"/>
        <v>#REF!</v>
      </c>
      <c r="AD368" s="284" t="e">
        <f t="shared" si="76"/>
        <v>#REF!</v>
      </c>
      <c r="AE368" s="285"/>
      <c r="AF368" s="286"/>
      <c r="AG368" s="291" t="str">
        <f t="shared" si="65"/>
        <v>30</v>
      </c>
      <c r="AH368" s="292">
        <f t="shared" si="77"/>
        <v>116.08</v>
      </c>
    </row>
    <row r="369" customHeight="1" spans="1:34">
      <c r="A369" s="43"/>
      <c r="B369" s="44"/>
      <c r="C369" s="138"/>
      <c r="D369" s="43"/>
      <c r="E369" s="43"/>
      <c r="F369" s="43"/>
      <c r="G369" s="43"/>
      <c r="H369" s="43"/>
      <c r="I369" s="45"/>
      <c r="J369" s="54"/>
      <c r="K369" s="54"/>
      <c r="L369" s="54"/>
      <c r="M369" s="54"/>
      <c r="N369" s="54"/>
      <c r="O369" s="54"/>
      <c r="P369" s="54" t="e">
        <f t="shared" si="66"/>
        <v>#REF!</v>
      </c>
      <c r="Q369" s="276" t="str">
        <f t="shared" si="67"/>
        <v>30</v>
      </c>
      <c r="R369" s="54" t="e">
        <f t="shared" si="68"/>
        <v>#REF!</v>
      </c>
      <c r="S369" s="54" t="str">
        <f t="shared" si="69"/>
        <v/>
      </c>
      <c r="T369" s="47"/>
      <c r="U369" s="277"/>
      <c r="V369" s="278">
        <v>1</v>
      </c>
      <c r="W369" s="279">
        <f t="shared" si="70"/>
        <v>0</v>
      </c>
      <c r="X369" s="277" t="e">
        <f t="shared" si="71"/>
        <v>#REF!</v>
      </c>
      <c r="Y369" s="277"/>
      <c r="Z369" s="282" t="e">
        <f t="shared" si="72"/>
        <v>#REF!</v>
      </c>
      <c r="AA369" s="283" t="e">
        <f t="shared" si="73"/>
        <v>#REF!</v>
      </c>
      <c r="AB369" s="277" t="e">
        <f t="shared" si="74"/>
        <v>#REF!</v>
      </c>
      <c r="AC369" s="277" t="e">
        <f t="shared" si="75"/>
        <v>#REF!</v>
      </c>
      <c r="AD369" s="284" t="e">
        <f t="shared" si="76"/>
        <v>#REF!</v>
      </c>
      <c r="AE369" s="285"/>
      <c r="AF369" s="286"/>
      <c r="AG369" s="291" t="str">
        <f t="shared" si="65"/>
        <v>30</v>
      </c>
      <c r="AH369" s="292">
        <f t="shared" si="77"/>
        <v>116.08</v>
      </c>
    </row>
    <row r="370" customHeight="1" spans="1:34">
      <c r="A370" s="43"/>
      <c r="B370" s="44"/>
      <c r="C370" s="138"/>
      <c r="D370" s="43"/>
      <c r="E370" s="43"/>
      <c r="F370" s="43"/>
      <c r="G370" s="43"/>
      <c r="H370" s="43"/>
      <c r="I370" s="45"/>
      <c r="J370" s="54"/>
      <c r="K370" s="54"/>
      <c r="L370" s="54"/>
      <c r="M370" s="54"/>
      <c r="N370" s="54"/>
      <c r="O370" s="54"/>
      <c r="P370" s="54" t="e">
        <f t="shared" si="66"/>
        <v>#REF!</v>
      </c>
      <c r="Q370" s="276" t="str">
        <f t="shared" si="67"/>
        <v>30</v>
      </c>
      <c r="R370" s="54" t="e">
        <f t="shared" si="68"/>
        <v>#REF!</v>
      </c>
      <c r="S370" s="54" t="str">
        <f t="shared" si="69"/>
        <v/>
      </c>
      <c r="T370" s="47"/>
      <c r="U370" s="277"/>
      <c r="V370" s="278">
        <v>1</v>
      </c>
      <c r="W370" s="279">
        <f t="shared" si="70"/>
        <v>0</v>
      </c>
      <c r="X370" s="277" t="e">
        <f t="shared" si="71"/>
        <v>#REF!</v>
      </c>
      <c r="Y370" s="277"/>
      <c r="Z370" s="282" t="e">
        <f t="shared" si="72"/>
        <v>#REF!</v>
      </c>
      <c r="AA370" s="283" t="e">
        <f t="shared" si="73"/>
        <v>#REF!</v>
      </c>
      <c r="AB370" s="277" t="e">
        <f t="shared" si="74"/>
        <v>#REF!</v>
      </c>
      <c r="AC370" s="277" t="e">
        <f t="shared" si="75"/>
        <v>#REF!</v>
      </c>
      <c r="AD370" s="284" t="e">
        <f t="shared" si="76"/>
        <v>#REF!</v>
      </c>
      <c r="AE370" s="285"/>
      <c r="AF370" s="286"/>
      <c r="AG370" s="291" t="str">
        <f t="shared" si="65"/>
        <v>30</v>
      </c>
      <c r="AH370" s="292">
        <f t="shared" si="77"/>
        <v>116.08</v>
      </c>
    </row>
    <row r="371" customHeight="1" spans="1:34">
      <c r="A371" s="43"/>
      <c r="B371" s="44"/>
      <c r="C371" s="138"/>
      <c r="D371" s="43"/>
      <c r="E371" s="43"/>
      <c r="F371" s="43"/>
      <c r="G371" s="43"/>
      <c r="H371" s="43"/>
      <c r="I371" s="45"/>
      <c r="J371" s="54"/>
      <c r="K371" s="54"/>
      <c r="L371" s="54"/>
      <c r="M371" s="54"/>
      <c r="N371" s="54"/>
      <c r="O371" s="54"/>
      <c r="P371" s="54" t="e">
        <f t="shared" si="66"/>
        <v>#REF!</v>
      </c>
      <c r="Q371" s="276" t="str">
        <f t="shared" si="67"/>
        <v>30</v>
      </c>
      <c r="R371" s="54" t="e">
        <f t="shared" si="68"/>
        <v>#REF!</v>
      </c>
      <c r="S371" s="54" t="str">
        <f t="shared" si="69"/>
        <v/>
      </c>
      <c r="T371" s="47"/>
      <c r="U371" s="277"/>
      <c r="V371" s="278">
        <v>1</v>
      </c>
      <c r="W371" s="279">
        <f t="shared" si="70"/>
        <v>0</v>
      </c>
      <c r="X371" s="277" t="e">
        <f t="shared" si="71"/>
        <v>#REF!</v>
      </c>
      <c r="Y371" s="277"/>
      <c r="Z371" s="282" t="e">
        <f t="shared" si="72"/>
        <v>#REF!</v>
      </c>
      <c r="AA371" s="283" t="e">
        <f t="shared" si="73"/>
        <v>#REF!</v>
      </c>
      <c r="AB371" s="277" t="e">
        <f t="shared" si="74"/>
        <v>#REF!</v>
      </c>
      <c r="AC371" s="277" t="e">
        <f t="shared" si="75"/>
        <v>#REF!</v>
      </c>
      <c r="AD371" s="284" t="e">
        <f t="shared" si="76"/>
        <v>#REF!</v>
      </c>
      <c r="AE371" s="285"/>
      <c r="AF371" s="286"/>
      <c r="AG371" s="291" t="str">
        <f t="shared" si="65"/>
        <v>30</v>
      </c>
      <c r="AH371" s="292">
        <f t="shared" si="77"/>
        <v>116.08</v>
      </c>
    </row>
    <row r="372" customHeight="1" spans="1:34">
      <c r="A372" s="43"/>
      <c r="B372" s="44"/>
      <c r="C372" s="138"/>
      <c r="D372" s="43"/>
      <c r="E372" s="43"/>
      <c r="F372" s="43"/>
      <c r="G372" s="43"/>
      <c r="H372" s="43"/>
      <c r="I372" s="45"/>
      <c r="J372" s="54"/>
      <c r="K372" s="54"/>
      <c r="L372" s="54"/>
      <c r="M372" s="54"/>
      <c r="N372" s="54"/>
      <c r="O372" s="54"/>
      <c r="P372" s="54" t="e">
        <f t="shared" si="66"/>
        <v>#REF!</v>
      </c>
      <c r="Q372" s="276" t="str">
        <f t="shared" si="67"/>
        <v>30</v>
      </c>
      <c r="R372" s="54" t="e">
        <f t="shared" si="68"/>
        <v>#REF!</v>
      </c>
      <c r="S372" s="54" t="str">
        <f t="shared" si="69"/>
        <v/>
      </c>
      <c r="T372" s="47"/>
      <c r="U372" s="277"/>
      <c r="V372" s="278">
        <v>1</v>
      </c>
      <c r="W372" s="279">
        <f t="shared" si="70"/>
        <v>0</v>
      </c>
      <c r="X372" s="277" t="e">
        <f t="shared" si="71"/>
        <v>#REF!</v>
      </c>
      <c r="Y372" s="277"/>
      <c r="Z372" s="282" t="e">
        <f t="shared" si="72"/>
        <v>#REF!</v>
      </c>
      <c r="AA372" s="283" t="e">
        <f t="shared" si="73"/>
        <v>#REF!</v>
      </c>
      <c r="AB372" s="277" t="e">
        <f t="shared" si="74"/>
        <v>#REF!</v>
      </c>
      <c r="AC372" s="277" t="e">
        <f t="shared" si="75"/>
        <v>#REF!</v>
      </c>
      <c r="AD372" s="284" t="e">
        <f t="shared" si="76"/>
        <v>#REF!</v>
      </c>
      <c r="AE372" s="285"/>
      <c r="AF372" s="286"/>
      <c r="AG372" s="291" t="str">
        <f t="shared" si="65"/>
        <v>30</v>
      </c>
      <c r="AH372" s="292">
        <f t="shared" si="77"/>
        <v>116.08</v>
      </c>
    </row>
    <row r="373" customHeight="1" spans="1:34">
      <c r="A373" s="43"/>
      <c r="B373" s="44"/>
      <c r="C373" s="138"/>
      <c r="D373" s="43"/>
      <c r="E373" s="43"/>
      <c r="F373" s="43"/>
      <c r="G373" s="43"/>
      <c r="H373" s="43"/>
      <c r="I373" s="45"/>
      <c r="J373" s="54"/>
      <c r="K373" s="54"/>
      <c r="L373" s="54"/>
      <c r="M373" s="54"/>
      <c r="N373" s="54"/>
      <c r="O373" s="54"/>
      <c r="P373" s="54" t="e">
        <f t="shared" si="66"/>
        <v>#REF!</v>
      </c>
      <c r="Q373" s="276" t="str">
        <f t="shared" si="67"/>
        <v>30</v>
      </c>
      <c r="R373" s="54" t="e">
        <f t="shared" si="68"/>
        <v>#REF!</v>
      </c>
      <c r="S373" s="54" t="str">
        <f t="shared" si="69"/>
        <v/>
      </c>
      <c r="T373" s="47"/>
      <c r="U373" s="277"/>
      <c r="V373" s="278">
        <v>1</v>
      </c>
      <c r="W373" s="279">
        <f t="shared" si="70"/>
        <v>0</v>
      </c>
      <c r="X373" s="277" t="e">
        <f t="shared" si="71"/>
        <v>#REF!</v>
      </c>
      <c r="Y373" s="277"/>
      <c r="Z373" s="282" t="e">
        <f t="shared" si="72"/>
        <v>#REF!</v>
      </c>
      <c r="AA373" s="283" t="e">
        <f t="shared" si="73"/>
        <v>#REF!</v>
      </c>
      <c r="AB373" s="277" t="e">
        <f t="shared" si="74"/>
        <v>#REF!</v>
      </c>
      <c r="AC373" s="277" t="e">
        <f t="shared" si="75"/>
        <v>#REF!</v>
      </c>
      <c r="AD373" s="284" t="e">
        <f t="shared" si="76"/>
        <v>#REF!</v>
      </c>
      <c r="AE373" s="285"/>
      <c r="AF373" s="286"/>
      <c r="AG373" s="291" t="str">
        <f t="shared" si="65"/>
        <v>30</v>
      </c>
      <c r="AH373" s="292">
        <f t="shared" si="77"/>
        <v>116.08</v>
      </c>
    </row>
    <row r="374" customHeight="1" spans="1:34">
      <c r="A374" s="43"/>
      <c r="B374" s="44"/>
      <c r="C374" s="138"/>
      <c r="D374" s="43"/>
      <c r="E374" s="43"/>
      <c r="F374" s="43"/>
      <c r="G374" s="43"/>
      <c r="H374" s="43"/>
      <c r="I374" s="45"/>
      <c r="J374" s="54"/>
      <c r="K374" s="54"/>
      <c r="L374" s="54"/>
      <c r="M374" s="54"/>
      <c r="N374" s="54"/>
      <c r="O374" s="54"/>
      <c r="P374" s="54" t="e">
        <f t="shared" si="66"/>
        <v>#REF!</v>
      </c>
      <c r="Q374" s="276" t="str">
        <f t="shared" si="67"/>
        <v>30</v>
      </c>
      <c r="R374" s="54" t="e">
        <f t="shared" si="68"/>
        <v>#REF!</v>
      </c>
      <c r="S374" s="54" t="str">
        <f t="shared" si="69"/>
        <v/>
      </c>
      <c r="T374" s="47"/>
      <c r="U374" s="277"/>
      <c r="V374" s="278">
        <v>1</v>
      </c>
      <c r="W374" s="279">
        <f t="shared" si="70"/>
        <v>0</v>
      </c>
      <c r="X374" s="277" t="e">
        <f t="shared" si="71"/>
        <v>#REF!</v>
      </c>
      <c r="Y374" s="277"/>
      <c r="Z374" s="282" t="e">
        <f t="shared" si="72"/>
        <v>#REF!</v>
      </c>
      <c r="AA374" s="283" t="e">
        <f t="shared" si="73"/>
        <v>#REF!</v>
      </c>
      <c r="AB374" s="277" t="e">
        <f t="shared" si="74"/>
        <v>#REF!</v>
      </c>
      <c r="AC374" s="277" t="e">
        <f t="shared" si="75"/>
        <v>#REF!</v>
      </c>
      <c r="AD374" s="284" t="e">
        <f t="shared" si="76"/>
        <v>#REF!</v>
      </c>
      <c r="AE374" s="285"/>
      <c r="AF374" s="286"/>
      <c r="AG374" s="291" t="str">
        <f t="shared" si="65"/>
        <v>30</v>
      </c>
      <c r="AH374" s="292">
        <f t="shared" si="77"/>
        <v>116.08</v>
      </c>
    </row>
    <row r="375" customHeight="1" spans="1:34">
      <c r="A375" s="43"/>
      <c r="B375" s="44"/>
      <c r="C375" s="138"/>
      <c r="D375" s="43"/>
      <c r="E375" s="43"/>
      <c r="F375" s="43"/>
      <c r="G375" s="43"/>
      <c r="H375" s="43"/>
      <c r="I375" s="45"/>
      <c r="J375" s="54"/>
      <c r="K375" s="54"/>
      <c r="L375" s="54"/>
      <c r="M375" s="54"/>
      <c r="N375" s="54"/>
      <c r="O375" s="54"/>
      <c r="P375" s="54" t="e">
        <f t="shared" si="66"/>
        <v>#REF!</v>
      </c>
      <c r="Q375" s="276" t="str">
        <f t="shared" si="67"/>
        <v>30</v>
      </c>
      <c r="R375" s="54" t="e">
        <f t="shared" si="68"/>
        <v>#REF!</v>
      </c>
      <c r="S375" s="54" t="str">
        <f t="shared" si="69"/>
        <v/>
      </c>
      <c r="T375" s="47"/>
      <c r="U375" s="277"/>
      <c r="V375" s="278">
        <v>1</v>
      </c>
      <c r="W375" s="279">
        <f t="shared" si="70"/>
        <v>0</v>
      </c>
      <c r="X375" s="277" t="e">
        <f t="shared" si="71"/>
        <v>#REF!</v>
      </c>
      <c r="Y375" s="277"/>
      <c r="Z375" s="282" t="e">
        <f t="shared" si="72"/>
        <v>#REF!</v>
      </c>
      <c r="AA375" s="283" t="e">
        <f t="shared" si="73"/>
        <v>#REF!</v>
      </c>
      <c r="AB375" s="277" t="e">
        <f t="shared" si="74"/>
        <v>#REF!</v>
      </c>
      <c r="AC375" s="277" t="e">
        <f t="shared" si="75"/>
        <v>#REF!</v>
      </c>
      <c r="AD375" s="284" t="e">
        <f t="shared" si="76"/>
        <v>#REF!</v>
      </c>
      <c r="AE375" s="285"/>
      <c r="AF375" s="286"/>
      <c r="AG375" s="291" t="str">
        <f t="shared" si="65"/>
        <v>30</v>
      </c>
      <c r="AH375" s="292">
        <f t="shared" si="77"/>
        <v>116.08</v>
      </c>
    </row>
    <row r="376" customHeight="1" spans="1:20">
      <c r="A376" s="48" t="s">
        <v>306</v>
      </c>
      <c r="B376" s="66"/>
      <c r="C376" s="139"/>
      <c r="D376" s="43"/>
      <c r="E376" s="43"/>
      <c r="F376" s="43"/>
      <c r="G376" s="43"/>
      <c r="H376" s="43"/>
      <c r="I376" s="45"/>
      <c r="J376" s="54">
        <f t="shared" ref="J376:O376" si="78">SUM(J7:J375)</f>
        <v>0</v>
      </c>
      <c r="K376" s="54">
        <f t="shared" si="78"/>
        <v>0</v>
      </c>
      <c r="L376" s="54"/>
      <c r="M376" s="54"/>
      <c r="N376" s="54">
        <f t="shared" si="78"/>
        <v>0</v>
      </c>
      <c r="O376" s="54">
        <f t="shared" si="78"/>
        <v>0</v>
      </c>
      <c r="P376" s="54"/>
      <c r="Q376" s="144"/>
      <c r="R376" s="54"/>
      <c r="S376" s="54" t="str">
        <f t="shared" si="69"/>
        <v/>
      </c>
      <c r="T376" s="47"/>
    </row>
    <row r="377" customHeight="1" spans="1:14">
      <c r="A377" s="50" t="e">
        <f>#REF!&amp;#REF!</f>
        <v>#REF!</v>
      </c>
      <c r="N377" s="50" t="e">
        <f>"评估人员："&amp;#REF!</f>
        <v>#REF!</v>
      </c>
    </row>
    <row r="378" customHeight="1" spans="1:1">
      <c r="A378" s="50" t="e">
        <f>CONCATENATE(#REF!,#REF!,#REF!,#REF!,#REF!,#REF!,#REF!)</f>
        <v>#REF!</v>
      </c>
    </row>
  </sheetData>
  <mergeCells count="19">
    <mergeCell ref="A2:T2"/>
    <mergeCell ref="A3:T3"/>
    <mergeCell ref="J5:K5"/>
    <mergeCell ref="L5:M5"/>
    <mergeCell ref="N5:O5"/>
    <mergeCell ref="P5:R5"/>
    <mergeCell ref="U5:AG5"/>
    <mergeCell ref="A376:B376"/>
    <mergeCell ref="A5:A6"/>
    <mergeCell ref="B5:B6"/>
    <mergeCell ref="C5:C6"/>
    <mergeCell ref="D5:D6"/>
    <mergeCell ref="E5:E6"/>
    <mergeCell ref="F5:F6"/>
    <mergeCell ref="G5:G6"/>
    <mergeCell ref="H5:H6"/>
    <mergeCell ref="I5:I6"/>
    <mergeCell ref="S5:S6"/>
    <mergeCell ref="T5:T6"/>
  </mergeCells>
  <hyperlinks>
    <hyperlink ref="A1" location="索引目录!E37" display="返回索引页"/>
    <hyperlink ref="B1" location="固定资产汇总!B10" display="返回"/>
  </hyperlinks>
  <printOptions horizontalCentered="1"/>
  <pageMargins left="0.349305555555556" right="0.349305555555556" top="0.788888888888889" bottom="0.788888888888889" header="1.01875" footer="0.509027777777778"/>
  <pageSetup paperSize="9" scale="58" fitToHeight="0" orientation="landscape"/>
  <headerFooter alignWithMargins="0">
    <oddHeader>&amp;R&amp;"宋体,常规"&amp;10表&amp;"Times New Roman,常规"4-6-3
&amp;"宋体,常规"共&amp;"Times New Roman,常规"&amp;N&amp;"宋体,常规"页第&amp;"Times New Roman,常规"&amp;P&amp;"宋体,常规"页</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1"/>
  <sheetViews>
    <sheetView tabSelected="1" zoomScale="115" zoomScaleNormal="115" workbookViewId="0">
      <selection activeCell="E1" sqref="E$1:E$1048576"/>
    </sheetView>
  </sheetViews>
  <sheetFormatPr defaultColWidth="7.875" defaultRowHeight="15.75" customHeight="1"/>
  <cols>
    <col min="1" max="1" width="5.375" style="20" customWidth="1"/>
    <col min="2" max="2" width="6" style="20" hidden="1" customWidth="1"/>
    <col min="3" max="3" width="17.375" style="20" customWidth="1"/>
    <col min="4" max="4" width="13.75" style="20" customWidth="1"/>
    <col min="5" max="5" width="21.875" style="235" customWidth="1"/>
    <col min="6" max="6" width="5.125" style="20" customWidth="1"/>
    <col min="7" max="7" width="6.5" style="20" customWidth="1"/>
    <col min="8" max="8" width="11.625" style="20" customWidth="1"/>
    <col min="9" max="9" width="10.125" style="20" customWidth="1"/>
    <col min="10" max="10" width="14.125" style="20" customWidth="1"/>
    <col min="11" max="11" width="16.875" style="235" customWidth="1"/>
    <col min="12" max="12" width="7.875" style="20" customWidth="1"/>
    <col min="13" max="16384" width="7.875" style="20"/>
  </cols>
  <sheetData>
    <row r="1" s="20" customFormat="1" ht="12.75" spans="1:11">
      <c r="A1" s="14" t="s">
        <v>86</v>
      </c>
      <c r="B1" s="15" t="s">
        <v>267</v>
      </c>
      <c r="C1" s="16"/>
      <c r="D1" s="16"/>
      <c r="E1" s="236"/>
      <c r="F1" s="16"/>
      <c r="G1" s="16"/>
      <c r="H1" s="16"/>
      <c r="I1" s="16"/>
      <c r="J1" s="16"/>
      <c r="K1" s="236"/>
    </row>
    <row r="2" s="20" customFormat="1" ht="30" customHeight="1" spans="1:11">
      <c r="A2" s="17" t="s">
        <v>813</v>
      </c>
      <c r="B2" s="17"/>
      <c r="C2" s="17"/>
      <c r="D2" s="17"/>
      <c r="E2" s="17"/>
      <c r="F2" s="17"/>
      <c r="G2" s="17"/>
      <c r="H2" s="17"/>
      <c r="I2" s="17"/>
      <c r="J2" s="17"/>
      <c r="K2" s="17"/>
    </row>
    <row r="3" s="20" customFormat="1" ht="14.1" customHeight="1" spans="1:11">
      <c r="A3" s="18" t="s">
        <v>814</v>
      </c>
      <c r="B3" s="18"/>
      <c r="C3" s="18"/>
      <c r="D3" s="18"/>
      <c r="E3" s="18"/>
      <c r="F3" s="18"/>
      <c r="G3" s="18"/>
      <c r="H3" s="30"/>
      <c r="I3" s="30"/>
      <c r="J3" s="30"/>
      <c r="K3" s="30"/>
    </row>
    <row r="4" s="233" customFormat="1" customHeight="1" spans="1:11">
      <c r="A4" s="237" t="s">
        <v>718</v>
      </c>
      <c r="E4" s="238"/>
      <c r="K4" s="266" t="s">
        <v>115</v>
      </c>
    </row>
    <row r="5" s="234" customFormat="1" customHeight="1" spans="1:11">
      <c r="A5" s="239" t="s">
        <v>190</v>
      </c>
      <c r="B5" s="239" t="s">
        <v>815</v>
      </c>
      <c r="C5" s="240" t="s">
        <v>816</v>
      </c>
      <c r="D5" s="240" t="s">
        <v>817</v>
      </c>
      <c r="E5" s="241" t="s">
        <v>818</v>
      </c>
      <c r="F5" s="240" t="s">
        <v>362</v>
      </c>
      <c r="G5" s="240" t="s">
        <v>363</v>
      </c>
      <c r="H5" s="240" t="s">
        <v>819</v>
      </c>
      <c r="I5" s="240" t="s">
        <v>391</v>
      </c>
      <c r="J5" s="267" t="s">
        <v>820</v>
      </c>
      <c r="K5" s="241" t="s">
        <v>193</v>
      </c>
    </row>
    <row r="6" s="234" customFormat="1" customHeight="1" spans="1:11">
      <c r="A6" s="239"/>
      <c r="B6" s="239"/>
      <c r="C6" s="239"/>
      <c r="D6" s="239"/>
      <c r="E6" s="241"/>
      <c r="F6" s="239"/>
      <c r="G6" s="239"/>
      <c r="H6" s="239"/>
      <c r="I6" s="239"/>
      <c r="J6" s="268"/>
      <c r="K6" s="241"/>
    </row>
    <row r="7" s="233" customFormat="1" ht="16" customHeight="1" spans="1:11">
      <c r="A7" s="239">
        <v>1</v>
      </c>
      <c r="B7" s="242"/>
      <c r="C7" s="243" t="s">
        <v>821</v>
      </c>
      <c r="D7" s="244" t="s">
        <v>822</v>
      </c>
      <c r="E7" s="245"/>
      <c r="F7" s="246" t="s">
        <v>823</v>
      </c>
      <c r="G7" s="246">
        <v>1</v>
      </c>
      <c r="H7" s="247">
        <v>41121</v>
      </c>
      <c r="I7" s="247">
        <v>41121</v>
      </c>
      <c r="J7" s="269">
        <v>641</v>
      </c>
      <c r="K7" s="257"/>
    </row>
    <row r="8" s="233" customFormat="1" ht="16" customHeight="1" spans="1:11">
      <c r="A8" s="239">
        <v>2</v>
      </c>
      <c r="B8" s="242"/>
      <c r="C8" s="243" t="s">
        <v>824</v>
      </c>
      <c r="D8" s="244" t="s">
        <v>825</v>
      </c>
      <c r="E8" s="245" t="s">
        <v>826</v>
      </c>
      <c r="F8" s="246" t="s">
        <v>823</v>
      </c>
      <c r="G8" s="246">
        <v>1</v>
      </c>
      <c r="H8" s="247">
        <v>41349</v>
      </c>
      <c r="I8" s="247">
        <v>41349</v>
      </c>
      <c r="J8" s="269">
        <v>130</v>
      </c>
      <c r="K8" s="257"/>
    </row>
    <row r="9" s="233" customFormat="1" ht="16" customHeight="1" spans="1:11">
      <c r="A9" s="239">
        <v>3</v>
      </c>
      <c r="B9" s="242"/>
      <c r="C9" s="243" t="s">
        <v>824</v>
      </c>
      <c r="D9" s="244" t="s">
        <v>827</v>
      </c>
      <c r="E9" s="245" t="s">
        <v>828</v>
      </c>
      <c r="F9" s="246" t="s">
        <v>823</v>
      </c>
      <c r="G9" s="246">
        <v>1</v>
      </c>
      <c r="H9" s="247">
        <v>41412</v>
      </c>
      <c r="I9" s="247">
        <v>41412</v>
      </c>
      <c r="J9" s="269">
        <v>99</v>
      </c>
      <c r="K9" s="257"/>
    </row>
    <row r="10" s="233" customFormat="1" ht="16" customHeight="1" spans="1:11">
      <c r="A10" s="239">
        <v>4</v>
      </c>
      <c r="B10" s="242"/>
      <c r="C10" s="243" t="s">
        <v>829</v>
      </c>
      <c r="D10" s="244"/>
      <c r="E10" s="245"/>
      <c r="F10" s="246" t="s">
        <v>830</v>
      </c>
      <c r="G10" s="246">
        <v>1</v>
      </c>
      <c r="H10" s="247">
        <v>41349</v>
      </c>
      <c r="I10" s="247">
        <v>41349</v>
      </c>
      <c r="J10" s="269">
        <v>0</v>
      </c>
      <c r="K10" s="257" t="s">
        <v>831</v>
      </c>
    </row>
    <row r="11" s="233" customFormat="1" ht="16" customHeight="1" spans="1:11">
      <c r="A11" s="239">
        <v>5</v>
      </c>
      <c r="B11" s="242"/>
      <c r="C11" s="243" t="s">
        <v>832</v>
      </c>
      <c r="D11" s="244" t="s">
        <v>833</v>
      </c>
      <c r="E11" s="245" t="s">
        <v>834</v>
      </c>
      <c r="F11" s="246" t="s">
        <v>823</v>
      </c>
      <c r="G11" s="246">
        <v>5</v>
      </c>
      <c r="H11" s="247">
        <v>41661</v>
      </c>
      <c r="I11" s="247">
        <v>41661</v>
      </c>
      <c r="J11" s="269">
        <v>11078</v>
      </c>
      <c r="K11" s="257"/>
    </row>
    <row r="12" s="233" customFormat="1" ht="16" customHeight="1" spans="1:11">
      <c r="A12" s="239">
        <v>6</v>
      </c>
      <c r="B12" s="242"/>
      <c r="C12" s="243" t="s">
        <v>835</v>
      </c>
      <c r="D12" s="244" t="s">
        <v>836</v>
      </c>
      <c r="E12" s="245" t="s">
        <v>837</v>
      </c>
      <c r="F12" s="246" t="s">
        <v>823</v>
      </c>
      <c r="G12" s="246">
        <v>1</v>
      </c>
      <c r="H12" s="247">
        <v>41448</v>
      </c>
      <c r="I12" s="247">
        <v>41448</v>
      </c>
      <c r="J12" s="269">
        <v>24170</v>
      </c>
      <c r="K12" s="257"/>
    </row>
    <row r="13" s="233" customFormat="1" ht="16" customHeight="1" spans="1:11">
      <c r="A13" s="239">
        <v>7</v>
      </c>
      <c r="B13" s="242"/>
      <c r="C13" s="243" t="s">
        <v>838</v>
      </c>
      <c r="D13" s="244" t="s">
        <v>839</v>
      </c>
      <c r="E13" s="245"/>
      <c r="F13" s="246" t="s">
        <v>823</v>
      </c>
      <c r="G13" s="246">
        <v>2</v>
      </c>
      <c r="H13" s="247">
        <v>41475</v>
      </c>
      <c r="I13" s="247">
        <v>41475</v>
      </c>
      <c r="J13" s="269">
        <v>236</v>
      </c>
      <c r="K13" s="257"/>
    </row>
    <row r="14" s="233" customFormat="1" ht="16" customHeight="1" spans="1:11">
      <c r="A14" s="239">
        <v>8</v>
      </c>
      <c r="B14" s="242"/>
      <c r="C14" s="243" t="s">
        <v>840</v>
      </c>
      <c r="D14" s="244" t="s">
        <v>841</v>
      </c>
      <c r="E14" s="245" t="s">
        <v>842</v>
      </c>
      <c r="F14" s="246" t="s">
        <v>823</v>
      </c>
      <c r="G14" s="246">
        <v>1</v>
      </c>
      <c r="H14" s="247">
        <v>41585</v>
      </c>
      <c r="I14" s="247">
        <v>41585</v>
      </c>
      <c r="J14" s="269">
        <v>2182001</v>
      </c>
      <c r="K14" s="257" t="s">
        <v>843</v>
      </c>
    </row>
    <row r="15" s="233" customFormat="1" ht="16" customHeight="1" spans="1:11">
      <c r="A15" s="248">
        <v>9</v>
      </c>
      <c r="B15" s="242"/>
      <c r="C15" s="249" t="s">
        <v>844</v>
      </c>
      <c r="D15" s="244" t="s">
        <v>845</v>
      </c>
      <c r="E15" s="245"/>
      <c r="F15" s="246" t="s">
        <v>846</v>
      </c>
      <c r="G15" s="246">
        <v>1</v>
      </c>
      <c r="H15" s="247">
        <v>41584</v>
      </c>
      <c r="I15" s="247">
        <v>41584</v>
      </c>
      <c r="J15" s="269">
        <v>61035</v>
      </c>
      <c r="K15" s="257" t="s">
        <v>847</v>
      </c>
    </row>
    <row r="16" s="233" customFormat="1" ht="16" customHeight="1" spans="1:11">
      <c r="A16" s="250"/>
      <c r="B16" s="242"/>
      <c r="C16" s="251"/>
      <c r="D16" s="244" t="s">
        <v>848</v>
      </c>
      <c r="E16" s="245" t="s">
        <v>849</v>
      </c>
      <c r="F16" s="246" t="s">
        <v>823</v>
      </c>
      <c r="G16" s="246">
        <v>2</v>
      </c>
      <c r="H16" s="247">
        <v>41584</v>
      </c>
      <c r="I16" s="247">
        <v>41584</v>
      </c>
      <c r="J16" s="269">
        <v>893</v>
      </c>
      <c r="K16" s="257" t="s">
        <v>850</v>
      </c>
    </row>
    <row r="17" s="233" customFormat="1" ht="16" customHeight="1" spans="1:11">
      <c r="A17" s="252"/>
      <c r="B17" s="242"/>
      <c r="C17" s="253"/>
      <c r="D17" s="244" t="s">
        <v>851</v>
      </c>
      <c r="E17" s="245"/>
      <c r="F17" s="246" t="s">
        <v>846</v>
      </c>
      <c r="G17" s="246">
        <v>2</v>
      </c>
      <c r="H17" s="247">
        <v>41584</v>
      </c>
      <c r="I17" s="247">
        <v>41584</v>
      </c>
      <c r="J17" s="269">
        <v>0</v>
      </c>
      <c r="K17" s="257" t="s">
        <v>831</v>
      </c>
    </row>
    <row r="18" s="233" customFormat="1" ht="16" customHeight="1" spans="1:11">
      <c r="A18" s="239">
        <v>10</v>
      </c>
      <c r="B18" s="242"/>
      <c r="C18" s="243" t="s">
        <v>852</v>
      </c>
      <c r="D18" s="244" t="s">
        <v>853</v>
      </c>
      <c r="E18" s="245" t="s">
        <v>854</v>
      </c>
      <c r="F18" s="246" t="s">
        <v>823</v>
      </c>
      <c r="G18" s="246">
        <v>1</v>
      </c>
      <c r="H18" s="254">
        <v>41605</v>
      </c>
      <c r="I18" s="247">
        <v>41605</v>
      </c>
      <c r="J18" s="269">
        <v>2909</v>
      </c>
      <c r="K18" s="257"/>
    </row>
    <row r="19" s="233" customFormat="1" ht="16" customHeight="1" spans="1:11">
      <c r="A19" s="239">
        <v>11</v>
      </c>
      <c r="B19" s="242"/>
      <c r="C19" s="243" t="s">
        <v>855</v>
      </c>
      <c r="D19" s="244"/>
      <c r="E19" s="245"/>
      <c r="F19" s="246" t="s">
        <v>823</v>
      </c>
      <c r="G19" s="246">
        <v>1</v>
      </c>
      <c r="H19" s="254">
        <v>42727</v>
      </c>
      <c r="I19" s="247">
        <v>42727</v>
      </c>
      <c r="J19" s="269">
        <v>17395</v>
      </c>
      <c r="K19" s="257"/>
    </row>
    <row r="20" s="233" customFormat="1" ht="16" customHeight="1" spans="1:11">
      <c r="A20" s="239">
        <v>12</v>
      </c>
      <c r="B20" s="242"/>
      <c r="C20" s="1034" t="s">
        <v>856</v>
      </c>
      <c r="D20" s="256"/>
      <c r="E20" s="257"/>
      <c r="F20" s="246" t="s">
        <v>823</v>
      </c>
      <c r="G20" s="258">
        <v>1</v>
      </c>
      <c r="H20" s="259">
        <v>41044</v>
      </c>
      <c r="I20" s="247">
        <v>41044</v>
      </c>
      <c r="J20" s="269">
        <v>0</v>
      </c>
      <c r="K20" s="257" t="s">
        <v>831</v>
      </c>
    </row>
    <row r="21" s="233" customFormat="1" ht="16" customHeight="1" spans="1:11">
      <c r="A21" s="239">
        <v>13</v>
      </c>
      <c r="B21" s="242"/>
      <c r="C21" s="1034" t="s">
        <v>857</v>
      </c>
      <c r="D21" s="256"/>
      <c r="E21" s="257"/>
      <c r="F21" s="246"/>
      <c r="G21" s="258"/>
      <c r="H21" s="254">
        <v>41107</v>
      </c>
      <c r="I21" s="247">
        <v>41107</v>
      </c>
      <c r="J21" s="269">
        <v>0</v>
      </c>
      <c r="K21" s="257" t="s">
        <v>858</v>
      </c>
    </row>
    <row r="22" s="233" customFormat="1" ht="16" customHeight="1" spans="1:11">
      <c r="A22" s="239">
        <v>14</v>
      </c>
      <c r="B22" s="242"/>
      <c r="C22" s="1034" t="s">
        <v>859</v>
      </c>
      <c r="D22" s="256"/>
      <c r="E22" s="257"/>
      <c r="F22" s="246"/>
      <c r="G22" s="258"/>
      <c r="H22" s="254">
        <v>41122</v>
      </c>
      <c r="I22" s="247">
        <v>41122</v>
      </c>
      <c r="J22" s="269">
        <v>0</v>
      </c>
      <c r="K22" s="257" t="s">
        <v>858</v>
      </c>
    </row>
    <row r="23" s="233" customFormat="1" ht="16" customHeight="1" spans="1:11">
      <c r="A23" s="239">
        <v>15</v>
      </c>
      <c r="B23" s="242"/>
      <c r="C23" s="1034" t="s">
        <v>860</v>
      </c>
      <c r="D23" s="256"/>
      <c r="E23" s="257"/>
      <c r="F23" s="246"/>
      <c r="G23" s="258"/>
      <c r="H23" s="259">
        <v>41349</v>
      </c>
      <c r="I23" s="247">
        <v>41349</v>
      </c>
      <c r="J23" s="269">
        <v>0</v>
      </c>
      <c r="K23" s="257" t="s">
        <v>831</v>
      </c>
    </row>
    <row r="24" s="233" customFormat="1" ht="16" customHeight="1" spans="1:11">
      <c r="A24" s="239">
        <v>16</v>
      </c>
      <c r="B24" s="242"/>
      <c r="C24" s="1034" t="s">
        <v>861</v>
      </c>
      <c r="D24" s="256" t="s">
        <v>862</v>
      </c>
      <c r="E24" s="257"/>
      <c r="F24" s="246"/>
      <c r="G24" s="258"/>
      <c r="H24" s="254">
        <v>41408</v>
      </c>
      <c r="I24" s="247">
        <v>41408</v>
      </c>
      <c r="J24" s="269">
        <v>0</v>
      </c>
      <c r="K24" s="257" t="s">
        <v>831</v>
      </c>
    </row>
    <row r="25" s="233" customFormat="1" ht="16" customHeight="1" spans="1:11">
      <c r="A25" s="239">
        <v>17</v>
      </c>
      <c r="B25" s="242"/>
      <c r="C25" s="1034" t="s">
        <v>863</v>
      </c>
      <c r="D25" s="1034" t="s">
        <v>864</v>
      </c>
      <c r="E25" s="257"/>
      <c r="F25" s="246" t="s">
        <v>865</v>
      </c>
      <c r="G25" s="258">
        <v>1</v>
      </c>
      <c r="H25" s="254">
        <v>43822</v>
      </c>
      <c r="I25" s="247">
        <v>43822</v>
      </c>
      <c r="J25" s="269">
        <v>0</v>
      </c>
      <c r="K25" s="257" t="s">
        <v>858</v>
      </c>
    </row>
    <row r="26" s="233" customFormat="1" ht="16" customHeight="1" spans="1:11">
      <c r="A26" s="239">
        <v>18</v>
      </c>
      <c r="B26" s="242"/>
      <c r="C26" s="243" t="s">
        <v>866</v>
      </c>
      <c r="D26" s="244" t="s">
        <v>867</v>
      </c>
      <c r="E26" s="245" t="s">
        <v>868</v>
      </c>
      <c r="F26" s="246" t="s">
        <v>823</v>
      </c>
      <c r="G26" s="246">
        <v>1</v>
      </c>
      <c r="H26" s="247"/>
      <c r="I26" s="247"/>
      <c r="J26" s="269">
        <v>27</v>
      </c>
      <c r="K26" s="257" t="s">
        <v>869</v>
      </c>
    </row>
    <row r="27" s="233" customFormat="1" ht="16" customHeight="1" spans="1:11">
      <c r="A27" s="239">
        <v>19</v>
      </c>
      <c r="B27" s="242"/>
      <c r="C27" s="260" t="s">
        <v>870</v>
      </c>
      <c r="D27" s="256"/>
      <c r="E27" s="261"/>
      <c r="F27" s="246" t="s">
        <v>830</v>
      </c>
      <c r="G27" s="258">
        <v>2</v>
      </c>
      <c r="H27" s="247"/>
      <c r="I27" s="247"/>
      <c r="J27" s="269">
        <v>610</v>
      </c>
      <c r="K27" s="257" t="s">
        <v>871</v>
      </c>
    </row>
    <row r="28" s="233" customFormat="1" ht="16" customHeight="1" spans="1:11">
      <c r="A28" s="239">
        <v>20</v>
      </c>
      <c r="B28" s="242"/>
      <c r="C28" s="260" t="s">
        <v>872</v>
      </c>
      <c r="D28" s="256" t="s">
        <v>873</v>
      </c>
      <c r="E28" s="261"/>
      <c r="F28" s="246" t="s">
        <v>823</v>
      </c>
      <c r="G28" s="258">
        <v>2</v>
      </c>
      <c r="H28" s="247"/>
      <c r="I28" s="247"/>
      <c r="J28" s="269">
        <v>305</v>
      </c>
      <c r="K28" s="257" t="s">
        <v>874</v>
      </c>
    </row>
    <row r="29" s="233" customFormat="1" ht="16" customHeight="1" spans="1:11">
      <c r="A29" s="239">
        <v>21</v>
      </c>
      <c r="B29" s="242"/>
      <c r="C29" s="260" t="s">
        <v>875</v>
      </c>
      <c r="D29" s="256" t="s">
        <v>876</v>
      </c>
      <c r="E29" s="261"/>
      <c r="F29" s="246" t="s">
        <v>877</v>
      </c>
      <c r="G29" s="258">
        <v>486.1451</v>
      </c>
      <c r="H29" s="247"/>
      <c r="I29" s="247"/>
      <c r="J29" s="269">
        <v>21216</v>
      </c>
      <c r="K29" s="257" t="s">
        <v>878</v>
      </c>
    </row>
    <row r="30" s="233" customFormat="1" ht="16" customHeight="1" spans="1:11">
      <c r="A30" s="239">
        <v>22</v>
      </c>
      <c r="B30" s="242"/>
      <c r="C30" s="260" t="s">
        <v>879</v>
      </c>
      <c r="D30" s="256"/>
      <c r="E30" s="261"/>
      <c r="F30" s="246" t="s">
        <v>846</v>
      </c>
      <c r="G30" s="258">
        <v>1</v>
      </c>
      <c r="H30" s="247"/>
      <c r="I30" s="247"/>
      <c r="J30" s="269">
        <v>1724</v>
      </c>
      <c r="K30" s="257" t="s">
        <v>869</v>
      </c>
    </row>
    <row r="31" s="233" customFormat="1" ht="16" customHeight="1" spans="1:11">
      <c r="A31" s="239">
        <v>23</v>
      </c>
      <c r="B31" s="242"/>
      <c r="C31" s="262" t="s">
        <v>880</v>
      </c>
      <c r="D31" s="244" t="s">
        <v>881</v>
      </c>
      <c r="E31" s="245" t="s">
        <v>882</v>
      </c>
      <c r="F31" s="246" t="s">
        <v>830</v>
      </c>
      <c r="G31" s="246">
        <v>1</v>
      </c>
      <c r="H31" s="247"/>
      <c r="I31" s="247"/>
      <c r="J31" s="269">
        <v>8</v>
      </c>
      <c r="K31" s="257" t="s">
        <v>869</v>
      </c>
    </row>
    <row r="32" s="233" customFormat="1" ht="16" customHeight="1" spans="1:11">
      <c r="A32" s="239"/>
      <c r="B32" s="242"/>
      <c r="C32" s="263"/>
      <c r="D32" s="256"/>
      <c r="E32" s="264"/>
      <c r="F32" s="258"/>
      <c r="G32" s="258"/>
      <c r="H32" s="265"/>
      <c r="I32" s="270"/>
      <c r="J32" s="269"/>
      <c r="K32" s="257"/>
    </row>
    <row r="33" s="233" customFormat="1" ht="16" customHeight="1" spans="1:11">
      <c r="A33" s="239"/>
      <c r="B33" s="242"/>
      <c r="C33" s="263"/>
      <c r="D33" s="256"/>
      <c r="E33" s="264"/>
      <c r="F33" s="258"/>
      <c r="G33" s="258"/>
      <c r="H33" s="265"/>
      <c r="I33" s="270"/>
      <c r="J33" s="269"/>
      <c r="K33" s="257"/>
    </row>
    <row r="34" s="233" customFormat="1" ht="16" customHeight="1" spans="1:12">
      <c r="A34" s="33"/>
      <c r="B34" s="33"/>
      <c r="C34" s="33"/>
      <c r="D34" s="33"/>
      <c r="E34" s="155"/>
      <c r="F34" s="33"/>
      <c r="G34" s="33"/>
      <c r="H34" s="33"/>
      <c r="I34" s="33"/>
      <c r="J34" s="33"/>
      <c r="K34" s="155"/>
      <c r="L34" s="20"/>
    </row>
    <row r="35" s="233" customFormat="1" customHeight="1" spans="1:12">
      <c r="A35" s="26" t="s">
        <v>157</v>
      </c>
      <c r="B35" s="107"/>
      <c r="C35" s="27"/>
      <c r="D35" s="33"/>
      <c r="E35" s="155"/>
      <c r="F35" s="33"/>
      <c r="G35" s="33"/>
      <c r="H35" s="33"/>
      <c r="I35" s="33"/>
      <c r="J35" s="96">
        <v>2324477</v>
      </c>
      <c r="K35" s="155"/>
      <c r="L35" s="20"/>
    </row>
    <row r="36" s="233" customFormat="1" customHeight="1" spans="1:12">
      <c r="A36" s="26" t="s">
        <v>883</v>
      </c>
      <c r="B36" s="107"/>
      <c r="C36" s="27"/>
      <c r="D36" s="33"/>
      <c r="E36" s="155"/>
      <c r="F36" s="33"/>
      <c r="G36" s="33"/>
      <c r="H36" s="33"/>
      <c r="I36" s="33"/>
      <c r="J36" s="33"/>
      <c r="K36" s="155"/>
      <c r="L36" s="20"/>
    </row>
    <row r="37" s="233" customFormat="1" customHeight="1" spans="1:12">
      <c r="A37" s="26" t="s">
        <v>157</v>
      </c>
      <c r="B37" s="107"/>
      <c r="C37" s="27"/>
      <c r="D37" s="33"/>
      <c r="E37" s="155"/>
      <c r="F37" s="33"/>
      <c r="G37" s="33"/>
      <c r="H37" s="33"/>
      <c r="I37" s="33"/>
      <c r="J37" s="271">
        <v>2324477</v>
      </c>
      <c r="K37" s="155"/>
      <c r="L37" s="20"/>
    </row>
    <row r="38" s="233" customFormat="1" customHeight="1" spans="1:12">
      <c r="A38" s="28" t="s">
        <v>884</v>
      </c>
      <c r="B38" s="20"/>
      <c r="D38" s="20"/>
      <c r="E38" s="235"/>
      <c r="F38" s="20"/>
      <c r="G38" s="20"/>
      <c r="H38" s="20"/>
      <c r="I38" s="20"/>
      <c r="J38" s="20"/>
      <c r="K38" s="235"/>
      <c r="L38" s="20"/>
    </row>
    <row r="39" s="20" customFormat="1" customHeight="1" spans="1:11">
      <c r="A39" s="20" t="s">
        <v>885</v>
      </c>
      <c r="E39" s="235"/>
      <c r="K39" s="235"/>
    </row>
    <row r="40" s="20" customFormat="1" customHeight="1" spans="5:11">
      <c r="E40" s="235"/>
      <c r="K40" s="235"/>
    </row>
    <row r="41" s="20" customFormat="1" customHeight="1" spans="5:11">
      <c r="E41" s="235"/>
      <c r="J41" s="272"/>
      <c r="K41" s="235"/>
    </row>
  </sheetData>
  <mergeCells count="18">
    <mergeCell ref="A2:K2"/>
    <mergeCell ref="A3:K3"/>
    <mergeCell ref="A35:C35"/>
    <mergeCell ref="A36:C36"/>
    <mergeCell ref="A37:C37"/>
    <mergeCell ref="A5:A6"/>
    <mergeCell ref="A15:A17"/>
    <mergeCell ref="B5:B6"/>
    <mergeCell ref="C5:C6"/>
    <mergeCell ref="C15:C17"/>
    <mergeCell ref="D5:D6"/>
    <mergeCell ref="E5:E6"/>
    <mergeCell ref="F5:F6"/>
    <mergeCell ref="G5:G6"/>
    <mergeCell ref="H5:H6"/>
    <mergeCell ref="I5:I6"/>
    <mergeCell ref="J5:J6"/>
    <mergeCell ref="K5:K6"/>
  </mergeCells>
  <hyperlinks>
    <hyperlink ref="A1" location="索引目录!E38" display="返回索引页"/>
    <hyperlink ref="B1" location="固定资产汇总!B12" display="返回"/>
  </hyperlinks>
  <printOptions horizontalCentered="1"/>
  <pageMargins left="0.15625" right="0.15625" top="0.786805555555556" bottom="0.786805555555556" header="1.02291666666667" footer="0.511805555555556"/>
  <pageSetup paperSize="9" fitToHeight="0" orientation="landscape"/>
  <headerFooter alignWithMargins="0">
    <oddHeader>&amp;R&amp;"宋体,常规"&amp;10表&amp;"Times New Roman,常规"4-6-4
&amp;"宋体,常规"共&amp;"Times New Roman,常规"&amp;N&amp;"宋体,常规"页第&amp;"Times New Roman,常规"&amp;P&amp;"宋体,常规"页</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5"/>
  <sheetViews>
    <sheetView workbookViewId="0">
      <selection activeCell="M10" sqref="M10"/>
    </sheetView>
  </sheetViews>
  <sheetFormatPr defaultColWidth="7.875" defaultRowHeight="18" customHeight="1"/>
  <cols>
    <col min="1" max="1" width="15.5" style="842" customWidth="1"/>
    <col min="2" max="2" width="9.25" style="846" customWidth="1"/>
    <col min="3" max="3" width="7" style="846" customWidth="1"/>
    <col min="4" max="4" width="11.375" style="846" customWidth="1"/>
    <col min="5" max="5" width="8.375" style="846" customWidth="1"/>
    <col min="6" max="6" width="16.25" style="846" customWidth="1"/>
    <col min="7" max="7" width="10" style="846" customWidth="1"/>
    <col min="8" max="8" width="15.125" style="846" customWidth="1"/>
    <col min="9" max="9" width="20" style="846" customWidth="1"/>
    <col min="10" max="10" width="12.125" style="846" customWidth="1"/>
    <col min="11" max="11" width="13.625" style="846" customWidth="1"/>
    <col min="12" max="16384" width="7.875" style="846"/>
  </cols>
  <sheetData>
    <row r="1" s="841" customFormat="1" ht="13.5" customHeight="1" spans="1:11">
      <c r="A1" s="847" t="s">
        <v>86</v>
      </c>
      <c r="B1" s="848"/>
      <c r="C1" s="848"/>
      <c r="D1" s="848"/>
      <c r="E1" s="848"/>
      <c r="F1" s="848"/>
      <c r="G1" s="848"/>
      <c r="H1" s="848"/>
      <c r="I1" s="848"/>
      <c r="J1" s="848"/>
      <c r="K1" s="848"/>
    </row>
    <row r="2" s="841" customFormat="1" customHeight="1" spans="1:11">
      <c r="A2" s="849" t="s">
        <v>3</v>
      </c>
      <c r="B2" s="848"/>
      <c r="C2" s="848"/>
      <c r="D2" s="848"/>
      <c r="E2" s="848"/>
      <c r="F2" s="848"/>
      <c r="G2" s="848"/>
      <c r="H2" s="848"/>
      <c r="I2" s="848"/>
      <c r="J2" s="848"/>
      <c r="K2" s="848"/>
    </row>
    <row r="3" customHeight="1" spans="1:11">
      <c r="A3" s="850" t="e">
        <f>CONCATENATE(#REF!,#REF!,#REF!,#REF!,#REF!,#REF!,#REF!)</f>
        <v>#REF!</v>
      </c>
      <c r="B3" s="850"/>
      <c r="C3" s="850"/>
      <c r="D3" s="850"/>
      <c r="E3" s="850"/>
      <c r="F3" s="850"/>
      <c r="G3" s="850"/>
      <c r="H3" s="850"/>
      <c r="I3" s="850"/>
      <c r="J3" s="850"/>
      <c r="K3" s="850"/>
    </row>
    <row r="4" ht="17.25" customHeight="1" spans="1:11">
      <c r="A4" s="851" t="s">
        <v>114</v>
      </c>
      <c r="B4" s="852"/>
      <c r="C4" s="852"/>
      <c r="D4" s="852"/>
      <c r="E4" s="852"/>
      <c r="F4" s="852"/>
      <c r="G4" s="852"/>
      <c r="H4" s="852"/>
      <c r="I4" s="852"/>
      <c r="K4" s="949" t="s">
        <v>115</v>
      </c>
    </row>
    <row r="5" s="842" customFormat="1" customHeight="1" spans="1:12">
      <c r="A5" s="853" t="s">
        <v>116</v>
      </c>
      <c r="B5" s="854" t="s">
        <v>117</v>
      </c>
      <c r="C5" s="855"/>
      <c r="D5" s="856"/>
      <c r="E5" s="856"/>
      <c r="F5" s="856"/>
      <c r="G5" s="857"/>
      <c r="H5" s="854" t="s">
        <v>118</v>
      </c>
      <c r="I5" s="950" t="s">
        <v>119</v>
      </c>
      <c r="J5" s="951" t="s">
        <v>120</v>
      </c>
      <c r="K5" s="952"/>
      <c r="L5" s="846"/>
    </row>
    <row r="6" s="842" customFormat="1" customHeight="1" spans="1:12">
      <c r="A6" s="858"/>
      <c r="B6" s="859" t="s">
        <v>121</v>
      </c>
      <c r="C6" s="860"/>
      <c r="D6" s="861"/>
      <c r="E6" s="861"/>
      <c r="F6" s="861"/>
      <c r="G6" s="862"/>
      <c r="H6" s="863"/>
      <c r="I6" s="953"/>
      <c r="J6" s="954"/>
      <c r="K6" s="955"/>
      <c r="L6" s="846"/>
    </row>
    <row r="7" s="842" customFormat="1" customHeight="1" spans="1:11">
      <c r="A7" s="864" t="s">
        <v>122</v>
      </c>
      <c r="B7" s="865"/>
      <c r="C7" s="861"/>
      <c r="D7" s="861"/>
      <c r="E7" s="862"/>
      <c r="F7" s="866" t="s">
        <v>123</v>
      </c>
      <c r="G7" s="867"/>
      <c r="H7" s="866" t="s">
        <v>124</v>
      </c>
      <c r="I7" s="956" t="s">
        <v>119</v>
      </c>
      <c r="J7" s="866" t="s">
        <v>120</v>
      </c>
      <c r="K7" s="957"/>
    </row>
    <row r="8" s="842" customFormat="1" customHeight="1" spans="1:11">
      <c r="A8" s="868" t="s">
        <v>125</v>
      </c>
      <c r="B8" s="865"/>
      <c r="C8" s="861"/>
      <c r="D8" s="861"/>
      <c r="E8" s="862"/>
      <c r="F8" s="866" t="s">
        <v>123</v>
      </c>
      <c r="G8" s="867"/>
      <c r="H8" s="866" t="s">
        <v>126</v>
      </c>
      <c r="I8" s="956" t="s">
        <v>127</v>
      </c>
      <c r="J8" s="866" t="s">
        <v>120</v>
      </c>
      <c r="K8" s="957"/>
    </row>
    <row r="9" s="842" customFormat="1" customHeight="1" spans="1:11">
      <c r="A9" s="868" t="s">
        <v>128</v>
      </c>
      <c r="B9" s="869"/>
      <c r="C9" s="866" t="s">
        <v>129</v>
      </c>
      <c r="D9" s="869"/>
      <c r="E9" s="870" t="s">
        <v>130</v>
      </c>
      <c r="F9" s="860"/>
      <c r="G9" s="862"/>
      <c r="H9" s="866" t="s">
        <v>131</v>
      </c>
      <c r="I9" s="958" t="s">
        <v>132</v>
      </c>
      <c r="J9" s="866" t="s">
        <v>120</v>
      </c>
      <c r="K9" s="957"/>
    </row>
    <row r="10" s="842" customFormat="1" ht="27" customHeight="1" spans="1:11">
      <c r="A10" s="864" t="s">
        <v>133</v>
      </c>
      <c r="B10" s="871"/>
      <c r="C10" s="872"/>
      <c r="D10" s="872"/>
      <c r="E10" s="872"/>
      <c r="F10" s="872"/>
      <c r="G10" s="873"/>
      <c r="H10" s="859" t="s">
        <v>134</v>
      </c>
      <c r="I10" s="958" t="s">
        <v>132</v>
      </c>
      <c r="J10" s="859" t="s">
        <v>120</v>
      </c>
      <c r="K10" s="959"/>
    </row>
    <row r="11" customHeight="1" spans="1:11">
      <c r="A11" s="864" t="s">
        <v>135</v>
      </c>
      <c r="B11" s="874"/>
      <c r="C11" s="866" t="s">
        <v>136</v>
      </c>
      <c r="D11" s="875"/>
      <c r="E11" s="866" t="s">
        <v>137</v>
      </c>
      <c r="F11" s="876"/>
      <c r="G11" s="877" t="s">
        <v>138</v>
      </c>
      <c r="H11" s="874" t="s">
        <v>139</v>
      </c>
      <c r="I11" s="877" t="s">
        <v>140</v>
      </c>
      <c r="J11" s="960"/>
      <c r="K11" s="961"/>
    </row>
    <row r="12" customHeight="1" spans="1:11">
      <c r="A12" s="868" t="s">
        <v>141</v>
      </c>
      <c r="B12" s="874"/>
      <c r="C12" s="866" t="s">
        <v>142</v>
      </c>
      <c r="D12" s="875"/>
      <c r="E12" s="866" t="s">
        <v>143</v>
      </c>
      <c r="F12" s="876"/>
      <c r="G12" s="877" t="s">
        <v>144</v>
      </c>
      <c r="H12" s="874" t="s">
        <v>145</v>
      </c>
      <c r="I12" s="877" t="s">
        <v>146</v>
      </c>
      <c r="J12" s="874"/>
      <c r="K12" s="962"/>
    </row>
    <row r="13" customHeight="1" spans="1:11">
      <c r="A13" s="878" t="s">
        <v>147</v>
      </c>
      <c r="B13" s="879"/>
      <c r="C13" s="880" t="s">
        <v>148</v>
      </c>
      <c r="D13" s="881"/>
      <c r="E13" s="882" t="s">
        <v>149</v>
      </c>
      <c r="F13" s="883"/>
      <c r="G13" s="884" t="s">
        <v>150</v>
      </c>
      <c r="H13" s="885" t="s">
        <v>151</v>
      </c>
      <c r="I13" s="902"/>
      <c r="J13" s="902"/>
      <c r="K13" s="963"/>
    </row>
    <row r="14" s="843" customFormat="1" customHeight="1" spans="1:11">
      <c r="A14" s="886" t="s">
        <v>152</v>
      </c>
      <c r="B14" s="887"/>
      <c r="C14" s="887"/>
      <c r="D14" s="887"/>
      <c r="E14" s="887"/>
      <c r="F14" s="887"/>
      <c r="G14" s="888"/>
      <c r="H14" s="889" t="s">
        <v>153</v>
      </c>
      <c r="I14" s="907"/>
      <c r="J14" s="889" t="s">
        <v>154</v>
      </c>
      <c r="K14" s="964"/>
    </row>
    <row r="15" s="843" customFormat="1" customHeight="1" spans="1:11">
      <c r="A15" s="890"/>
      <c r="B15" s="891"/>
      <c r="C15" s="891"/>
      <c r="D15" s="891"/>
      <c r="E15" s="891"/>
      <c r="F15" s="891"/>
      <c r="G15" s="892"/>
      <c r="H15" s="866" t="s">
        <v>155</v>
      </c>
      <c r="I15" s="866" t="s">
        <v>156</v>
      </c>
      <c r="J15" s="859" t="s">
        <v>155</v>
      </c>
      <c r="K15" s="965" t="s">
        <v>156</v>
      </c>
    </row>
    <row r="16" s="844" customFormat="1" customHeight="1" spans="1:11">
      <c r="A16" s="893">
        <v>1</v>
      </c>
      <c r="B16" s="894"/>
      <c r="C16" s="895"/>
      <c r="D16" s="895"/>
      <c r="E16" s="895"/>
      <c r="F16" s="895"/>
      <c r="G16" s="896"/>
      <c r="H16" s="897">
        <v>255100000</v>
      </c>
      <c r="I16" s="966">
        <v>1</v>
      </c>
      <c r="J16" s="897">
        <v>255100000</v>
      </c>
      <c r="K16" s="967">
        <v>1</v>
      </c>
    </row>
    <row r="17" customHeight="1" spans="1:11">
      <c r="A17" s="893">
        <v>2</v>
      </c>
      <c r="B17" s="894"/>
      <c r="C17" s="895"/>
      <c r="D17" s="895"/>
      <c r="E17" s="895"/>
      <c r="F17" s="895"/>
      <c r="G17" s="896"/>
      <c r="H17" s="898"/>
      <c r="I17" s="968"/>
      <c r="J17" s="898"/>
      <c r="K17" s="969"/>
    </row>
    <row r="18" customHeight="1" spans="1:11">
      <c r="A18" s="893">
        <v>3</v>
      </c>
      <c r="B18" s="894"/>
      <c r="C18" s="895"/>
      <c r="D18" s="895"/>
      <c r="E18" s="895"/>
      <c r="F18" s="895"/>
      <c r="G18" s="896"/>
      <c r="H18" s="898"/>
      <c r="I18" s="968"/>
      <c r="J18" s="898"/>
      <c r="K18" s="969"/>
    </row>
    <row r="19" customHeight="1" spans="1:11">
      <c r="A19" s="893">
        <v>4</v>
      </c>
      <c r="B19" s="860"/>
      <c r="C19" s="861"/>
      <c r="D19" s="861"/>
      <c r="E19" s="861"/>
      <c r="F19" s="861"/>
      <c r="G19" s="862"/>
      <c r="H19" s="899"/>
      <c r="I19" s="941"/>
      <c r="J19" s="941"/>
      <c r="K19" s="962"/>
    </row>
    <row r="20" customHeight="1" spans="1:11">
      <c r="A20" s="893">
        <v>5</v>
      </c>
      <c r="B20" s="860"/>
      <c r="C20" s="861"/>
      <c r="D20" s="861"/>
      <c r="E20" s="861"/>
      <c r="F20" s="861"/>
      <c r="G20" s="862"/>
      <c r="H20" s="899"/>
      <c r="I20" s="941"/>
      <c r="J20" s="941"/>
      <c r="K20" s="962"/>
    </row>
    <row r="21" customHeight="1" spans="1:11">
      <c r="A21" s="900" t="s">
        <v>157</v>
      </c>
      <c r="B21" s="901"/>
      <c r="C21" s="902"/>
      <c r="D21" s="902"/>
      <c r="E21" s="902"/>
      <c r="F21" s="902"/>
      <c r="G21" s="903"/>
      <c r="H21" s="904"/>
      <c r="I21" s="881"/>
      <c r="J21" s="970"/>
      <c r="K21" s="971"/>
    </row>
    <row r="22" s="843" customFormat="1" customHeight="1" spans="1:11">
      <c r="A22" s="905" t="s">
        <v>158</v>
      </c>
      <c r="B22" s="906"/>
      <c r="C22" s="906"/>
      <c r="D22" s="906"/>
      <c r="E22" s="907"/>
      <c r="F22" s="889" t="s">
        <v>159</v>
      </c>
      <c r="G22" s="906"/>
      <c r="H22" s="907"/>
      <c r="I22" s="972" t="s">
        <v>160</v>
      </c>
      <c r="J22" s="854" t="s">
        <v>161</v>
      </c>
      <c r="K22" s="973" t="s">
        <v>162</v>
      </c>
    </row>
    <row r="23" customHeight="1" spans="1:11">
      <c r="A23" s="893">
        <v>1</v>
      </c>
      <c r="B23" s="908" t="s">
        <v>163</v>
      </c>
      <c r="C23" s="909"/>
      <c r="D23" s="909"/>
      <c r="E23" s="910"/>
      <c r="F23" s="911" t="s">
        <v>164</v>
      </c>
      <c r="G23" s="912"/>
      <c r="H23" s="913"/>
      <c r="I23" s="974">
        <v>1550000</v>
      </c>
      <c r="J23" s="975">
        <v>0.9677</v>
      </c>
      <c r="K23" s="976"/>
    </row>
    <row r="24" customHeight="1" spans="1:11">
      <c r="A24" s="893">
        <v>2</v>
      </c>
      <c r="B24" s="908" t="s">
        <v>165</v>
      </c>
      <c r="C24" s="909"/>
      <c r="D24" s="909"/>
      <c r="E24" s="910"/>
      <c r="F24" s="911" t="s">
        <v>164</v>
      </c>
      <c r="G24" s="912"/>
      <c r="H24" s="913"/>
      <c r="I24" s="974">
        <v>3600000</v>
      </c>
      <c r="J24" s="975">
        <v>1</v>
      </c>
      <c r="K24" s="976"/>
    </row>
    <row r="25" customHeight="1" spans="1:11">
      <c r="A25" s="893">
        <v>3</v>
      </c>
      <c r="B25" s="914"/>
      <c r="C25" s="915"/>
      <c r="D25" s="915"/>
      <c r="E25" s="916"/>
      <c r="F25" s="860"/>
      <c r="G25" s="861"/>
      <c r="H25" s="862"/>
      <c r="I25" s="941"/>
      <c r="J25" s="977"/>
      <c r="K25" s="976"/>
    </row>
    <row r="26" customHeight="1" spans="1:11">
      <c r="A26" s="893">
        <v>4</v>
      </c>
      <c r="B26" s="914"/>
      <c r="C26" s="915"/>
      <c r="D26" s="915"/>
      <c r="E26" s="916"/>
      <c r="F26" s="860"/>
      <c r="G26" s="861"/>
      <c r="H26" s="862"/>
      <c r="I26" s="941"/>
      <c r="J26" s="977"/>
      <c r="K26" s="976"/>
    </row>
    <row r="27" customHeight="1" spans="1:11">
      <c r="A27" s="893">
        <v>5</v>
      </c>
      <c r="B27" s="914"/>
      <c r="C27" s="915"/>
      <c r="D27" s="915"/>
      <c r="E27" s="916"/>
      <c r="F27" s="860"/>
      <c r="G27" s="861"/>
      <c r="H27" s="862"/>
      <c r="I27" s="941"/>
      <c r="J27" s="977"/>
      <c r="K27" s="976"/>
    </row>
    <row r="28" customHeight="1" spans="1:11">
      <c r="A28" s="917">
        <v>6</v>
      </c>
      <c r="B28" s="914"/>
      <c r="C28" s="915"/>
      <c r="D28" s="915"/>
      <c r="E28" s="916"/>
      <c r="F28" s="860"/>
      <c r="G28" s="861"/>
      <c r="H28" s="862"/>
      <c r="I28" s="941"/>
      <c r="J28" s="977"/>
      <c r="K28" s="976"/>
    </row>
    <row r="29" customHeight="1" spans="1:11">
      <c r="A29" s="917">
        <v>7</v>
      </c>
      <c r="B29" s="918"/>
      <c r="C29" s="919"/>
      <c r="D29" s="919"/>
      <c r="E29" s="920"/>
      <c r="F29" s="860"/>
      <c r="G29" s="861"/>
      <c r="H29" s="862"/>
      <c r="I29" s="978"/>
      <c r="J29" s="977"/>
      <c r="K29" s="976"/>
    </row>
    <row r="30" customHeight="1" spans="1:11">
      <c r="A30" s="917">
        <v>8</v>
      </c>
      <c r="B30" s="914"/>
      <c r="C30" s="915"/>
      <c r="D30" s="915"/>
      <c r="E30" s="916"/>
      <c r="F30" s="860"/>
      <c r="G30" s="861"/>
      <c r="H30" s="862"/>
      <c r="I30" s="978"/>
      <c r="J30" s="977"/>
      <c r="K30" s="976"/>
    </row>
    <row r="31" customHeight="1" spans="1:11">
      <c r="A31" s="917">
        <v>9</v>
      </c>
      <c r="B31" s="914"/>
      <c r="C31" s="915"/>
      <c r="D31" s="915"/>
      <c r="E31" s="916"/>
      <c r="F31" s="860"/>
      <c r="G31" s="861"/>
      <c r="H31" s="862"/>
      <c r="I31" s="978"/>
      <c r="J31" s="977"/>
      <c r="K31" s="976"/>
    </row>
    <row r="32" customHeight="1" spans="1:11">
      <c r="A32" s="917">
        <v>10</v>
      </c>
      <c r="B32" s="918"/>
      <c r="C32" s="919"/>
      <c r="D32" s="919"/>
      <c r="E32" s="920"/>
      <c r="F32" s="860"/>
      <c r="G32" s="861"/>
      <c r="H32" s="862"/>
      <c r="I32" s="978"/>
      <c r="J32" s="977"/>
      <c r="K32" s="976"/>
    </row>
    <row r="33" customHeight="1" spans="1:11">
      <c r="A33" s="921" t="s">
        <v>166</v>
      </c>
      <c r="B33" s="922"/>
      <c r="C33" s="885"/>
      <c r="D33" s="902"/>
      <c r="E33" s="902"/>
      <c r="F33" s="902"/>
      <c r="G33" s="902"/>
      <c r="H33" s="902"/>
      <c r="I33" s="902"/>
      <c r="J33" s="902"/>
      <c r="K33" s="963"/>
    </row>
    <row r="34" customHeight="1" spans="1:11">
      <c r="A34" s="923" t="s">
        <v>167</v>
      </c>
      <c r="B34" s="924"/>
      <c r="C34" s="925"/>
      <c r="D34" s="926"/>
      <c r="E34" s="926"/>
      <c r="F34" s="926"/>
      <c r="G34" s="926"/>
      <c r="H34" s="926"/>
      <c r="I34" s="926"/>
      <c r="J34" s="926"/>
      <c r="K34" s="979"/>
    </row>
    <row r="35" ht="30.75" customHeight="1" spans="1:11">
      <c r="A35" s="927" t="s">
        <v>168</v>
      </c>
      <c r="B35" s="928"/>
      <c r="C35" s="929"/>
      <c r="D35" s="929"/>
      <c r="E35" s="929"/>
      <c r="F35" s="929"/>
      <c r="G35" s="929"/>
      <c r="H35" s="929"/>
      <c r="I35" s="929"/>
      <c r="J35" s="929"/>
      <c r="K35" s="980"/>
    </row>
    <row r="36" s="844" customFormat="1" customHeight="1" spans="1:11">
      <c r="A36" s="930" t="s">
        <v>169</v>
      </c>
      <c r="B36" s="931" t="s">
        <v>170</v>
      </c>
      <c r="C36" s="932"/>
      <c r="D36" s="932"/>
      <c r="E36" s="932"/>
      <c r="F36" s="933" t="s">
        <v>171</v>
      </c>
      <c r="G36" s="932"/>
      <c r="H36" s="932"/>
      <c r="I36" s="933" t="s">
        <v>172</v>
      </c>
      <c r="J36" s="932"/>
      <c r="K36" s="981"/>
    </row>
    <row r="37" s="844" customFormat="1" customHeight="1" spans="1:11">
      <c r="A37" s="934"/>
      <c r="B37" s="866" t="s">
        <v>173</v>
      </c>
      <c r="C37" s="866" t="s">
        <v>174</v>
      </c>
      <c r="D37" s="870"/>
      <c r="E37" s="870"/>
      <c r="F37" s="866" t="s">
        <v>175</v>
      </c>
      <c r="G37" s="935"/>
      <c r="H37" s="935"/>
      <c r="I37" s="866" t="s">
        <v>176</v>
      </c>
      <c r="J37" s="982"/>
      <c r="K37" s="983"/>
    </row>
    <row r="38" s="844" customFormat="1" customHeight="1" spans="1:11">
      <c r="A38" s="934"/>
      <c r="B38" s="866" t="s">
        <v>177</v>
      </c>
      <c r="C38" s="866" t="s">
        <v>178</v>
      </c>
      <c r="D38" s="870"/>
      <c r="E38" s="870"/>
      <c r="F38" s="866" t="s">
        <v>179</v>
      </c>
      <c r="G38" s="936">
        <v>0</v>
      </c>
      <c r="H38" s="937"/>
      <c r="I38" s="866" t="s">
        <v>180</v>
      </c>
      <c r="J38" s="866" t="s">
        <v>181</v>
      </c>
      <c r="K38" s="984"/>
    </row>
    <row r="39" customHeight="1" spans="1:11">
      <c r="A39" s="938" t="s">
        <v>182</v>
      </c>
      <c r="B39" s="866" t="s">
        <v>183</v>
      </c>
      <c r="C39" s="870"/>
      <c r="D39" s="870"/>
      <c r="E39" s="870"/>
      <c r="F39" s="866" t="s">
        <v>184</v>
      </c>
      <c r="G39" s="939">
        <v>0</v>
      </c>
      <c r="H39" s="940"/>
      <c r="I39" s="940"/>
      <c r="J39" s="940"/>
      <c r="K39" s="985"/>
    </row>
    <row r="40" customHeight="1" spans="1:11">
      <c r="A40" s="893"/>
      <c r="B40" s="941"/>
      <c r="C40" s="942" t="s">
        <v>7</v>
      </c>
      <c r="D40" s="869"/>
      <c r="E40" s="942" t="s">
        <v>185</v>
      </c>
      <c r="F40" s="869"/>
      <c r="G40" s="942" t="s">
        <v>186</v>
      </c>
      <c r="H40" s="869"/>
      <c r="I40" s="942" t="s">
        <v>68</v>
      </c>
      <c r="J40" s="942" t="s">
        <v>76</v>
      </c>
      <c r="K40" s="962"/>
    </row>
    <row r="41" s="845" customFormat="1" customHeight="1" spans="1:11">
      <c r="A41" s="938" t="s">
        <v>187</v>
      </c>
      <c r="B41" s="943" t="s">
        <v>132</v>
      </c>
      <c r="C41" s="942"/>
      <c r="D41" s="869"/>
      <c r="E41" s="869"/>
      <c r="F41" s="869"/>
      <c r="G41" s="869"/>
      <c r="H41" s="869"/>
      <c r="I41" s="869"/>
      <c r="J41" s="869"/>
      <c r="K41" s="962"/>
    </row>
    <row r="42" s="845" customFormat="1" customHeight="1" spans="1:11">
      <c r="A42" s="944" t="s">
        <v>188</v>
      </c>
      <c r="B42" s="945"/>
      <c r="C42" s="946"/>
      <c r="D42" s="947"/>
      <c r="E42" s="946"/>
      <c r="F42" s="947"/>
      <c r="G42" s="947"/>
      <c r="H42" s="947"/>
      <c r="I42" s="947"/>
      <c r="J42" s="947"/>
      <c r="K42" s="986"/>
    </row>
    <row r="43" s="844" customFormat="1" customHeight="1" spans="2:11">
      <c r="B43" s="948"/>
      <c r="C43" s="948"/>
      <c r="D43" s="948"/>
      <c r="E43" s="948"/>
      <c r="F43" s="948"/>
      <c r="G43" s="948"/>
      <c r="H43" s="948"/>
      <c r="I43" s="948"/>
      <c r="J43" s="948"/>
      <c r="K43" s="948"/>
    </row>
    <row r="44" customHeight="1" spans="1:1">
      <c r="A44" s="846"/>
    </row>
    <row r="45" customHeight="1" spans="4:4">
      <c r="D45" s="842"/>
    </row>
  </sheetData>
  <mergeCells count="71">
    <mergeCell ref="A2:K2"/>
    <mergeCell ref="A3:K3"/>
    <mergeCell ref="C5:G5"/>
    <mergeCell ref="C6:G6"/>
    <mergeCell ref="B7:E7"/>
    <mergeCell ref="B8:E8"/>
    <mergeCell ref="F9:G9"/>
    <mergeCell ref="B10:G10"/>
    <mergeCell ref="J11:K11"/>
    <mergeCell ref="H13:K13"/>
    <mergeCell ref="H14:I14"/>
    <mergeCell ref="J14:K14"/>
    <mergeCell ref="B16:G16"/>
    <mergeCell ref="B17:G17"/>
    <mergeCell ref="B18:G18"/>
    <mergeCell ref="B19:G19"/>
    <mergeCell ref="B20:G20"/>
    <mergeCell ref="B21:G21"/>
    <mergeCell ref="A22:E22"/>
    <mergeCell ref="F22:H22"/>
    <mergeCell ref="B23:E23"/>
    <mergeCell ref="F23:H23"/>
    <mergeCell ref="B24:E24"/>
    <mergeCell ref="F24:H24"/>
    <mergeCell ref="B25:E25"/>
    <mergeCell ref="F25:H25"/>
    <mergeCell ref="B26:E26"/>
    <mergeCell ref="F26:H26"/>
    <mergeCell ref="B27:E27"/>
    <mergeCell ref="F27:H27"/>
    <mergeCell ref="B28:E28"/>
    <mergeCell ref="F28:H28"/>
    <mergeCell ref="B29:E29"/>
    <mergeCell ref="F29:H29"/>
    <mergeCell ref="B30:E30"/>
    <mergeCell ref="F30:H30"/>
    <mergeCell ref="B31:E31"/>
    <mergeCell ref="F31:H31"/>
    <mergeCell ref="B32:E32"/>
    <mergeCell ref="F32:H32"/>
    <mergeCell ref="A33:B33"/>
    <mergeCell ref="C33:K33"/>
    <mergeCell ref="A34:B34"/>
    <mergeCell ref="C34:K34"/>
    <mergeCell ref="C36:E36"/>
    <mergeCell ref="G36:H36"/>
    <mergeCell ref="J36:K36"/>
    <mergeCell ref="C37:E37"/>
    <mergeCell ref="G37:H37"/>
    <mergeCell ref="J37:K37"/>
    <mergeCell ref="C38:E38"/>
    <mergeCell ref="G38:H38"/>
    <mergeCell ref="J38:K38"/>
    <mergeCell ref="B39:D39"/>
    <mergeCell ref="G39:K39"/>
    <mergeCell ref="C40:D40"/>
    <mergeCell ref="E40:F40"/>
    <mergeCell ref="G40:H40"/>
    <mergeCell ref="C41:D41"/>
    <mergeCell ref="E41:F41"/>
    <mergeCell ref="G41:H41"/>
    <mergeCell ref="C42:D42"/>
    <mergeCell ref="E42:F42"/>
    <mergeCell ref="G42:H42"/>
    <mergeCell ref="A5:A6"/>
    <mergeCell ref="A36:A38"/>
    <mergeCell ref="H5:H6"/>
    <mergeCell ref="I5:I6"/>
    <mergeCell ref="J5:J6"/>
    <mergeCell ref="K5:K6"/>
    <mergeCell ref="A14:G15"/>
  </mergeCells>
  <hyperlinks>
    <hyperlink ref="A1" location="索引目录!B4" display="返回索引页"/>
  </hyperlinks>
  <printOptions horizontalCentered="1"/>
  <pageMargins left="0.629166666666667" right="0.238888888888889" top="0.788888888888889" bottom="0.788888888888889" header="0.509027777777778" footer="0.509027777777778"/>
  <pageSetup paperSize="9" scale="93" fitToHeight="0" orientation="landscape"/>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F14" sqref="F14"/>
    </sheetView>
  </sheetViews>
  <sheetFormatPr defaultColWidth="9" defaultRowHeight="15.75" outlineLevelRow="7" outlineLevelCol="1"/>
  <cols>
    <col min="1" max="1" width="25.25" customWidth="1"/>
    <col min="2" max="2" width="38.125" customWidth="1"/>
  </cols>
  <sheetData>
    <row r="1" ht="51" customHeight="1" spans="1:2">
      <c r="A1" s="228" t="s">
        <v>886</v>
      </c>
      <c r="B1" s="229"/>
    </row>
    <row r="2" ht="20" customHeight="1" spans="1:2">
      <c r="A2" s="230" t="s">
        <v>887</v>
      </c>
      <c r="B2" s="230" t="s">
        <v>888</v>
      </c>
    </row>
    <row r="3" ht="20" customHeight="1" spans="1:2">
      <c r="A3" s="230" t="s">
        <v>889</v>
      </c>
      <c r="B3" s="230" t="s">
        <v>888</v>
      </c>
    </row>
    <row r="4" ht="20" customHeight="1" spans="1:2">
      <c r="A4" s="230" t="s">
        <v>890</v>
      </c>
      <c r="B4" s="230" t="s">
        <v>891</v>
      </c>
    </row>
    <row r="5" ht="20" customHeight="1" spans="1:2">
      <c r="A5" s="231" t="s">
        <v>892</v>
      </c>
      <c r="B5" s="231" t="s">
        <v>893</v>
      </c>
    </row>
    <row r="6" ht="20" customHeight="1" spans="1:2">
      <c r="A6" s="231" t="s">
        <v>894</v>
      </c>
      <c r="B6" s="231" t="s">
        <v>895</v>
      </c>
    </row>
    <row r="8" ht="18.75" spans="1:1">
      <c r="A8" s="232" t="s">
        <v>896</v>
      </c>
    </row>
  </sheetData>
  <mergeCells count="1">
    <mergeCell ref="A1:B1"/>
  </mergeCells>
  <pageMargins left="0.75" right="0.75" top="1" bottom="1" header="0.5" footer="0.5"/>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5"/>
  <sheetViews>
    <sheetView zoomScale="115" zoomScaleNormal="115" workbookViewId="0">
      <selection activeCell="L1" sqref="L$1:L$1048576"/>
    </sheetView>
  </sheetViews>
  <sheetFormatPr defaultColWidth="7.875" defaultRowHeight="15.75" customHeight="1"/>
  <cols>
    <col min="1" max="1" width="3.75" style="20" customWidth="1"/>
    <col min="2" max="2" width="9" style="20" customWidth="1"/>
    <col min="3" max="3" width="14.125" style="20" hidden="1" customWidth="1"/>
    <col min="4" max="4" width="7" style="20" hidden="1" customWidth="1" outlineLevel="1"/>
    <col min="5" max="5" width="9.625" style="20" customWidth="1" collapsed="1"/>
    <col min="6" max="6" width="8.5" style="20" customWidth="1"/>
    <col min="7" max="7" width="8.375" style="20" customWidth="1"/>
    <col min="8" max="8" width="9.375" style="20" customWidth="1"/>
    <col min="9" max="9" width="6.625" style="20" customWidth="1"/>
    <col min="10" max="10" width="8.75" style="20" customWidth="1"/>
    <col min="11" max="11" width="9" style="20" customWidth="1"/>
    <col min="12" max="12" width="17.5" style="212" customWidth="1"/>
    <col min="13" max="13" width="11.5" style="20" hidden="1" customWidth="1" outlineLevel="1"/>
    <col min="14" max="14" width="14.125" style="20" hidden="1" customWidth="1" collapsed="1"/>
    <col min="15" max="16384" width="7.875" style="20"/>
  </cols>
  <sheetData>
    <row r="1" s="20" customFormat="1" ht="12.75" spans="1:12">
      <c r="A1" s="14" t="s">
        <v>86</v>
      </c>
      <c r="B1" s="15" t="s">
        <v>267</v>
      </c>
      <c r="C1" s="16"/>
      <c r="D1" s="16"/>
      <c r="E1" s="16"/>
      <c r="F1" s="16"/>
      <c r="G1" s="16"/>
      <c r="H1" s="16"/>
      <c r="I1" s="16"/>
      <c r="J1" s="16"/>
      <c r="K1" s="16"/>
      <c r="L1" s="16"/>
    </row>
    <row r="2" s="20" customFormat="1" ht="30" customHeight="1" spans="1:12">
      <c r="A2" s="17" t="s">
        <v>897</v>
      </c>
      <c r="B2" s="17"/>
      <c r="C2" s="17"/>
      <c r="D2" s="17"/>
      <c r="E2" s="17"/>
      <c r="F2" s="17"/>
      <c r="G2" s="17"/>
      <c r="H2" s="17"/>
      <c r="I2" s="17"/>
      <c r="J2" s="17"/>
      <c r="K2" s="17"/>
      <c r="L2" s="17"/>
    </row>
    <row r="3" s="20" customFormat="1" ht="14.1" customHeight="1" spans="1:14">
      <c r="A3" s="18"/>
      <c r="B3" s="18"/>
      <c r="C3" s="18"/>
      <c r="D3" s="18"/>
      <c r="E3" s="18"/>
      <c r="F3" s="18"/>
      <c r="G3" s="18"/>
      <c r="H3" s="18"/>
      <c r="I3" s="30"/>
      <c r="J3" s="30"/>
      <c r="K3" s="30"/>
      <c r="L3" s="30"/>
      <c r="N3" s="212"/>
    </row>
    <row r="4" s="20" customFormat="1" customHeight="1" spans="1:14">
      <c r="A4" s="19" t="s">
        <v>718</v>
      </c>
      <c r="L4" s="217" t="s">
        <v>115</v>
      </c>
      <c r="N4" s="212"/>
    </row>
    <row r="5" s="32" customFormat="1" customHeight="1" spans="1:14">
      <c r="A5" s="21" t="s">
        <v>190</v>
      </c>
      <c r="B5" s="165" t="s">
        <v>898</v>
      </c>
      <c r="C5" s="22" t="s">
        <v>899</v>
      </c>
      <c r="D5" s="183" t="s">
        <v>791</v>
      </c>
      <c r="E5" s="213" t="s">
        <v>900</v>
      </c>
      <c r="F5" s="213"/>
      <c r="G5" s="213"/>
      <c r="H5" s="22" t="s">
        <v>362</v>
      </c>
      <c r="I5" s="22" t="s">
        <v>363</v>
      </c>
      <c r="J5" s="218" t="s">
        <v>901</v>
      </c>
      <c r="K5" s="219"/>
      <c r="L5" s="22" t="s">
        <v>193</v>
      </c>
      <c r="M5" s="21" t="s">
        <v>460</v>
      </c>
      <c r="N5" s="220" t="s">
        <v>902</v>
      </c>
    </row>
    <row r="6" s="32" customFormat="1" customHeight="1" spans="1:14">
      <c r="A6" s="21"/>
      <c r="B6" s="21"/>
      <c r="C6" s="21"/>
      <c r="D6" s="183"/>
      <c r="E6" s="214" t="s">
        <v>903</v>
      </c>
      <c r="F6" s="215" t="s">
        <v>904</v>
      </c>
      <c r="G6" s="215" t="s">
        <v>905</v>
      </c>
      <c r="H6" s="21"/>
      <c r="I6" s="21"/>
      <c r="J6" s="221"/>
      <c r="K6" s="222"/>
      <c r="L6" s="22"/>
      <c r="M6" s="21"/>
      <c r="N6" s="220"/>
    </row>
    <row r="7" s="20" customFormat="1" customHeight="1" spans="1:14">
      <c r="A7" s="21">
        <v>1</v>
      </c>
      <c r="B7" s="185" t="s">
        <v>906</v>
      </c>
      <c r="C7" s="78"/>
      <c r="D7" s="23"/>
      <c r="E7" s="110">
        <v>12</v>
      </c>
      <c r="F7" s="110"/>
      <c r="G7" s="110"/>
      <c r="H7" s="216" t="s">
        <v>907</v>
      </c>
      <c r="I7" s="223">
        <v>282</v>
      </c>
      <c r="J7" s="33">
        <v>200</v>
      </c>
      <c r="K7" s="224">
        <v>56400</v>
      </c>
      <c r="L7" s="225" t="s">
        <v>908</v>
      </c>
      <c r="M7" s="33"/>
      <c r="N7" s="225" t="s">
        <v>909</v>
      </c>
    </row>
    <row r="8" s="20" customFormat="1" customHeight="1" spans="1:14">
      <c r="A8" s="21">
        <v>2</v>
      </c>
      <c r="B8" s="185" t="s">
        <v>910</v>
      </c>
      <c r="C8" s="78"/>
      <c r="D8" s="23"/>
      <c r="E8" s="110"/>
      <c r="F8" s="110"/>
      <c r="G8" s="110"/>
      <c r="H8" s="216" t="s">
        <v>911</v>
      </c>
      <c r="I8" s="223">
        <v>2102.5</v>
      </c>
      <c r="J8" s="33">
        <v>60</v>
      </c>
      <c r="K8" s="224">
        <v>126150</v>
      </c>
      <c r="L8" s="225" t="s">
        <v>908</v>
      </c>
      <c r="M8" s="33"/>
      <c r="N8" s="225" t="s">
        <v>912</v>
      </c>
    </row>
    <row r="9" s="20" customFormat="1" customHeight="1" spans="1:14">
      <c r="A9" s="21">
        <v>3</v>
      </c>
      <c r="B9" s="185" t="s">
        <v>913</v>
      </c>
      <c r="C9" s="78"/>
      <c r="D9" s="23"/>
      <c r="E9" s="110" t="s">
        <v>914</v>
      </c>
      <c r="F9" s="110"/>
      <c r="G9" s="110"/>
      <c r="H9" s="216" t="s">
        <v>907</v>
      </c>
      <c r="I9" s="223">
        <v>54</v>
      </c>
      <c r="J9" s="33">
        <v>200</v>
      </c>
      <c r="K9" s="224">
        <v>10800</v>
      </c>
      <c r="L9" s="225" t="s">
        <v>908</v>
      </c>
      <c r="M9" s="33"/>
      <c r="N9" s="225" t="s">
        <v>909</v>
      </c>
    </row>
    <row r="10" s="20" customFormat="1" customHeight="1" spans="1:14">
      <c r="A10" s="21">
        <v>4</v>
      </c>
      <c r="B10" s="185" t="s">
        <v>915</v>
      </c>
      <c r="C10" s="78"/>
      <c r="D10" s="23"/>
      <c r="E10" s="110" t="s">
        <v>239</v>
      </c>
      <c r="F10" s="110"/>
      <c r="G10" s="110"/>
      <c r="H10" s="216" t="s">
        <v>907</v>
      </c>
      <c r="I10" s="223">
        <v>11</v>
      </c>
      <c r="J10" s="33">
        <v>50</v>
      </c>
      <c r="K10" s="224">
        <v>550</v>
      </c>
      <c r="L10" s="225" t="s">
        <v>908</v>
      </c>
      <c r="M10" s="33"/>
      <c r="N10" s="225" t="s">
        <v>916</v>
      </c>
    </row>
    <row r="11" s="20" customFormat="1" customHeight="1" spans="1:14">
      <c r="A11" s="21">
        <v>5</v>
      </c>
      <c r="B11" s="185" t="s">
        <v>917</v>
      </c>
      <c r="C11" s="78"/>
      <c r="D11" s="23"/>
      <c r="E11" s="110" t="s">
        <v>918</v>
      </c>
      <c r="F11" s="21"/>
      <c r="G11" s="21"/>
      <c r="H11" s="216" t="s">
        <v>907</v>
      </c>
      <c r="I11" s="223">
        <v>30</v>
      </c>
      <c r="J11" s="33">
        <v>2200</v>
      </c>
      <c r="K11" s="224">
        <v>66000</v>
      </c>
      <c r="L11" s="225" t="s">
        <v>908</v>
      </c>
      <c r="M11" s="33"/>
      <c r="N11" s="225" t="s">
        <v>909</v>
      </c>
    </row>
    <row r="12" s="20" customFormat="1" customHeight="1" spans="1:14">
      <c r="A12" s="21">
        <v>6</v>
      </c>
      <c r="B12" s="185" t="s">
        <v>919</v>
      </c>
      <c r="C12" s="78"/>
      <c r="D12" s="23"/>
      <c r="E12" s="110" t="s">
        <v>920</v>
      </c>
      <c r="F12" s="110" t="s">
        <v>238</v>
      </c>
      <c r="G12" s="110" t="s">
        <v>238</v>
      </c>
      <c r="H12" s="216" t="s">
        <v>907</v>
      </c>
      <c r="I12" s="223">
        <v>13</v>
      </c>
      <c r="J12" s="33">
        <v>30000</v>
      </c>
      <c r="K12" s="224">
        <v>390000</v>
      </c>
      <c r="L12" s="225" t="s">
        <v>908</v>
      </c>
      <c r="M12" s="33"/>
      <c r="N12" s="225" t="s">
        <v>921</v>
      </c>
    </row>
    <row r="13" s="20" customFormat="1" customHeight="1" spans="1:14">
      <c r="A13" s="21">
        <v>7</v>
      </c>
      <c r="B13" s="185" t="s">
        <v>922</v>
      </c>
      <c r="C13" s="78"/>
      <c r="D13" s="23"/>
      <c r="E13" s="110" t="s">
        <v>923</v>
      </c>
      <c r="F13" s="21"/>
      <c r="G13" s="21"/>
      <c r="H13" s="216" t="s">
        <v>907</v>
      </c>
      <c r="I13" s="223">
        <v>113</v>
      </c>
      <c r="J13" s="33">
        <v>150</v>
      </c>
      <c r="K13" s="224">
        <v>16950</v>
      </c>
      <c r="L13" s="225" t="s">
        <v>908</v>
      </c>
      <c r="M13" s="33"/>
      <c r="N13" s="225" t="s">
        <v>909</v>
      </c>
    </row>
    <row r="14" s="20" customFormat="1" customHeight="1" spans="1:14">
      <c r="A14" s="21">
        <v>8</v>
      </c>
      <c r="B14" s="185" t="s">
        <v>924</v>
      </c>
      <c r="C14" s="78"/>
      <c r="D14" s="23"/>
      <c r="E14" s="110" t="s">
        <v>925</v>
      </c>
      <c r="F14" s="21"/>
      <c r="G14" s="21"/>
      <c r="H14" s="216" t="s">
        <v>907</v>
      </c>
      <c r="I14" s="223">
        <v>15</v>
      </c>
      <c r="J14" s="33">
        <v>120</v>
      </c>
      <c r="K14" s="224">
        <v>1800</v>
      </c>
      <c r="L14" s="225" t="s">
        <v>908</v>
      </c>
      <c r="M14" s="33"/>
      <c r="N14" s="225" t="s">
        <v>909</v>
      </c>
    </row>
    <row r="15" s="20" customFormat="1" customHeight="1" spans="1:14">
      <c r="A15" s="21">
        <v>9</v>
      </c>
      <c r="B15" s="185" t="s">
        <v>926</v>
      </c>
      <c r="C15" s="78"/>
      <c r="D15" s="23"/>
      <c r="E15" s="110" t="s">
        <v>927</v>
      </c>
      <c r="F15" s="21"/>
      <c r="G15" s="21"/>
      <c r="H15" s="216" t="s">
        <v>907</v>
      </c>
      <c r="I15" s="223">
        <v>242</v>
      </c>
      <c r="J15" s="33">
        <v>180</v>
      </c>
      <c r="K15" s="224">
        <v>43560</v>
      </c>
      <c r="L15" s="225" t="s">
        <v>908</v>
      </c>
      <c r="M15" s="33"/>
      <c r="N15" s="225" t="s">
        <v>909</v>
      </c>
    </row>
    <row r="16" s="20" customFormat="1" customHeight="1" spans="1:14">
      <c r="A16" s="21">
        <v>10</v>
      </c>
      <c r="B16" s="185" t="s">
        <v>928</v>
      </c>
      <c r="C16" s="78"/>
      <c r="D16" s="23"/>
      <c r="E16" s="110" t="s">
        <v>929</v>
      </c>
      <c r="F16" s="21"/>
      <c r="G16" s="21"/>
      <c r="H16" s="216" t="s">
        <v>907</v>
      </c>
      <c r="I16" s="223">
        <v>39</v>
      </c>
      <c r="J16" s="33">
        <v>200</v>
      </c>
      <c r="K16" s="224">
        <v>7800</v>
      </c>
      <c r="L16" s="225" t="s">
        <v>908</v>
      </c>
      <c r="M16" s="33"/>
      <c r="N16" s="225" t="s">
        <v>909</v>
      </c>
    </row>
    <row r="17" s="20" customFormat="1" customHeight="1" spans="1:14">
      <c r="A17" s="21">
        <v>11</v>
      </c>
      <c r="B17" s="185" t="s">
        <v>930</v>
      </c>
      <c r="C17" s="78"/>
      <c r="D17" s="23"/>
      <c r="E17" s="110" t="s">
        <v>931</v>
      </c>
      <c r="F17" s="21"/>
      <c r="G17" s="21"/>
      <c r="H17" s="216" t="s">
        <v>907</v>
      </c>
      <c r="I17" s="223">
        <v>37</v>
      </c>
      <c r="J17" s="33">
        <v>200</v>
      </c>
      <c r="K17" s="224">
        <v>7400</v>
      </c>
      <c r="L17" s="225" t="s">
        <v>908</v>
      </c>
      <c r="M17" s="33"/>
      <c r="N17" s="225" t="s">
        <v>909</v>
      </c>
    </row>
    <row r="18" s="20" customFormat="1" customHeight="1" spans="1:14">
      <c r="A18" s="21">
        <v>12</v>
      </c>
      <c r="B18" s="185" t="s">
        <v>932</v>
      </c>
      <c r="C18" s="78"/>
      <c r="D18" s="23"/>
      <c r="E18" s="110" t="s">
        <v>239</v>
      </c>
      <c r="F18" s="21"/>
      <c r="G18" s="21"/>
      <c r="H18" s="216" t="s">
        <v>907</v>
      </c>
      <c r="I18" s="223">
        <v>15</v>
      </c>
      <c r="J18" s="33">
        <v>80</v>
      </c>
      <c r="K18" s="224">
        <v>1200</v>
      </c>
      <c r="L18" s="225" t="s">
        <v>908</v>
      </c>
      <c r="M18" s="33"/>
      <c r="N18" s="225" t="s">
        <v>909</v>
      </c>
    </row>
    <row r="19" s="20" customFormat="1" customHeight="1" spans="1:14">
      <c r="A19" s="21">
        <v>13</v>
      </c>
      <c r="B19" s="185" t="s">
        <v>933</v>
      </c>
      <c r="C19" s="78"/>
      <c r="D19" s="23"/>
      <c r="E19" s="110" t="s">
        <v>923</v>
      </c>
      <c r="F19" s="21"/>
      <c r="G19" s="21"/>
      <c r="H19" s="216" t="s">
        <v>907</v>
      </c>
      <c r="I19" s="223">
        <v>11</v>
      </c>
      <c r="J19" s="33">
        <v>350</v>
      </c>
      <c r="K19" s="224">
        <v>3850</v>
      </c>
      <c r="L19" s="225" t="s">
        <v>908</v>
      </c>
      <c r="M19" s="33"/>
      <c r="N19" s="225" t="s">
        <v>909</v>
      </c>
    </row>
    <row r="20" s="20" customFormat="1" customHeight="1" spans="1:14">
      <c r="A20" s="21">
        <v>14</v>
      </c>
      <c r="B20" s="185" t="s">
        <v>934</v>
      </c>
      <c r="C20" s="78"/>
      <c r="D20" s="23"/>
      <c r="E20" s="110" t="s">
        <v>935</v>
      </c>
      <c r="F20" s="21"/>
      <c r="G20" s="21"/>
      <c r="H20" s="216" t="s">
        <v>907</v>
      </c>
      <c r="I20" s="223">
        <v>17</v>
      </c>
      <c r="J20" s="33">
        <v>400</v>
      </c>
      <c r="K20" s="224">
        <v>6800</v>
      </c>
      <c r="L20" s="225" t="s">
        <v>908</v>
      </c>
      <c r="M20" s="33"/>
      <c r="N20" s="225" t="s">
        <v>909</v>
      </c>
    </row>
    <row r="21" s="20" customFormat="1" customHeight="1" spans="1:14">
      <c r="A21" s="21">
        <v>15</v>
      </c>
      <c r="B21" s="185" t="s">
        <v>936</v>
      </c>
      <c r="C21" s="78"/>
      <c r="D21" s="23"/>
      <c r="E21" s="110" t="s">
        <v>937</v>
      </c>
      <c r="F21" s="21"/>
      <c r="G21" s="21"/>
      <c r="H21" s="216" t="s">
        <v>907</v>
      </c>
      <c r="I21" s="223">
        <v>240</v>
      </c>
      <c r="J21" s="33">
        <v>5</v>
      </c>
      <c r="K21" s="224">
        <v>1200</v>
      </c>
      <c r="L21" s="225" t="s">
        <v>908</v>
      </c>
      <c r="M21" s="33"/>
      <c r="N21" s="225" t="s">
        <v>921</v>
      </c>
    </row>
    <row r="22" s="20" customFormat="1" customHeight="1" spans="1:13">
      <c r="A22" s="21"/>
      <c r="B22" s="21"/>
      <c r="C22" s="23"/>
      <c r="D22" s="23"/>
      <c r="E22" s="110"/>
      <c r="F22" s="21"/>
      <c r="G22" s="21"/>
      <c r="H22" s="24"/>
      <c r="I22" s="223"/>
      <c r="J22" s="226"/>
      <c r="K22" s="25"/>
      <c r="L22" s="227"/>
      <c r="M22" s="33"/>
    </row>
    <row r="23" s="20" customFormat="1" customHeight="1" spans="1:13">
      <c r="A23" s="26" t="s">
        <v>938</v>
      </c>
      <c r="B23" s="107"/>
      <c r="C23" s="27"/>
      <c r="D23" s="23"/>
      <c r="E23" s="23"/>
      <c r="F23" s="21"/>
      <c r="G23" s="21"/>
      <c r="H23" s="24"/>
      <c r="I23" s="24"/>
      <c r="J23" s="21"/>
      <c r="K23" s="25">
        <v>740460</v>
      </c>
      <c r="L23" s="227"/>
      <c r="M23" s="33"/>
    </row>
    <row r="24" s="20" customFormat="1" customHeight="1" spans="1:12">
      <c r="A24" s="28"/>
      <c r="C24" s="20" t="s">
        <v>939</v>
      </c>
      <c r="L24" s="212"/>
    </row>
    <row r="25" s="20" customFormat="1" customHeight="1" spans="12:12">
      <c r="L25" s="212"/>
    </row>
  </sheetData>
  <mergeCells count="14">
    <mergeCell ref="A2:L2"/>
    <mergeCell ref="A3:L3"/>
    <mergeCell ref="E5:G5"/>
    <mergeCell ref="A23:C23"/>
    <mergeCell ref="A5:A6"/>
    <mergeCell ref="B5:B6"/>
    <mergeCell ref="C5:C6"/>
    <mergeCell ref="D5:D6"/>
    <mergeCell ref="H5:H6"/>
    <mergeCell ref="I5:I6"/>
    <mergeCell ref="L5:L6"/>
    <mergeCell ref="M5:M6"/>
    <mergeCell ref="N5:N6"/>
    <mergeCell ref="J5:K6"/>
  </mergeCells>
  <hyperlinks>
    <hyperlink ref="A1" location="索引目录!E39" display="返回索引页"/>
    <hyperlink ref="B1" location="固定资产汇总!B13"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Roman,常规"4-6-5
&amp;"宋体,常规"共&amp;"Times New Roman,常规"&amp;N&amp;"宋体,常规"页第&amp;"Times New Roman,常规"&amp;P&amp;"宋体,常规"页</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
  <sheetViews>
    <sheetView workbookViewId="0">
      <selection activeCell="K15" sqref="K15"/>
    </sheetView>
  </sheetViews>
  <sheetFormatPr defaultColWidth="9" defaultRowHeight="15.75" outlineLevelCol="4"/>
  <cols>
    <col min="1" max="1" width="14.75" customWidth="1"/>
    <col min="2" max="2" width="15.875" customWidth="1"/>
    <col min="3" max="3" width="27.5" customWidth="1"/>
    <col min="4" max="4" width="12.875" customWidth="1"/>
    <col min="5" max="5" width="12.25" customWidth="1"/>
  </cols>
  <sheetData>
    <row r="1" ht="16.5" spans="1:5">
      <c r="A1" s="196" t="s">
        <v>940</v>
      </c>
      <c r="B1" s="197"/>
      <c r="C1" s="197"/>
      <c r="D1" s="197"/>
      <c r="E1" s="198"/>
    </row>
    <row r="2" spans="1:5">
      <c r="A2" s="197"/>
      <c r="B2" s="197"/>
      <c r="C2" s="197"/>
      <c r="D2" s="197"/>
      <c r="E2" s="198"/>
    </row>
    <row r="3" spans="1:5">
      <c r="A3" s="199" t="s">
        <v>941</v>
      </c>
      <c r="B3" s="197"/>
      <c r="C3" s="197"/>
      <c r="D3" s="197"/>
      <c r="E3" s="198"/>
    </row>
    <row r="4" ht="16.5" spans="1:5">
      <c r="A4" s="198"/>
      <c r="B4" s="198"/>
      <c r="C4" s="198"/>
      <c r="D4" s="198"/>
      <c r="E4" s="198"/>
    </row>
    <row r="5" ht="25" customHeight="1" spans="1:5">
      <c r="A5" s="200" t="s">
        <v>942</v>
      </c>
      <c r="B5" s="200" t="s">
        <v>943</v>
      </c>
      <c r="C5" s="201" t="s">
        <v>944</v>
      </c>
      <c r="D5" s="202" t="s">
        <v>945</v>
      </c>
      <c r="E5" s="203" t="s">
        <v>946</v>
      </c>
    </row>
    <row r="6" ht="25" customHeight="1" spans="1:5">
      <c r="A6" s="204" t="s">
        <v>947</v>
      </c>
      <c r="B6" s="205">
        <v>25</v>
      </c>
      <c r="C6" s="206" t="s">
        <v>948</v>
      </c>
      <c r="D6" s="205">
        <v>95</v>
      </c>
      <c r="E6" s="207">
        <f t="shared" ref="E6:E13" si="0">B6*D6/100</f>
        <v>23.75</v>
      </c>
    </row>
    <row r="7" ht="25" customHeight="1" spans="1:5">
      <c r="A7" s="204" t="s">
        <v>949</v>
      </c>
      <c r="B7" s="205">
        <v>12</v>
      </c>
      <c r="C7" s="206" t="s">
        <v>950</v>
      </c>
      <c r="D7" s="205">
        <v>90</v>
      </c>
      <c r="E7" s="207">
        <f t="shared" si="0"/>
        <v>10.8</v>
      </c>
    </row>
    <row r="8" ht="25" customHeight="1" spans="1:5">
      <c r="A8" s="200" t="s">
        <v>951</v>
      </c>
      <c r="B8" s="205">
        <v>9</v>
      </c>
      <c r="C8" s="206" t="s">
        <v>952</v>
      </c>
      <c r="D8" s="205">
        <v>95</v>
      </c>
      <c r="E8" s="207">
        <f t="shared" si="0"/>
        <v>8.55</v>
      </c>
    </row>
    <row r="9" ht="25" customHeight="1" spans="1:5">
      <c r="A9" s="200" t="s">
        <v>953</v>
      </c>
      <c r="B9" s="205">
        <v>9</v>
      </c>
      <c r="C9" s="206" t="s">
        <v>954</v>
      </c>
      <c r="D9" s="205">
        <v>95</v>
      </c>
      <c r="E9" s="207">
        <f t="shared" si="0"/>
        <v>8.55</v>
      </c>
    </row>
    <row r="10" ht="25" customHeight="1" spans="1:5">
      <c r="A10" s="200" t="s">
        <v>955</v>
      </c>
      <c r="B10" s="205">
        <v>6</v>
      </c>
      <c r="C10" s="206" t="s">
        <v>956</v>
      </c>
      <c r="D10" s="205">
        <v>90</v>
      </c>
      <c r="E10" s="207">
        <f t="shared" si="0"/>
        <v>5.4</v>
      </c>
    </row>
    <row r="11" ht="25" customHeight="1" spans="1:5">
      <c r="A11" s="200" t="s">
        <v>957</v>
      </c>
      <c r="B11" s="205">
        <v>28</v>
      </c>
      <c r="C11" s="206" t="s">
        <v>958</v>
      </c>
      <c r="D11" s="205">
        <v>90</v>
      </c>
      <c r="E11" s="207">
        <f t="shared" si="0"/>
        <v>25.2</v>
      </c>
    </row>
    <row r="12" ht="25" customHeight="1" spans="1:5">
      <c r="A12" s="200" t="s">
        <v>959</v>
      </c>
      <c r="B12" s="205">
        <v>7</v>
      </c>
      <c r="C12" s="206" t="s">
        <v>960</v>
      </c>
      <c r="D12" s="205">
        <v>90</v>
      </c>
      <c r="E12" s="207">
        <f t="shared" si="0"/>
        <v>6.3</v>
      </c>
    </row>
    <row r="13" ht="25" customHeight="1" spans="1:5">
      <c r="A13" s="208" t="s">
        <v>961</v>
      </c>
      <c r="B13" s="209">
        <v>4</v>
      </c>
      <c r="C13" s="210" t="s">
        <v>962</v>
      </c>
      <c r="D13" s="209">
        <v>90</v>
      </c>
      <c r="E13" s="207">
        <f t="shared" si="0"/>
        <v>3.6</v>
      </c>
    </row>
    <row r="14" ht="25" customHeight="1" spans="1:5">
      <c r="A14" s="210" t="s">
        <v>765</v>
      </c>
      <c r="B14" s="209">
        <v>100</v>
      </c>
      <c r="C14" s="208"/>
      <c r="D14" s="208"/>
      <c r="E14" s="211" t="s">
        <v>963</v>
      </c>
    </row>
  </sheetData>
  <pageMargins left="0.75" right="0.75" top="1" bottom="1" header="0.5" footer="0.5"/>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4"/>
  <sheetViews>
    <sheetView workbookViewId="0">
      <selection activeCell="D26" sqref="D26"/>
    </sheetView>
  </sheetViews>
  <sheetFormatPr defaultColWidth="7.875" defaultRowHeight="15.75" customHeight="1"/>
  <cols>
    <col min="1" max="1" width="5.375" style="20" customWidth="1"/>
    <col min="2" max="2" width="7.25" style="20" hidden="1" customWidth="1"/>
    <col min="3" max="3" width="9.125" style="20" customWidth="1"/>
    <col min="4" max="4" width="18.25" style="20" customWidth="1"/>
    <col min="5" max="5" width="7" style="20" hidden="1" customWidth="1" outlineLevel="1"/>
    <col min="6" max="6" width="10.125" style="20" customWidth="1" collapsed="1"/>
    <col min="7" max="7" width="3.625" style="20" customWidth="1"/>
    <col min="8" max="8" width="3.875" style="20" customWidth="1"/>
    <col min="9" max="10" width="9.5" style="20" customWidth="1"/>
    <col min="11" max="11" width="10.125" style="20" customWidth="1"/>
    <col min="12" max="12" width="10.25" style="20" customWidth="1"/>
    <col min="13" max="14" width="7.875" style="20" customWidth="1"/>
    <col min="15" max="16384" width="7.875" style="20"/>
  </cols>
  <sheetData>
    <row r="1" spans="1:12">
      <c r="A1" s="14" t="s">
        <v>86</v>
      </c>
      <c r="B1" s="15" t="s">
        <v>267</v>
      </c>
      <c r="C1" s="16"/>
      <c r="D1" s="16"/>
      <c r="E1" s="16"/>
      <c r="F1" s="16"/>
      <c r="G1" s="16"/>
      <c r="H1" s="16"/>
      <c r="I1" s="16"/>
      <c r="J1" s="16"/>
      <c r="K1" s="16"/>
      <c r="L1" s="16"/>
    </row>
    <row r="2" ht="30" customHeight="1" spans="1:12">
      <c r="A2" s="17" t="s">
        <v>964</v>
      </c>
      <c r="B2" s="17"/>
      <c r="C2" s="17"/>
      <c r="D2" s="17"/>
      <c r="E2" s="17"/>
      <c r="F2" s="17"/>
      <c r="G2" s="17"/>
      <c r="H2" s="17"/>
      <c r="I2" s="17"/>
      <c r="J2" s="17"/>
      <c r="K2" s="17"/>
      <c r="L2" s="17"/>
    </row>
    <row r="3" ht="14.1" customHeight="1" spans="1:12">
      <c r="A3" s="18"/>
      <c r="B3" s="18"/>
      <c r="C3" s="18"/>
      <c r="D3" s="18"/>
      <c r="E3" s="18"/>
      <c r="F3" s="18"/>
      <c r="G3" s="18"/>
      <c r="H3" s="18"/>
      <c r="I3" s="30"/>
      <c r="J3" s="30"/>
      <c r="K3" s="30"/>
      <c r="L3" s="30"/>
    </row>
    <row r="4" customHeight="1" spans="1:12">
      <c r="A4" s="19" t="s">
        <v>718</v>
      </c>
      <c r="L4" s="31" t="s">
        <v>115</v>
      </c>
    </row>
    <row r="5" s="32" customFormat="1" customHeight="1" spans="1:12">
      <c r="A5" s="21" t="s">
        <v>190</v>
      </c>
      <c r="B5" s="22" t="s">
        <v>965</v>
      </c>
      <c r="C5" s="22" t="s">
        <v>816</v>
      </c>
      <c r="D5" s="22" t="s">
        <v>817</v>
      </c>
      <c r="E5" s="183" t="s">
        <v>791</v>
      </c>
      <c r="F5" s="22" t="s">
        <v>818</v>
      </c>
      <c r="G5" s="22" t="s">
        <v>362</v>
      </c>
      <c r="H5" s="22" t="s">
        <v>363</v>
      </c>
      <c r="I5" s="22" t="s">
        <v>819</v>
      </c>
      <c r="J5" s="22" t="s">
        <v>391</v>
      </c>
      <c r="K5" s="192" t="s">
        <v>966</v>
      </c>
      <c r="L5" s="22" t="s">
        <v>193</v>
      </c>
    </row>
    <row r="6" s="32" customFormat="1" customHeight="1" spans="1:12">
      <c r="A6" s="21"/>
      <c r="B6" s="21"/>
      <c r="C6" s="21"/>
      <c r="D6" s="21"/>
      <c r="E6" s="183"/>
      <c r="F6" s="21"/>
      <c r="G6" s="21"/>
      <c r="H6" s="21"/>
      <c r="I6" s="21"/>
      <c r="J6" s="21"/>
      <c r="K6" s="193"/>
      <c r="L6" s="21"/>
    </row>
    <row r="7" customHeight="1" spans="1:14">
      <c r="A7" s="21">
        <v>1</v>
      </c>
      <c r="B7" s="23"/>
      <c r="C7" s="184" t="s">
        <v>967</v>
      </c>
      <c r="D7" s="78"/>
      <c r="E7" s="23"/>
      <c r="F7" s="185" t="s">
        <v>968</v>
      </c>
      <c r="G7" s="165" t="s">
        <v>823</v>
      </c>
      <c r="H7" s="26">
        <v>1</v>
      </c>
      <c r="I7" s="106">
        <v>41118</v>
      </c>
      <c r="J7" s="106">
        <v>41118</v>
      </c>
      <c r="K7" s="25">
        <v>300</v>
      </c>
      <c r="L7" s="33"/>
      <c r="N7" s="194"/>
    </row>
    <row r="8" customHeight="1" spans="1:12">
      <c r="A8" s="21">
        <v>2</v>
      </c>
      <c r="B8" s="23"/>
      <c r="C8" s="184" t="s">
        <v>969</v>
      </c>
      <c r="D8" s="78"/>
      <c r="E8" s="23"/>
      <c r="F8" s="185" t="s">
        <v>968</v>
      </c>
      <c r="G8" s="165" t="s">
        <v>823</v>
      </c>
      <c r="H8" s="26">
        <v>1</v>
      </c>
      <c r="I8" s="106">
        <v>41118</v>
      </c>
      <c r="J8" s="106">
        <v>41118</v>
      </c>
      <c r="K8" s="25">
        <v>225</v>
      </c>
      <c r="L8" s="33"/>
    </row>
    <row r="9" customHeight="1" spans="1:14">
      <c r="A9" s="21">
        <v>3</v>
      </c>
      <c r="B9" s="23"/>
      <c r="C9" s="184" t="s">
        <v>970</v>
      </c>
      <c r="D9" s="78" t="s">
        <v>971</v>
      </c>
      <c r="E9" s="23"/>
      <c r="F9" s="185" t="s">
        <v>972</v>
      </c>
      <c r="G9" s="165" t="s">
        <v>823</v>
      </c>
      <c r="H9" s="26">
        <v>1</v>
      </c>
      <c r="I9" s="106">
        <v>41759</v>
      </c>
      <c r="J9" s="106">
        <v>41759</v>
      </c>
      <c r="K9" s="25">
        <v>90</v>
      </c>
      <c r="L9" s="33"/>
      <c r="N9" s="194"/>
    </row>
    <row r="10" customHeight="1" spans="1:12">
      <c r="A10" s="21">
        <v>4</v>
      </c>
      <c r="B10" s="23"/>
      <c r="C10" s="184" t="s">
        <v>970</v>
      </c>
      <c r="D10" s="78" t="s">
        <v>973</v>
      </c>
      <c r="E10" s="23"/>
      <c r="F10" s="185" t="s">
        <v>974</v>
      </c>
      <c r="G10" s="165" t="s">
        <v>823</v>
      </c>
      <c r="H10" s="26">
        <v>1</v>
      </c>
      <c r="I10" s="106">
        <v>41759</v>
      </c>
      <c r="J10" s="106">
        <v>41759</v>
      </c>
      <c r="K10" s="25">
        <v>45</v>
      </c>
      <c r="L10" s="33"/>
    </row>
    <row r="11" customHeight="1" spans="1:12">
      <c r="A11" s="21">
        <v>5</v>
      </c>
      <c r="B11" s="23"/>
      <c r="C11" s="184" t="s">
        <v>970</v>
      </c>
      <c r="D11" s="78" t="s">
        <v>975</v>
      </c>
      <c r="E11" s="23"/>
      <c r="F11" s="185" t="s">
        <v>976</v>
      </c>
      <c r="G11" s="165" t="s">
        <v>823</v>
      </c>
      <c r="H11" s="26">
        <v>1</v>
      </c>
      <c r="I11" s="106">
        <v>41759</v>
      </c>
      <c r="J11" s="106">
        <v>41759</v>
      </c>
      <c r="K11" s="25">
        <v>90</v>
      </c>
      <c r="L11" s="33"/>
    </row>
    <row r="12" customHeight="1" spans="1:12">
      <c r="A12" s="21"/>
      <c r="B12" s="23"/>
      <c r="C12" s="184"/>
      <c r="D12" s="78"/>
      <c r="E12" s="186"/>
      <c r="F12" s="185"/>
      <c r="G12" s="165"/>
      <c r="H12" s="26"/>
      <c r="I12" s="106"/>
      <c r="J12" s="106"/>
      <c r="K12" s="25"/>
      <c r="L12" s="33"/>
    </row>
    <row r="13" customHeight="1" spans="1:12">
      <c r="A13" s="21"/>
      <c r="B13" s="23"/>
      <c r="C13" s="184"/>
      <c r="D13" s="78"/>
      <c r="E13" s="186"/>
      <c r="F13" s="185"/>
      <c r="G13" s="165"/>
      <c r="H13" s="26"/>
      <c r="I13" s="106"/>
      <c r="J13" s="106"/>
      <c r="K13" s="25"/>
      <c r="L13" s="33"/>
    </row>
    <row r="14" customHeight="1" spans="1:12">
      <c r="A14" s="21"/>
      <c r="B14" s="23"/>
      <c r="C14" s="184"/>
      <c r="D14" s="78"/>
      <c r="E14" s="186"/>
      <c r="F14" s="185"/>
      <c r="G14" s="165"/>
      <c r="H14" s="26"/>
      <c r="I14" s="106"/>
      <c r="J14" s="106"/>
      <c r="K14" s="25"/>
      <c r="L14" s="33"/>
    </row>
    <row r="15" customHeight="1" spans="1:12">
      <c r="A15" s="21"/>
      <c r="B15" s="23"/>
      <c r="C15" s="184"/>
      <c r="D15" s="78"/>
      <c r="E15" s="186"/>
      <c r="F15" s="185"/>
      <c r="G15" s="165"/>
      <c r="H15" s="26"/>
      <c r="I15" s="106"/>
      <c r="J15" s="106"/>
      <c r="K15" s="25"/>
      <c r="L15" s="33"/>
    </row>
    <row r="16" customHeight="1" spans="1:12">
      <c r="A16" s="21"/>
      <c r="B16" s="23"/>
      <c r="C16" s="184"/>
      <c r="D16" s="78"/>
      <c r="E16" s="186"/>
      <c r="F16" s="185"/>
      <c r="G16" s="165"/>
      <c r="H16" s="26"/>
      <c r="I16" s="106"/>
      <c r="J16" s="106"/>
      <c r="K16" s="25"/>
      <c r="L16" s="33"/>
    </row>
    <row r="17" customHeight="1" spans="1:12">
      <c r="A17" s="21"/>
      <c r="B17" s="23"/>
      <c r="C17" s="184"/>
      <c r="D17" s="78"/>
      <c r="E17" s="186"/>
      <c r="F17" s="185"/>
      <c r="G17" s="165"/>
      <c r="H17" s="26"/>
      <c r="I17" s="106"/>
      <c r="J17" s="106"/>
      <c r="K17" s="25"/>
      <c r="L17" s="33"/>
    </row>
    <row r="18" customHeight="1" spans="1:12">
      <c r="A18" s="21"/>
      <c r="B18" s="23"/>
      <c r="C18" s="184"/>
      <c r="D18" s="78"/>
      <c r="E18" s="186"/>
      <c r="F18" s="185"/>
      <c r="G18" s="165"/>
      <c r="H18" s="26"/>
      <c r="I18" s="106"/>
      <c r="J18" s="106"/>
      <c r="K18" s="25"/>
      <c r="L18" s="33"/>
    </row>
    <row r="19" customHeight="1" spans="1:12">
      <c r="A19" s="21"/>
      <c r="B19" s="23"/>
      <c r="C19" s="78"/>
      <c r="D19" s="78"/>
      <c r="F19" s="33"/>
      <c r="G19" s="21"/>
      <c r="H19" s="26"/>
      <c r="I19" s="106"/>
      <c r="J19" s="106"/>
      <c r="K19" s="25">
        <v>0</v>
      </c>
      <c r="L19" s="33"/>
    </row>
    <row r="20" customHeight="1" spans="1:12">
      <c r="A20" s="151"/>
      <c r="B20" s="187"/>
      <c r="C20" s="188"/>
      <c r="D20" s="188"/>
      <c r="F20" s="189"/>
      <c r="G20" s="151"/>
      <c r="H20" s="190"/>
      <c r="I20" s="195"/>
      <c r="J20" s="195"/>
      <c r="K20" s="25">
        <v>0</v>
      </c>
      <c r="L20" s="33"/>
    </row>
    <row r="21" customHeight="1" spans="1:12">
      <c r="A21" s="33"/>
      <c r="B21" s="33"/>
      <c r="C21" s="33"/>
      <c r="D21" s="33"/>
      <c r="E21" s="33"/>
      <c r="F21" s="33"/>
      <c r="G21" s="33"/>
      <c r="H21" s="33"/>
      <c r="I21" s="33"/>
      <c r="J21" s="33"/>
      <c r="K21" s="33"/>
      <c r="L21" s="33"/>
    </row>
    <row r="22" customHeight="1" spans="1:12">
      <c r="A22" s="26" t="s">
        <v>157</v>
      </c>
      <c r="B22" s="107"/>
      <c r="C22" s="27"/>
      <c r="D22" s="33"/>
      <c r="E22" s="33"/>
      <c r="F22" s="33"/>
      <c r="G22" s="33"/>
      <c r="H22" s="33"/>
      <c r="I22" s="33"/>
      <c r="J22" s="33"/>
      <c r="K22" s="96">
        <v>750</v>
      </c>
      <c r="L22" s="33"/>
    </row>
    <row r="23" customHeight="1" spans="1:1">
      <c r="A23" s="28"/>
    </row>
    <row r="24" customHeight="1" spans="1:1">
      <c r="A24" s="191"/>
    </row>
  </sheetData>
  <mergeCells count="15">
    <mergeCell ref="A2:L2"/>
    <mergeCell ref="A3:L3"/>
    <mergeCell ref="A22:C22"/>
    <mergeCell ref="A5:A6"/>
    <mergeCell ref="B5:B6"/>
    <mergeCell ref="C5:C6"/>
    <mergeCell ref="D5:D6"/>
    <mergeCell ref="E5:E6"/>
    <mergeCell ref="F5:F6"/>
    <mergeCell ref="G5:G6"/>
    <mergeCell ref="H5:H6"/>
    <mergeCell ref="I5:I6"/>
    <mergeCell ref="J5:J6"/>
    <mergeCell ref="K5:K6"/>
    <mergeCell ref="L5:L6"/>
  </mergeCells>
  <hyperlinks>
    <hyperlink ref="A1" location="索引目录!E40" display="返回索引页"/>
    <hyperlink ref="B1" location="固定资产汇总!B14" display="返回"/>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Roman,常规"4-6-6
&amp;"宋体,常规"共&amp;"Times New Roman,常规"&amp;N&amp;"宋体,常规"页第&amp;"Times New Roman,常规"&amp;P&amp;"宋体,常规"页</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2"/>
  <sheetViews>
    <sheetView workbookViewId="0">
      <selection activeCell="J7" sqref="J7"/>
    </sheetView>
  </sheetViews>
  <sheetFormatPr defaultColWidth="7.875" defaultRowHeight="15.75" customHeight="1"/>
  <cols>
    <col min="1" max="1" width="5.625" style="13" customWidth="1"/>
    <col min="2" max="2" width="11.125" style="13" customWidth="1"/>
    <col min="3" max="3" width="11.25" style="13" customWidth="1"/>
    <col min="4" max="4" width="13.75" style="13" customWidth="1"/>
    <col min="5" max="5" width="6.125" style="13" customWidth="1"/>
    <col min="6" max="6" width="4.75" style="13" customWidth="1"/>
    <col min="7" max="7" width="5" style="13" customWidth="1"/>
    <col min="8" max="8" width="5.375" style="13" customWidth="1"/>
    <col min="9" max="9" width="8.125" style="13" customWidth="1"/>
    <col min="10" max="10" width="11.375" style="13" customWidth="1"/>
    <col min="11" max="11" width="7.125" style="13" customWidth="1"/>
    <col min="12" max="12" width="7.875" style="13"/>
    <col min="13" max="13" width="7.875" style="13" hidden="1" outlineLevel="1"/>
    <col min="14" max="14" width="7.875" style="13" collapsed="1"/>
    <col min="15" max="16384" width="7.875" style="13"/>
  </cols>
  <sheetData>
    <row r="1" spans="1:12">
      <c r="A1" s="34" t="s">
        <v>86</v>
      </c>
      <c r="B1" s="115" t="s">
        <v>267</v>
      </c>
      <c r="C1" s="52"/>
      <c r="D1" s="52"/>
      <c r="E1" s="52"/>
      <c r="F1" s="52"/>
      <c r="G1" s="52"/>
      <c r="H1" s="52"/>
      <c r="I1" s="52"/>
      <c r="J1" s="52"/>
      <c r="K1" s="52"/>
      <c r="L1" s="52"/>
    </row>
    <row r="2" s="11" customFormat="1" ht="30" customHeight="1" spans="1:12">
      <c r="A2" s="36" t="s">
        <v>977</v>
      </c>
      <c r="B2" s="53"/>
      <c r="C2" s="53"/>
      <c r="D2" s="53"/>
      <c r="E2" s="53"/>
      <c r="F2" s="53"/>
      <c r="G2" s="53"/>
      <c r="H2" s="53"/>
      <c r="I2" s="53"/>
      <c r="J2" s="53"/>
      <c r="K2" s="53"/>
      <c r="L2" s="53"/>
    </row>
    <row r="3" ht="14.1" customHeight="1" spans="1:12">
      <c r="A3" s="38" t="s">
        <v>814</v>
      </c>
      <c r="B3" s="38"/>
      <c r="C3" s="38"/>
      <c r="D3" s="38"/>
      <c r="E3" s="38"/>
      <c r="F3" s="38"/>
      <c r="G3" s="38"/>
      <c r="H3" s="38"/>
      <c r="I3" s="55"/>
      <c r="J3" s="55"/>
      <c r="K3" s="55"/>
      <c r="L3" s="55"/>
    </row>
    <row r="4" customHeight="1" spans="1:12">
      <c r="A4" s="39" t="s">
        <v>718</v>
      </c>
      <c r="L4" s="40" t="s">
        <v>115</v>
      </c>
    </row>
    <row r="5" s="52" customFormat="1" customHeight="1" spans="1:13">
      <c r="A5" s="146" t="s">
        <v>190</v>
      </c>
      <c r="B5" s="146" t="s">
        <v>462</v>
      </c>
      <c r="C5" s="175" t="s">
        <v>463</v>
      </c>
      <c r="D5" s="146" t="s">
        <v>464</v>
      </c>
      <c r="E5" s="146" t="s">
        <v>978</v>
      </c>
      <c r="F5" s="146" t="s">
        <v>466</v>
      </c>
      <c r="G5" s="146" t="s">
        <v>468</v>
      </c>
      <c r="H5" s="146" t="s">
        <v>469</v>
      </c>
      <c r="I5" s="148" t="s">
        <v>979</v>
      </c>
      <c r="J5" s="179" t="s">
        <v>966</v>
      </c>
      <c r="K5" s="146" t="s">
        <v>231</v>
      </c>
      <c r="L5" s="146" t="s">
        <v>193</v>
      </c>
      <c r="M5" s="41" t="s">
        <v>460</v>
      </c>
    </row>
    <row r="6" s="52" customFormat="1" ht="12.75" spans="1:13">
      <c r="A6" s="147"/>
      <c r="B6" s="147"/>
      <c r="C6" s="176"/>
      <c r="D6" s="147"/>
      <c r="E6" s="147"/>
      <c r="F6" s="147"/>
      <c r="G6" s="147"/>
      <c r="H6" s="147"/>
      <c r="I6" s="180"/>
      <c r="J6" s="181"/>
      <c r="K6" s="147"/>
      <c r="L6" s="147"/>
      <c r="M6" s="43"/>
    </row>
    <row r="7" ht="52" customHeight="1" spans="1:13">
      <c r="A7" s="43">
        <v>1</v>
      </c>
      <c r="B7" s="42" t="s">
        <v>980</v>
      </c>
      <c r="C7" s="177" t="s">
        <v>981</v>
      </c>
      <c r="D7" s="177" t="s">
        <v>982</v>
      </c>
      <c r="E7" s="45" t="s">
        <v>983</v>
      </c>
      <c r="F7" s="41" t="s">
        <v>984</v>
      </c>
      <c r="G7" s="43" t="s">
        <v>985</v>
      </c>
      <c r="H7" s="177" t="s">
        <v>986</v>
      </c>
      <c r="I7" s="182">
        <v>132063.19</v>
      </c>
      <c r="J7" s="54">
        <v>31453500</v>
      </c>
      <c r="K7" s="54" t="s">
        <v>452</v>
      </c>
      <c r="L7" s="47"/>
      <c r="M7" s="47"/>
    </row>
    <row r="8" ht="22" customHeight="1" spans="1:13">
      <c r="A8" s="43"/>
      <c r="B8" s="43"/>
      <c r="C8" s="23"/>
      <c r="D8" s="44"/>
      <c r="E8" s="45"/>
      <c r="F8" s="43"/>
      <c r="G8" s="43"/>
      <c r="H8" s="43"/>
      <c r="I8" s="54"/>
      <c r="J8" s="54"/>
      <c r="K8" s="54" t="s">
        <v>452</v>
      </c>
      <c r="L8" s="47"/>
      <c r="M8" s="47"/>
    </row>
    <row r="9" ht="22" customHeight="1" spans="1:13">
      <c r="A9" s="43"/>
      <c r="B9" s="43"/>
      <c r="C9" s="23"/>
      <c r="D9" s="44"/>
      <c r="E9" s="45"/>
      <c r="F9" s="43"/>
      <c r="G9" s="43"/>
      <c r="H9" s="43"/>
      <c r="I9" s="54"/>
      <c r="J9" s="54"/>
      <c r="K9" s="54" t="s">
        <v>452</v>
      </c>
      <c r="L9" s="47"/>
      <c r="M9" s="47"/>
    </row>
    <row r="10" ht="22" customHeight="1" spans="1:13">
      <c r="A10" s="43"/>
      <c r="B10" s="43"/>
      <c r="C10" s="23"/>
      <c r="D10" s="44"/>
      <c r="E10" s="45"/>
      <c r="F10" s="43"/>
      <c r="G10" s="43"/>
      <c r="H10" s="43"/>
      <c r="I10" s="54"/>
      <c r="J10" s="54"/>
      <c r="K10" s="54" t="s">
        <v>452</v>
      </c>
      <c r="L10" s="47"/>
      <c r="M10" s="47"/>
    </row>
    <row r="11" ht="22" customHeight="1" spans="1:13">
      <c r="A11" s="43"/>
      <c r="B11" s="43"/>
      <c r="C11" s="23"/>
      <c r="D11" s="44"/>
      <c r="E11" s="45"/>
      <c r="F11" s="43"/>
      <c r="G11" s="43"/>
      <c r="H11" s="43"/>
      <c r="I11" s="54"/>
      <c r="J11" s="54"/>
      <c r="K11" s="54" t="s">
        <v>452</v>
      </c>
      <c r="L11" s="47"/>
      <c r="M11" s="47"/>
    </row>
    <row r="12" ht="22" customHeight="1" spans="1:13">
      <c r="A12" s="43"/>
      <c r="B12" s="43"/>
      <c r="C12" s="23"/>
      <c r="D12" s="44"/>
      <c r="E12" s="45"/>
      <c r="F12" s="43"/>
      <c r="G12" s="43"/>
      <c r="H12" s="43"/>
      <c r="I12" s="54"/>
      <c r="J12" s="54"/>
      <c r="K12" s="54" t="s">
        <v>452</v>
      </c>
      <c r="L12" s="47"/>
      <c r="M12" s="47"/>
    </row>
    <row r="13" ht="22" customHeight="1" spans="1:13">
      <c r="A13" s="43"/>
      <c r="B13" s="43"/>
      <c r="C13" s="23"/>
      <c r="D13" s="44"/>
      <c r="E13" s="45"/>
      <c r="F13" s="43"/>
      <c r="G13" s="43"/>
      <c r="H13" s="43"/>
      <c r="I13" s="54"/>
      <c r="J13" s="54"/>
      <c r="K13" s="54" t="s">
        <v>452</v>
      </c>
      <c r="L13" s="47"/>
      <c r="M13" s="47"/>
    </row>
    <row r="14" ht="22" customHeight="1" spans="1:13">
      <c r="A14" s="43"/>
      <c r="B14" s="43"/>
      <c r="C14" s="23"/>
      <c r="D14" s="44"/>
      <c r="E14" s="45"/>
      <c r="F14" s="43"/>
      <c r="G14" s="43"/>
      <c r="H14" s="43"/>
      <c r="I14" s="54"/>
      <c r="J14" s="54"/>
      <c r="K14" s="54" t="s">
        <v>452</v>
      </c>
      <c r="L14" s="47"/>
      <c r="M14" s="47"/>
    </row>
    <row r="15" ht="22" customHeight="1" spans="1:13">
      <c r="A15" s="43"/>
      <c r="B15" s="43"/>
      <c r="C15" s="23"/>
      <c r="D15" s="44"/>
      <c r="E15" s="45"/>
      <c r="F15" s="43"/>
      <c r="G15" s="43"/>
      <c r="H15" s="43"/>
      <c r="I15" s="54"/>
      <c r="J15" s="54"/>
      <c r="K15" s="54" t="s">
        <v>452</v>
      </c>
      <c r="L15" s="47"/>
      <c r="M15" s="47"/>
    </row>
    <row r="16" ht="22" customHeight="1" spans="1:13">
      <c r="A16" s="43"/>
      <c r="B16" s="43"/>
      <c r="C16" s="23"/>
      <c r="D16" s="44"/>
      <c r="E16" s="45"/>
      <c r="F16" s="43"/>
      <c r="G16" s="43"/>
      <c r="H16" s="43"/>
      <c r="I16" s="54"/>
      <c r="J16" s="54"/>
      <c r="K16" s="54" t="s">
        <v>452</v>
      </c>
      <c r="L16" s="47"/>
      <c r="M16" s="47"/>
    </row>
    <row r="17" ht="22" customHeight="1" spans="1:13">
      <c r="A17" s="43"/>
      <c r="B17" s="43"/>
      <c r="C17" s="23"/>
      <c r="D17" s="44"/>
      <c r="E17" s="45"/>
      <c r="F17" s="43"/>
      <c r="G17" s="43"/>
      <c r="H17" s="43"/>
      <c r="I17" s="54"/>
      <c r="J17" s="54"/>
      <c r="K17" s="54" t="s">
        <v>452</v>
      </c>
      <c r="L17" s="47"/>
      <c r="M17" s="47"/>
    </row>
    <row r="18" ht="22" customHeight="1" spans="1:13">
      <c r="A18" s="43"/>
      <c r="B18" s="43"/>
      <c r="C18" s="23"/>
      <c r="D18" s="44"/>
      <c r="E18" s="45"/>
      <c r="F18" s="43"/>
      <c r="G18" s="43"/>
      <c r="H18" s="43"/>
      <c r="I18" s="54"/>
      <c r="J18" s="54"/>
      <c r="K18" s="54" t="s">
        <v>452</v>
      </c>
      <c r="L18" s="47"/>
      <c r="M18" s="47"/>
    </row>
    <row r="19" ht="22" customHeight="1" spans="1:13">
      <c r="A19" s="43"/>
      <c r="B19" s="43"/>
      <c r="C19" s="23"/>
      <c r="D19" s="44"/>
      <c r="E19" s="45"/>
      <c r="F19" s="43"/>
      <c r="G19" s="43"/>
      <c r="H19" s="43"/>
      <c r="I19" s="54"/>
      <c r="J19" s="54"/>
      <c r="K19" s="54"/>
      <c r="L19" s="47"/>
      <c r="M19" s="47"/>
    </row>
    <row r="20" ht="22" customHeight="1" spans="1:12">
      <c r="A20" s="48" t="s">
        <v>987</v>
      </c>
      <c r="B20" s="178"/>
      <c r="C20" s="178"/>
      <c r="D20" s="66"/>
      <c r="E20" s="45"/>
      <c r="F20" s="43"/>
      <c r="G20" s="43"/>
      <c r="H20" s="43"/>
      <c r="I20" s="182">
        <v>132063.19</v>
      </c>
      <c r="J20" s="54">
        <v>31453500</v>
      </c>
      <c r="K20" s="54" t="s">
        <v>452</v>
      </c>
      <c r="L20" s="47"/>
    </row>
    <row r="21" customHeight="1" spans="1:7">
      <c r="A21" s="50" t="s">
        <v>884</v>
      </c>
      <c r="G21" s="39"/>
    </row>
    <row r="22" customHeight="1" spans="1:1">
      <c r="A22" s="50" t="s">
        <v>885</v>
      </c>
    </row>
  </sheetData>
  <mergeCells count="16">
    <mergeCell ref="A2:L2"/>
    <mergeCell ref="A3:L3"/>
    <mergeCell ref="A20:D20"/>
    <mergeCell ref="A5:A6"/>
    <mergeCell ref="B5:B6"/>
    <mergeCell ref="C5:C6"/>
    <mergeCell ref="D5:D6"/>
    <mergeCell ref="E5:E6"/>
    <mergeCell ref="F5:F6"/>
    <mergeCell ref="G5:G6"/>
    <mergeCell ref="H5:H6"/>
    <mergeCell ref="I5:I6"/>
    <mergeCell ref="J5:J6"/>
    <mergeCell ref="K5:K6"/>
    <mergeCell ref="L5:L6"/>
    <mergeCell ref="M5:M6"/>
  </mergeCells>
  <hyperlinks>
    <hyperlink ref="A1" location="索引目录!E41" display="返回索引页"/>
    <hyperlink ref="B1" location="固定资产汇总!B15" display="返回"/>
  </hyperlinks>
  <printOptions horizontalCentered="1"/>
  <pageMargins left="0.159027777777778" right="0.2" top="0.788888888888889" bottom="0.788888888888889" header="0.979166666666667" footer="0.509027777777778"/>
  <pageSetup paperSize="9" fitToHeight="0" orientation="landscape"/>
  <headerFooter alignWithMargins="0">
    <oddHeader>&amp;R&amp;"宋体,常规"&amp;10表&amp;"Times New Roman,常规"4-6-7
&amp;"宋体,常规"共&amp;"Times New Roman,常规"&amp;N&amp;"宋体,常规"页第&amp;"Times New Roman,常规"&amp;P&amp;"宋体,常规"页</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workbookViewId="0">
      <selection activeCell="E23" sqref="E23"/>
    </sheetView>
  </sheetViews>
  <sheetFormatPr defaultColWidth="7.875" defaultRowHeight="15.75" customHeight="1"/>
  <cols>
    <col min="1" max="1" width="4.75" style="20" customWidth="1"/>
    <col min="2" max="2" width="21.5" style="20" customWidth="1"/>
    <col min="3" max="3" width="9.5" style="20" customWidth="1"/>
    <col min="4" max="4" width="12.5" style="20" customWidth="1"/>
    <col min="5" max="5" width="8" style="20" customWidth="1"/>
    <col min="6" max="6" width="9.375" style="20" customWidth="1"/>
    <col min="7" max="8" width="7.875" style="20"/>
    <col min="9" max="10" width="11.875" style="20" hidden="1" customWidth="1" outlineLevel="1"/>
    <col min="11" max="11" width="15" style="20" customWidth="1" collapsed="1"/>
    <col min="12" max="13" width="11.875" style="20" hidden="1" customWidth="1"/>
    <col min="14" max="14" width="6.625" style="20" hidden="1" customWidth="1"/>
    <col min="15" max="15" width="31.625" style="20" customWidth="1"/>
    <col min="16" max="16384" width="7.875" style="20"/>
  </cols>
  <sheetData>
    <row r="1" spans="1:15">
      <c r="A1" s="162" t="s">
        <v>86</v>
      </c>
      <c r="B1" s="163" t="s">
        <v>267</v>
      </c>
      <c r="C1" s="163"/>
      <c r="D1" s="163"/>
      <c r="E1" s="16"/>
      <c r="F1" s="16"/>
      <c r="G1" s="16"/>
      <c r="H1" s="16"/>
      <c r="I1" s="16"/>
      <c r="J1" s="16"/>
      <c r="K1" s="16"/>
      <c r="L1" s="16"/>
      <c r="M1" s="16"/>
      <c r="N1" s="16"/>
      <c r="O1" s="16"/>
    </row>
    <row r="2" s="29" customFormat="1" ht="27" customHeight="1" spans="1:15">
      <c r="A2" s="17" t="s">
        <v>988</v>
      </c>
      <c r="B2" s="164"/>
      <c r="C2" s="164"/>
      <c r="D2" s="164"/>
      <c r="E2" s="164"/>
      <c r="F2" s="164"/>
      <c r="G2" s="164"/>
      <c r="H2" s="164"/>
      <c r="I2" s="164"/>
      <c r="J2" s="164"/>
      <c r="K2" s="164"/>
      <c r="L2" s="164"/>
      <c r="M2" s="164"/>
      <c r="N2" s="164"/>
      <c r="O2" s="164"/>
    </row>
    <row r="3" ht="14.1" customHeight="1" spans="1:15">
      <c r="A3" s="18" t="s">
        <v>814</v>
      </c>
      <c r="B3" s="18"/>
      <c r="C3" s="18"/>
      <c r="D3" s="18"/>
      <c r="E3" s="30"/>
      <c r="F3" s="30"/>
      <c r="G3" s="30"/>
      <c r="H3" s="30"/>
      <c r="I3" s="30"/>
      <c r="J3" s="30"/>
      <c r="K3" s="30"/>
      <c r="L3" s="30"/>
      <c r="M3" s="30"/>
      <c r="N3" s="30"/>
      <c r="O3" s="30"/>
    </row>
    <row r="4" customHeight="1" spans="1:15">
      <c r="A4" s="19" t="s">
        <v>718</v>
      </c>
      <c r="O4" s="169" t="s">
        <v>115</v>
      </c>
    </row>
    <row r="5" s="32" customFormat="1" ht="13.8" customHeight="1" spans="1:15">
      <c r="A5" s="165" t="s">
        <v>190</v>
      </c>
      <c r="B5" s="165" t="s">
        <v>989</v>
      </c>
      <c r="C5" s="165" t="s">
        <v>445</v>
      </c>
      <c r="D5" s="165" t="s">
        <v>990</v>
      </c>
      <c r="E5" s="165" t="s">
        <v>991</v>
      </c>
      <c r="F5" s="165" t="s">
        <v>992</v>
      </c>
      <c r="G5" s="165" t="s">
        <v>993</v>
      </c>
      <c r="H5" s="165" t="s">
        <v>994</v>
      </c>
      <c r="I5" s="170" t="s">
        <v>227</v>
      </c>
      <c r="J5" s="170" t="s">
        <v>274</v>
      </c>
      <c r="K5" s="165" t="s">
        <v>228</v>
      </c>
      <c r="L5" s="165" t="s">
        <v>229</v>
      </c>
      <c r="M5" s="165" t="s">
        <v>458</v>
      </c>
      <c r="N5" s="165" t="s">
        <v>231</v>
      </c>
      <c r="O5" s="165" t="s">
        <v>193</v>
      </c>
    </row>
    <row r="6" ht="13.8" customHeight="1" spans="1:15">
      <c r="A6" s="21"/>
      <c r="B6" s="166" t="s">
        <v>995</v>
      </c>
      <c r="C6" s="23"/>
      <c r="D6" s="23"/>
      <c r="E6" s="24"/>
      <c r="F6" s="24"/>
      <c r="G6" s="21"/>
      <c r="H6" s="21"/>
      <c r="I6" s="25"/>
      <c r="J6" s="25"/>
      <c r="K6" s="171">
        <v>194431051.31</v>
      </c>
      <c r="L6" s="25"/>
      <c r="M6" s="25">
        <v>-194431051.31</v>
      </c>
      <c r="N6" s="25">
        <v>-100</v>
      </c>
      <c r="O6" s="172" t="s">
        <v>996</v>
      </c>
    </row>
    <row r="7" ht="13.8" customHeight="1" spans="1:15">
      <c r="A7" s="21"/>
      <c r="B7" s="166" t="s">
        <v>997</v>
      </c>
      <c r="C7" s="23"/>
      <c r="D7" s="23"/>
      <c r="E7" s="24"/>
      <c r="F7" s="24"/>
      <c r="G7" s="21"/>
      <c r="H7" s="21"/>
      <c r="I7" s="25"/>
      <c r="J7" s="25"/>
      <c r="K7" s="171">
        <v>173863622.66</v>
      </c>
      <c r="L7" s="25"/>
      <c r="M7" s="25">
        <v>-173863622.66</v>
      </c>
      <c r="N7" s="25">
        <v>-100</v>
      </c>
      <c r="O7" s="173"/>
    </row>
    <row r="8" ht="13.8" customHeight="1" spans="1:15">
      <c r="A8" s="21"/>
      <c r="B8" s="166" t="s">
        <v>998</v>
      </c>
      <c r="C8" s="23"/>
      <c r="D8" s="23"/>
      <c r="E8" s="24"/>
      <c r="F8" s="24"/>
      <c r="G8" s="21"/>
      <c r="H8" s="21"/>
      <c r="I8" s="25"/>
      <c r="J8" s="25"/>
      <c r="K8" s="171">
        <v>3399219.19</v>
      </c>
      <c r="L8" s="25"/>
      <c r="M8" s="25">
        <v>-3399219.19</v>
      </c>
      <c r="N8" s="25">
        <v>-100</v>
      </c>
      <c r="O8" s="173"/>
    </row>
    <row r="9" ht="13.8" customHeight="1" spans="1:15">
      <c r="A9" s="21"/>
      <c r="B9" s="166" t="s">
        <v>999</v>
      </c>
      <c r="C9" s="23"/>
      <c r="D9" s="23"/>
      <c r="E9" s="24"/>
      <c r="F9" s="24"/>
      <c r="G9" s="21"/>
      <c r="H9" s="21"/>
      <c r="I9" s="25"/>
      <c r="J9" s="25"/>
      <c r="K9" s="171">
        <v>17168209.46</v>
      </c>
      <c r="L9" s="25"/>
      <c r="M9" s="25">
        <v>-17168209.46</v>
      </c>
      <c r="N9" s="25">
        <v>-100</v>
      </c>
      <c r="O9" s="173"/>
    </row>
    <row r="10" ht="13.8" customHeight="1" spans="1:15">
      <c r="A10" s="21"/>
      <c r="B10" s="166" t="s">
        <v>1000</v>
      </c>
      <c r="C10" s="23"/>
      <c r="D10" s="23"/>
      <c r="E10" s="24"/>
      <c r="F10" s="24"/>
      <c r="G10" s="21"/>
      <c r="H10" s="21"/>
      <c r="I10" s="25"/>
      <c r="J10" s="25"/>
      <c r="K10" s="171">
        <v>145178.62</v>
      </c>
      <c r="L10" s="25"/>
      <c r="M10" s="25">
        <v>-145178.62</v>
      </c>
      <c r="N10" s="25">
        <v>-100</v>
      </c>
      <c r="O10" s="173"/>
    </row>
    <row r="11" ht="13.8" customHeight="1" spans="1:15">
      <c r="A11" s="21"/>
      <c r="B11" s="166" t="s">
        <v>997</v>
      </c>
      <c r="C11" s="23"/>
      <c r="D11" s="23"/>
      <c r="E11" s="24"/>
      <c r="F11" s="24"/>
      <c r="G11" s="21"/>
      <c r="H11" s="21"/>
      <c r="I11" s="25"/>
      <c r="J11" s="25"/>
      <c r="K11" s="171">
        <v>40839</v>
      </c>
      <c r="L11" s="25"/>
      <c r="M11" s="25">
        <v>-40839</v>
      </c>
      <c r="N11" s="25">
        <v>-100</v>
      </c>
      <c r="O11" s="173"/>
    </row>
    <row r="12" ht="13.8" customHeight="1" spans="1:15">
      <c r="A12" s="21"/>
      <c r="B12" s="166" t="s">
        <v>1001</v>
      </c>
      <c r="C12" s="23"/>
      <c r="D12" s="23"/>
      <c r="E12" s="24"/>
      <c r="F12" s="24"/>
      <c r="G12" s="21"/>
      <c r="H12" s="21"/>
      <c r="I12" s="25"/>
      <c r="J12" s="25"/>
      <c r="K12" s="171">
        <v>104339.62</v>
      </c>
      <c r="L12" s="25"/>
      <c r="M12" s="25">
        <v>-104339.62</v>
      </c>
      <c r="N12" s="25">
        <v>-100</v>
      </c>
      <c r="O12" s="173"/>
    </row>
    <row r="13" ht="13.8" customHeight="1" spans="1:15">
      <c r="A13" s="21"/>
      <c r="B13" s="166" t="s">
        <v>1002</v>
      </c>
      <c r="C13" s="23"/>
      <c r="D13" s="23"/>
      <c r="E13" s="24"/>
      <c r="F13" s="24"/>
      <c r="G13" s="21"/>
      <c r="H13" s="21"/>
      <c r="I13" s="25"/>
      <c r="J13" s="25"/>
      <c r="K13" s="171">
        <v>1731728</v>
      </c>
      <c r="L13" s="25"/>
      <c r="M13" s="25">
        <v>-1731728</v>
      </c>
      <c r="N13" s="25">
        <v>-100</v>
      </c>
      <c r="O13" s="173"/>
    </row>
    <row r="14" ht="13.8" customHeight="1" spans="1:15">
      <c r="A14" s="21"/>
      <c r="B14" s="166" t="s">
        <v>997</v>
      </c>
      <c r="C14" s="23"/>
      <c r="D14" s="23"/>
      <c r="E14" s="24"/>
      <c r="F14" s="24"/>
      <c r="G14" s="21"/>
      <c r="H14" s="21"/>
      <c r="I14" s="25"/>
      <c r="J14" s="25"/>
      <c r="K14" s="171">
        <v>1416944.41</v>
      </c>
      <c r="L14" s="25"/>
      <c r="M14" s="25">
        <v>-1416944.41</v>
      </c>
      <c r="N14" s="25">
        <v>-100</v>
      </c>
      <c r="O14" s="173"/>
    </row>
    <row r="15" ht="13.8" customHeight="1" spans="1:15">
      <c r="A15" s="21"/>
      <c r="B15" s="166" t="s">
        <v>998</v>
      </c>
      <c r="C15" s="23"/>
      <c r="D15" s="23"/>
      <c r="E15" s="24"/>
      <c r="F15" s="24"/>
      <c r="G15" s="21"/>
      <c r="H15" s="21"/>
      <c r="I15" s="25"/>
      <c r="J15" s="25"/>
      <c r="K15" s="171">
        <v>7804</v>
      </c>
      <c r="L15" s="25"/>
      <c r="M15" s="25">
        <v>-7804</v>
      </c>
      <c r="N15" s="25">
        <v>-100</v>
      </c>
      <c r="O15" s="173"/>
    </row>
    <row r="16" ht="13.8" customHeight="1" spans="1:15">
      <c r="A16" s="21"/>
      <c r="B16" s="166" t="s">
        <v>999</v>
      </c>
      <c r="C16" s="23"/>
      <c r="D16" s="23"/>
      <c r="E16" s="24"/>
      <c r="F16" s="24"/>
      <c r="G16" s="21"/>
      <c r="H16" s="21"/>
      <c r="I16" s="25"/>
      <c r="J16" s="25"/>
      <c r="K16" s="171">
        <v>306979.59</v>
      </c>
      <c r="L16" s="25"/>
      <c r="M16" s="25">
        <v>-306979.59</v>
      </c>
      <c r="N16" s="25">
        <v>-100</v>
      </c>
      <c r="O16" s="173"/>
    </row>
    <row r="17" ht="13.8" customHeight="1" spans="1:15">
      <c r="A17" s="21"/>
      <c r="B17" s="166" t="s">
        <v>1003</v>
      </c>
      <c r="C17" s="23"/>
      <c r="D17" s="23"/>
      <c r="E17" s="24"/>
      <c r="F17" s="24"/>
      <c r="G17" s="21"/>
      <c r="H17" s="21"/>
      <c r="I17" s="25"/>
      <c r="J17" s="25"/>
      <c r="K17" s="171">
        <v>0</v>
      </c>
      <c r="L17" s="25"/>
      <c r="M17" s="25" t="s">
        <v>452</v>
      </c>
      <c r="N17" s="25" t="s">
        <v>452</v>
      </c>
      <c r="O17" s="173"/>
    </row>
    <row r="18" ht="13.8" customHeight="1" spans="1:15">
      <c r="A18" s="21"/>
      <c r="B18" s="166" t="s">
        <v>1004</v>
      </c>
      <c r="C18" s="23"/>
      <c r="D18" s="23"/>
      <c r="E18" s="24"/>
      <c r="F18" s="24"/>
      <c r="G18" s="21"/>
      <c r="H18" s="21"/>
      <c r="I18" s="25"/>
      <c r="J18" s="25"/>
      <c r="K18" s="171">
        <v>27214333.86</v>
      </c>
      <c r="L18" s="25"/>
      <c r="M18" s="25">
        <v>-27214333.86</v>
      </c>
      <c r="N18" s="25">
        <v>-100</v>
      </c>
      <c r="O18" s="173"/>
    </row>
    <row r="19" ht="13.8" customHeight="1" spans="1:15">
      <c r="A19" s="21"/>
      <c r="B19" s="166" t="s">
        <v>1005</v>
      </c>
      <c r="C19" s="23"/>
      <c r="D19" s="23"/>
      <c r="E19" s="24"/>
      <c r="F19" s="24"/>
      <c r="G19" s="21"/>
      <c r="H19" s="21"/>
      <c r="I19" s="25"/>
      <c r="J19" s="25"/>
      <c r="K19" s="171">
        <v>2873246.98</v>
      </c>
      <c r="L19" s="25"/>
      <c r="M19" s="25">
        <v>-2873246.98</v>
      </c>
      <c r="N19" s="25">
        <v>-100</v>
      </c>
      <c r="O19" s="173"/>
    </row>
    <row r="20" ht="13.8" customHeight="1" spans="1:15">
      <c r="A20" s="21"/>
      <c r="B20" s="166" t="s">
        <v>1006</v>
      </c>
      <c r="C20" s="23"/>
      <c r="D20" s="23"/>
      <c r="E20" s="24"/>
      <c r="F20" s="24"/>
      <c r="G20" s="21"/>
      <c r="H20" s="21"/>
      <c r="I20" s="25"/>
      <c r="J20" s="25"/>
      <c r="K20" s="171">
        <v>944559</v>
      </c>
      <c r="L20" s="25"/>
      <c r="M20" s="25">
        <v>-944559</v>
      </c>
      <c r="N20" s="25">
        <v>-100</v>
      </c>
      <c r="O20" s="173"/>
    </row>
    <row r="21" ht="13.8" customHeight="1" spans="1:15">
      <c r="A21" s="21"/>
      <c r="B21" s="166" t="s">
        <v>1007</v>
      </c>
      <c r="C21" s="23"/>
      <c r="D21" s="23"/>
      <c r="E21" s="24"/>
      <c r="F21" s="24"/>
      <c r="G21" s="21"/>
      <c r="H21" s="21"/>
      <c r="I21" s="25"/>
      <c r="J21" s="25"/>
      <c r="K21" s="171">
        <v>3213.68</v>
      </c>
      <c r="L21" s="25"/>
      <c r="M21" s="25">
        <v>-3213.68</v>
      </c>
      <c r="N21" s="25">
        <v>-100</v>
      </c>
      <c r="O21" s="173"/>
    </row>
    <row r="22" ht="13.8" customHeight="1" spans="1:15">
      <c r="A22" s="21"/>
      <c r="B22" s="166" t="s">
        <v>1008</v>
      </c>
      <c r="C22" s="23"/>
      <c r="D22" s="23"/>
      <c r="E22" s="24"/>
      <c r="F22" s="24"/>
      <c r="G22" s="21"/>
      <c r="H22" s="21"/>
      <c r="I22" s="25"/>
      <c r="J22" s="25"/>
      <c r="K22" s="171">
        <v>8111.11</v>
      </c>
      <c r="L22" s="25"/>
      <c r="M22" s="25">
        <v>-8111.11</v>
      </c>
      <c r="N22" s="25">
        <v>-100</v>
      </c>
      <c r="O22" s="173"/>
    </row>
    <row r="23" ht="13.8" customHeight="1" spans="1:15">
      <c r="A23" s="21"/>
      <c r="B23" s="166" t="s">
        <v>1009</v>
      </c>
      <c r="C23" s="23"/>
      <c r="D23" s="23"/>
      <c r="E23" s="24"/>
      <c r="F23" s="24"/>
      <c r="G23" s="21"/>
      <c r="H23" s="21"/>
      <c r="I23" s="25"/>
      <c r="J23" s="25"/>
      <c r="K23" s="171">
        <v>93.2</v>
      </c>
      <c r="L23" s="25"/>
      <c r="M23" s="25">
        <v>-93.2</v>
      </c>
      <c r="N23" s="25">
        <v>-100</v>
      </c>
      <c r="O23" s="173"/>
    </row>
    <row r="24" ht="13.8" customHeight="1" spans="1:15">
      <c r="A24" s="21"/>
      <c r="B24" s="166" t="s">
        <v>1010</v>
      </c>
      <c r="C24" s="23"/>
      <c r="D24" s="23"/>
      <c r="E24" s="24"/>
      <c r="F24" s="24"/>
      <c r="G24" s="21"/>
      <c r="H24" s="21"/>
      <c r="I24" s="25"/>
      <c r="J24" s="25"/>
      <c r="K24" s="171">
        <v>342882.85</v>
      </c>
      <c r="L24" s="25"/>
      <c r="M24" s="25">
        <v>-342882.85</v>
      </c>
      <c r="N24" s="25">
        <v>-100</v>
      </c>
      <c r="O24" s="173"/>
    </row>
    <row r="25" ht="13.8" customHeight="1" spans="1:15">
      <c r="A25" s="21"/>
      <c r="B25" s="166" t="s">
        <v>1011</v>
      </c>
      <c r="C25" s="23"/>
      <c r="D25" s="23"/>
      <c r="E25" s="24"/>
      <c r="F25" s="24"/>
      <c r="G25" s="21"/>
      <c r="H25" s="21"/>
      <c r="I25" s="25"/>
      <c r="J25" s="25"/>
      <c r="K25" s="171">
        <v>6664.31</v>
      </c>
      <c r="L25" s="25"/>
      <c r="M25" s="25">
        <v>-6664.31</v>
      </c>
      <c r="N25" s="25">
        <v>-100</v>
      </c>
      <c r="O25" s="173"/>
    </row>
    <row r="26" ht="13.8" customHeight="1" spans="1:15">
      <c r="A26" s="21"/>
      <c r="B26" s="166" t="s">
        <v>1012</v>
      </c>
      <c r="C26" s="23"/>
      <c r="D26" s="23"/>
      <c r="E26" s="24"/>
      <c r="F26" s="24"/>
      <c r="G26" s="21"/>
      <c r="H26" s="21"/>
      <c r="I26" s="25"/>
      <c r="J26" s="25"/>
      <c r="K26" s="171">
        <v>238531.63</v>
      </c>
      <c r="L26" s="25"/>
      <c r="M26" s="25">
        <v>-238531.63</v>
      </c>
      <c r="N26" s="25">
        <v>-100</v>
      </c>
      <c r="O26" s="173"/>
    </row>
    <row r="27" ht="13.8" customHeight="1" spans="1:15">
      <c r="A27" s="21"/>
      <c r="B27" s="166" t="s">
        <v>1013</v>
      </c>
      <c r="C27" s="23"/>
      <c r="D27" s="23"/>
      <c r="E27" s="24"/>
      <c r="F27" s="24"/>
      <c r="G27" s="21"/>
      <c r="H27" s="21"/>
      <c r="I27" s="25"/>
      <c r="J27" s="25"/>
      <c r="K27" s="171">
        <v>7897.44</v>
      </c>
      <c r="L27" s="25"/>
      <c r="M27" s="25">
        <v>-7897.44</v>
      </c>
      <c r="N27" s="25">
        <v>-100</v>
      </c>
      <c r="O27" s="173"/>
    </row>
    <row r="28" ht="13.8" customHeight="1" spans="1:15">
      <c r="A28" s="21"/>
      <c r="B28" s="166" t="s">
        <v>1014</v>
      </c>
      <c r="C28" s="23"/>
      <c r="D28" s="23"/>
      <c r="E28" s="24"/>
      <c r="F28" s="24"/>
      <c r="G28" s="21"/>
      <c r="H28" s="21"/>
      <c r="I28" s="25"/>
      <c r="J28" s="25"/>
      <c r="K28" s="171">
        <v>89941.79</v>
      </c>
      <c r="L28" s="25"/>
      <c r="M28" s="25">
        <v>-89941.79</v>
      </c>
      <c r="N28" s="25">
        <v>-100</v>
      </c>
      <c r="O28" s="173"/>
    </row>
    <row r="29" ht="13.8" customHeight="1" spans="1:15">
      <c r="A29" s="21"/>
      <c r="B29" s="166" t="s">
        <v>1015</v>
      </c>
      <c r="C29" s="23"/>
      <c r="D29" s="23"/>
      <c r="E29" s="24"/>
      <c r="F29" s="24"/>
      <c r="G29" s="21"/>
      <c r="H29" s="21"/>
      <c r="I29" s="25"/>
      <c r="J29" s="25"/>
      <c r="K29" s="171">
        <v>7653.9</v>
      </c>
      <c r="L29" s="25"/>
      <c r="M29" s="25">
        <v>-7653.9</v>
      </c>
      <c r="N29" s="25">
        <v>-100</v>
      </c>
      <c r="O29" s="173"/>
    </row>
    <row r="30" ht="13.8" customHeight="1" spans="1:15">
      <c r="A30" s="21"/>
      <c r="B30" s="166" t="s">
        <v>1016</v>
      </c>
      <c r="C30" s="23"/>
      <c r="D30" s="23"/>
      <c r="E30" s="24"/>
      <c r="F30" s="24"/>
      <c r="G30" s="21"/>
      <c r="H30" s="21"/>
      <c r="I30" s="25"/>
      <c r="J30" s="25"/>
      <c r="K30" s="171">
        <v>27571.24</v>
      </c>
      <c r="L30" s="25"/>
      <c r="M30" s="25">
        <v>-27571.24</v>
      </c>
      <c r="N30" s="25">
        <v>-100</v>
      </c>
      <c r="O30" s="173"/>
    </row>
    <row r="31" ht="13.8" customHeight="1" spans="1:15">
      <c r="A31" s="21"/>
      <c r="B31" s="166" t="s">
        <v>1017</v>
      </c>
      <c r="C31" s="23"/>
      <c r="D31" s="23"/>
      <c r="E31" s="24"/>
      <c r="F31" s="24"/>
      <c r="G31" s="21"/>
      <c r="H31" s="21"/>
      <c r="I31" s="25"/>
      <c r="J31" s="25"/>
      <c r="K31" s="171">
        <v>1255</v>
      </c>
      <c r="L31" s="25"/>
      <c r="M31" s="25">
        <v>-1255</v>
      </c>
      <c r="N31" s="25">
        <v>-100</v>
      </c>
      <c r="O31" s="173"/>
    </row>
    <row r="32" ht="13.8" customHeight="1" spans="1:15">
      <c r="A32" s="21"/>
      <c r="B32" s="166" t="s">
        <v>1018</v>
      </c>
      <c r="C32" s="23"/>
      <c r="D32" s="23"/>
      <c r="E32" s="24"/>
      <c r="F32" s="24"/>
      <c r="G32" s="21"/>
      <c r="H32" s="21"/>
      <c r="I32" s="25"/>
      <c r="J32" s="25"/>
      <c r="K32" s="171">
        <v>3570</v>
      </c>
      <c r="L32" s="25"/>
      <c r="M32" s="25">
        <v>-3570</v>
      </c>
      <c r="N32" s="25">
        <v>-100</v>
      </c>
      <c r="O32" s="173"/>
    </row>
    <row r="33" ht="13.8" customHeight="1" spans="1:15">
      <c r="A33" s="21"/>
      <c r="B33" s="166" t="s">
        <v>1019</v>
      </c>
      <c r="C33" s="23"/>
      <c r="D33" s="23"/>
      <c r="E33" s="24"/>
      <c r="F33" s="24"/>
      <c r="G33" s="21"/>
      <c r="H33" s="21"/>
      <c r="I33" s="25"/>
      <c r="J33" s="25"/>
      <c r="K33" s="171">
        <v>459053.67</v>
      </c>
      <c r="L33" s="25"/>
      <c r="M33" s="25">
        <v>-459053.67</v>
      </c>
      <c r="N33" s="25">
        <v>-100</v>
      </c>
      <c r="O33" s="174"/>
    </row>
    <row r="34" ht="13.8" customHeight="1" spans="1:15">
      <c r="A34" s="167" t="s">
        <v>987</v>
      </c>
      <c r="B34" s="168"/>
      <c r="C34" s="168"/>
      <c r="D34" s="168"/>
      <c r="E34" s="24"/>
      <c r="F34" s="24"/>
      <c r="G34" s="21"/>
      <c r="H34" s="21"/>
      <c r="I34" s="25">
        <v>0</v>
      </c>
      <c r="J34" s="25"/>
      <c r="K34" s="25">
        <v>228536537.59</v>
      </c>
      <c r="L34" s="25">
        <v>0</v>
      </c>
      <c r="M34" s="25">
        <v>-228536537.59</v>
      </c>
      <c r="N34" s="25">
        <v>-100</v>
      </c>
      <c r="O34" s="33"/>
    </row>
    <row r="35" ht="13.8" customHeight="1" spans="1:11">
      <c r="A35" s="28" t="s">
        <v>884</v>
      </c>
      <c r="K35" s="97" t="s">
        <v>1020</v>
      </c>
    </row>
    <row r="36" ht="13.8" customHeight="1" spans="1:1">
      <c r="A36" s="28" t="s">
        <v>885</v>
      </c>
    </row>
  </sheetData>
  <mergeCells count="4">
    <mergeCell ref="A2:O2"/>
    <mergeCell ref="A3:O3"/>
    <mergeCell ref="A34:B34"/>
    <mergeCell ref="O6:O33"/>
  </mergeCells>
  <hyperlinks>
    <hyperlink ref="A1" location="索引目录!E48" display="返回索引页"/>
    <hyperlink ref="B1" location="在建工程汇总!B6"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Roman,常规"4-7-1
&amp;"宋体,常规"共&amp;"Times New Roman,常规"&amp;N&amp;"宋体,常规"页第&amp;"Times New Roman,常规"&amp;P&amp;"宋体,常规"页</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46"/>
  <sheetViews>
    <sheetView topLeftCell="A15" workbookViewId="0">
      <selection activeCell="Q14" sqref="Q14"/>
    </sheetView>
  </sheetViews>
  <sheetFormatPr defaultColWidth="7.875" defaultRowHeight="15.75" customHeight="1"/>
  <cols>
    <col min="1" max="1" width="4.125" style="13" customWidth="1"/>
    <col min="2" max="2" width="14.625" style="13" customWidth="1"/>
    <col min="3" max="3" width="25.75" style="13" customWidth="1"/>
    <col min="4" max="4" width="4" style="13" customWidth="1"/>
    <col min="5" max="5" width="4.125" style="13" customWidth="1"/>
    <col min="6" max="6" width="3.875" style="13" customWidth="1"/>
    <col min="7" max="7" width="5.75" style="13" customWidth="1"/>
    <col min="8" max="9" width="8" style="13" hidden="1" customWidth="1" outlineLevel="1"/>
    <col min="10" max="10" width="10" style="13" hidden="1" customWidth="1" outlineLevel="1"/>
    <col min="11" max="12" width="10.25" style="13" hidden="1" customWidth="1" outlineLevel="1"/>
    <col min="13" max="13" width="10.25" style="13" customWidth="1" collapsed="1"/>
    <col min="14" max="14" width="10" style="13" customWidth="1"/>
    <col min="15" max="15" width="10.125" style="13" customWidth="1"/>
    <col min="16" max="16" width="11" style="13" customWidth="1"/>
    <col min="17" max="17" width="10.375" style="13" customWidth="1"/>
    <col min="18" max="18" width="10" style="13" customWidth="1"/>
    <col min="19" max="19" width="9.25" style="13" customWidth="1"/>
    <col min="20" max="20" width="10.75" style="13" customWidth="1"/>
    <col min="21" max="21" width="7.875" style="13"/>
    <col min="22" max="22" width="5.5" style="13" customWidth="1"/>
    <col min="23" max="23" width="6.75" style="13" customWidth="1"/>
    <col min="24" max="16384" width="7.875" style="13"/>
  </cols>
  <sheetData>
    <row r="1" spans="1:23">
      <c r="A1" s="14" t="s">
        <v>222</v>
      </c>
      <c r="B1" s="15" t="s">
        <v>223</v>
      </c>
      <c r="C1" s="15"/>
      <c r="D1" s="15"/>
      <c r="E1" s="15"/>
      <c r="F1" s="16"/>
      <c r="G1" s="16"/>
      <c r="H1" s="16"/>
      <c r="I1" s="16"/>
      <c r="J1" s="16"/>
      <c r="K1" s="16"/>
      <c r="L1" s="16"/>
      <c r="M1" s="16"/>
      <c r="N1" s="16"/>
      <c r="O1" s="16"/>
      <c r="P1" s="16"/>
      <c r="Q1" s="16"/>
      <c r="R1" s="16"/>
      <c r="S1" s="16"/>
      <c r="T1" s="52"/>
      <c r="U1" s="52"/>
      <c r="V1" s="52"/>
      <c r="W1" s="52"/>
    </row>
    <row r="2" s="11" customFormat="1" ht="30" customHeight="1" spans="1:23">
      <c r="A2" s="17" t="s">
        <v>1021</v>
      </c>
      <c r="B2" s="17"/>
      <c r="C2" s="17"/>
      <c r="D2" s="17"/>
      <c r="E2" s="17"/>
      <c r="F2" s="17"/>
      <c r="G2" s="17"/>
      <c r="H2" s="17"/>
      <c r="I2" s="17"/>
      <c r="J2" s="17"/>
      <c r="K2" s="17"/>
      <c r="L2" s="17"/>
      <c r="M2" s="17"/>
      <c r="N2" s="17"/>
      <c r="O2" s="17"/>
      <c r="P2" s="17"/>
      <c r="Q2" s="17"/>
      <c r="R2" s="17"/>
      <c r="S2" s="17"/>
      <c r="T2" s="36"/>
      <c r="U2" s="36"/>
      <c r="V2" s="36"/>
      <c r="W2" s="36"/>
    </row>
    <row r="3" ht="14.1" customHeight="1" spans="1:23">
      <c r="A3" s="18" t="e">
        <f>CONCATENATE(#REF!,#REF!,#REF!,#REF!,#REF!,#REF!,#REF!)</f>
        <v>#REF!</v>
      </c>
      <c r="B3" s="18"/>
      <c r="C3" s="18"/>
      <c r="D3" s="18"/>
      <c r="E3" s="18"/>
      <c r="F3" s="18"/>
      <c r="G3" s="18"/>
      <c r="H3" s="18"/>
      <c r="I3" s="18"/>
      <c r="J3" s="18"/>
      <c r="K3" s="30"/>
      <c r="L3" s="30"/>
      <c r="M3" s="30"/>
      <c r="N3" s="30"/>
      <c r="O3" s="30"/>
      <c r="P3" s="30"/>
      <c r="Q3" s="30"/>
      <c r="R3" s="30"/>
      <c r="S3" s="30"/>
      <c r="T3" s="55"/>
      <c r="U3" s="55"/>
      <c r="V3" s="55"/>
      <c r="W3" s="55"/>
    </row>
    <row r="4" customHeight="1" spans="1:23">
      <c r="A4" s="19" t="e">
        <f>#REF!&amp;#REF!</f>
        <v>#REF!</v>
      </c>
      <c r="B4" s="20"/>
      <c r="C4" s="20"/>
      <c r="D4" s="20"/>
      <c r="E4" s="20"/>
      <c r="F4" s="20"/>
      <c r="G4" s="20"/>
      <c r="H4" s="20"/>
      <c r="I4" s="20"/>
      <c r="J4" s="20"/>
      <c r="K4" s="20"/>
      <c r="L4" s="20"/>
      <c r="M4" s="20"/>
      <c r="N4" s="20"/>
      <c r="O4" s="20"/>
      <c r="P4" s="20"/>
      <c r="Q4" s="20"/>
      <c r="R4" s="20"/>
      <c r="S4" s="20"/>
      <c r="W4" s="160" t="s">
        <v>248</v>
      </c>
    </row>
    <row r="5" s="12" customFormat="1" customHeight="1" spans="1:23">
      <c r="A5" s="21" t="s">
        <v>249</v>
      </c>
      <c r="B5" s="21" t="s">
        <v>1022</v>
      </c>
      <c r="C5" s="151" t="s">
        <v>368</v>
      </c>
      <c r="D5" s="151" t="s">
        <v>373</v>
      </c>
      <c r="E5" s="152" t="s">
        <v>369</v>
      </c>
      <c r="F5" s="22" t="s">
        <v>1023</v>
      </c>
      <c r="G5" s="22" t="s">
        <v>1024</v>
      </c>
      <c r="H5" s="22" t="s">
        <v>254</v>
      </c>
      <c r="I5" s="22"/>
      <c r="J5" s="22"/>
      <c r="K5" s="22"/>
      <c r="L5" s="152" t="s">
        <v>255</v>
      </c>
      <c r="M5" s="156" t="s">
        <v>256</v>
      </c>
      <c r="N5" s="157"/>
      <c r="O5" s="157"/>
      <c r="P5" s="158"/>
      <c r="Q5" s="21" t="s">
        <v>257</v>
      </c>
      <c r="R5" s="21"/>
      <c r="S5" s="21"/>
      <c r="T5" s="43"/>
      <c r="U5" s="161" t="s">
        <v>1025</v>
      </c>
      <c r="V5" s="161" t="s">
        <v>258</v>
      </c>
      <c r="W5" s="161" t="s">
        <v>305</v>
      </c>
    </row>
    <row r="6" s="12" customFormat="1" customHeight="1" spans="1:23">
      <c r="A6" s="21"/>
      <c r="B6" s="21"/>
      <c r="C6" s="153"/>
      <c r="D6" s="153"/>
      <c r="E6" s="154"/>
      <c r="F6" s="22"/>
      <c r="G6" s="22"/>
      <c r="H6" s="21" t="s">
        <v>1026</v>
      </c>
      <c r="I6" s="21" t="s">
        <v>806</v>
      </c>
      <c r="J6" s="21" t="s">
        <v>1027</v>
      </c>
      <c r="K6" s="21" t="s">
        <v>321</v>
      </c>
      <c r="L6" s="154"/>
      <c r="M6" s="21" t="s">
        <v>1026</v>
      </c>
      <c r="N6" s="21" t="s">
        <v>806</v>
      </c>
      <c r="O6" s="21" t="s">
        <v>1027</v>
      </c>
      <c r="P6" s="21" t="s">
        <v>321</v>
      </c>
      <c r="Q6" s="21" t="s">
        <v>1026</v>
      </c>
      <c r="R6" s="21" t="s">
        <v>806</v>
      </c>
      <c r="S6" s="21" t="s">
        <v>1027</v>
      </c>
      <c r="T6" s="43" t="s">
        <v>321</v>
      </c>
      <c r="U6" s="43"/>
      <c r="V6" s="43"/>
      <c r="W6" s="43"/>
    </row>
    <row r="7" customHeight="1" spans="1:23">
      <c r="A7" s="21"/>
      <c r="B7" s="33"/>
      <c r="C7" s="33"/>
      <c r="D7" s="23"/>
      <c r="E7" s="23"/>
      <c r="F7" s="24"/>
      <c r="G7" s="24"/>
      <c r="H7" s="25"/>
      <c r="I7" s="25"/>
      <c r="J7" s="25"/>
      <c r="K7" s="25"/>
      <c r="L7" s="25"/>
      <c r="M7" s="84"/>
      <c r="N7" s="25"/>
      <c r="O7" s="25"/>
      <c r="P7" s="25">
        <f>SUM(M7:O7)</f>
        <v>0</v>
      </c>
      <c r="Q7" s="84"/>
      <c r="R7" s="25"/>
      <c r="S7" s="25"/>
      <c r="T7" s="54">
        <f>SUM(Q7:S7)</f>
        <v>0</v>
      </c>
      <c r="U7" s="54" t="str">
        <f t="shared" ref="U7:U27" si="0">IF(P7=0,"",(T7-P7))</f>
        <v/>
      </c>
      <c r="V7" s="54" t="str">
        <f t="shared" ref="V7:V25" si="1">IF(P7=0,"",(T7-P7)/P7*100)</f>
        <v/>
      </c>
      <c r="W7" s="47"/>
    </row>
    <row r="8" customHeight="1" spans="1:23">
      <c r="A8" s="21"/>
      <c r="B8" s="155"/>
      <c r="C8" s="33"/>
      <c r="D8" s="23"/>
      <c r="E8" s="23"/>
      <c r="F8" s="24"/>
      <c r="G8" s="24"/>
      <c r="H8" s="25"/>
      <c r="I8" s="25"/>
      <c r="J8" s="25"/>
      <c r="K8" s="25"/>
      <c r="L8" s="25"/>
      <c r="M8" s="84"/>
      <c r="N8" s="25"/>
      <c r="O8" s="25"/>
      <c r="P8" s="25">
        <f t="shared" ref="P8:P14" si="2">SUM(M8:O8)</f>
        <v>0</v>
      </c>
      <c r="Q8" s="84"/>
      <c r="R8" s="25"/>
      <c r="S8" s="25"/>
      <c r="T8" s="54">
        <f>SUM(Q8:S8)</f>
        <v>0</v>
      </c>
      <c r="U8" s="54" t="str">
        <f t="shared" si="0"/>
        <v/>
      </c>
      <c r="V8" s="54" t="str">
        <f t="shared" si="1"/>
        <v/>
      </c>
      <c r="W8" s="47"/>
    </row>
    <row r="9" customHeight="1" spans="1:23">
      <c r="A9" s="33"/>
      <c r="B9" s="33"/>
      <c r="C9" s="33"/>
      <c r="D9" s="21"/>
      <c r="E9" s="23"/>
      <c r="F9" s="24"/>
      <c r="G9" s="24"/>
      <c r="H9" s="25"/>
      <c r="I9" s="25"/>
      <c r="J9" s="25"/>
      <c r="K9" s="25"/>
      <c r="L9" s="25"/>
      <c r="M9" s="95"/>
      <c r="N9" s="33"/>
      <c r="O9" s="33"/>
      <c r="P9" s="25"/>
      <c r="Q9" s="95"/>
      <c r="R9" s="33"/>
      <c r="S9" s="33"/>
      <c r="T9" s="54"/>
      <c r="U9" s="54" t="str">
        <f t="shared" si="0"/>
        <v/>
      </c>
      <c r="V9" s="54" t="str">
        <f t="shared" si="1"/>
        <v/>
      </c>
      <c r="W9" s="47"/>
    </row>
    <row r="10" customHeight="1" spans="1:23">
      <c r="A10" s="21"/>
      <c r="B10" s="33"/>
      <c r="C10" s="33"/>
      <c r="D10" s="21"/>
      <c r="E10" s="23"/>
      <c r="F10" s="24"/>
      <c r="G10" s="24"/>
      <c r="H10" s="25"/>
      <c r="I10" s="25"/>
      <c r="J10" s="25"/>
      <c r="K10" s="25"/>
      <c r="L10" s="25"/>
      <c r="M10" s="159"/>
      <c r="N10" s="25"/>
      <c r="O10" s="25"/>
      <c r="P10" s="25"/>
      <c r="Q10" s="159"/>
      <c r="R10" s="25"/>
      <c r="S10" s="25"/>
      <c r="T10" s="54"/>
      <c r="U10" s="54" t="str">
        <f t="shared" si="0"/>
        <v/>
      </c>
      <c r="V10" s="54" t="str">
        <f t="shared" si="1"/>
        <v/>
      </c>
      <c r="W10" s="47"/>
    </row>
    <row r="11" customHeight="1" spans="1:23">
      <c r="A11" s="21"/>
      <c r="B11" s="33"/>
      <c r="C11" s="33"/>
      <c r="D11" s="21"/>
      <c r="E11" s="23"/>
      <c r="F11" s="24"/>
      <c r="G11" s="24"/>
      <c r="H11" s="25"/>
      <c r="I11" s="25"/>
      <c r="J11" s="25"/>
      <c r="K11" s="25"/>
      <c r="L11" s="25"/>
      <c r="M11" s="159"/>
      <c r="N11" s="25"/>
      <c r="O11" s="25"/>
      <c r="P11" s="25"/>
      <c r="Q11" s="159"/>
      <c r="R11" s="25"/>
      <c r="S11" s="25"/>
      <c r="T11" s="54"/>
      <c r="U11" s="54" t="str">
        <f t="shared" si="0"/>
        <v/>
      </c>
      <c r="V11" s="54" t="str">
        <f t="shared" si="1"/>
        <v/>
      </c>
      <c r="W11" s="47"/>
    </row>
    <row r="12" customHeight="1" spans="1:23">
      <c r="A12" s="21"/>
      <c r="B12" s="33"/>
      <c r="C12" s="33"/>
      <c r="D12" s="21"/>
      <c r="E12" s="23"/>
      <c r="F12" s="24"/>
      <c r="G12" s="24"/>
      <c r="H12" s="25"/>
      <c r="I12" s="25"/>
      <c r="J12" s="25"/>
      <c r="K12" s="25"/>
      <c r="L12" s="25"/>
      <c r="M12" s="159"/>
      <c r="N12" s="25"/>
      <c r="O12" s="25"/>
      <c r="P12" s="25"/>
      <c r="Q12" s="159"/>
      <c r="R12" s="25"/>
      <c r="S12" s="25"/>
      <c r="T12" s="54"/>
      <c r="U12" s="54" t="str">
        <f t="shared" si="0"/>
        <v/>
      </c>
      <c r="V12" s="54" t="str">
        <f t="shared" si="1"/>
        <v/>
      </c>
      <c r="W12" s="47"/>
    </row>
    <row r="13" customHeight="1" spans="1:23">
      <c r="A13" s="21"/>
      <c r="B13" s="155"/>
      <c r="C13" s="33"/>
      <c r="D13" s="23"/>
      <c r="E13" s="23"/>
      <c r="F13" s="24"/>
      <c r="G13" s="24"/>
      <c r="H13" s="25"/>
      <c r="I13" s="25"/>
      <c r="J13" s="25"/>
      <c r="K13" s="25"/>
      <c r="L13" s="25"/>
      <c r="M13" s="84"/>
      <c r="N13" s="25"/>
      <c r="O13" s="25"/>
      <c r="P13" s="25">
        <f t="shared" si="2"/>
        <v>0</v>
      </c>
      <c r="Q13" s="84"/>
      <c r="R13" s="25"/>
      <c r="S13" s="25"/>
      <c r="T13" s="54">
        <f>SUM(Q13:S13)</f>
        <v>0</v>
      </c>
      <c r="U13" s="54" t="str">
        <f t="shared" si="0"/>
        <v/>
      </c>
      <c r="V13" s="54" t="str">
        <f t="shared" si="1"/>
        <v/>
      </c>
      <c r="W13" s="47"/>
    </row>
    <row r="14" customHeight="1" spans="1:23">
      <c r="A14" s="21"/>
      <c r="B14" s="23"/>
      <c r="C14" s="23"/>
      <c r="D14" s="23"/>
      <c r="E14" s="23"/>
      <c r="F14" s="24"/>
      <c r="G14" s="24"/>
      <c r="H14" s="25"/>
      <c r="I14" s="25"/>
      <c r="J14" s="25"/>
      <c r="K14" s="25"/>
      <c r="L14" s="25"/>
      <c r="M14" s="25"/>
      <c r="N14" s="25"/>
      <c r="O14" s="25"/>
      <c r="P14" s="25">
        <f t="shared" si="2"/>
        <v>0</v>
      </c>
      <c r="Q14" s="25"/>
      <c r="R14" s="25"/>
      <c r="S14" s="25"/>
      <c r="T14" s="54"/>
      <c r="U14" s="54" t="str">
        <f t="shared" si="0"/>
        <v/>
      </c>
      <c r="V14" s="54" t="str">
        <f t="shared" si="1"/>
        <v/>
      </c>
      <c r="W14" s="47"/>
    </row>
    <row r="15" customHeight="1" spans="1:23">
      <c r="A15" s="21"/>
      <c r="B15" s="23"/>
      <c r="C15" s="23"/>
      <c r="D15" s="23"/>
      <c r="E15" s="23"/>
      <c r="F15" s="24"/>
      <c r="G15" s="24"/>
      <c r="H15" s="25"/>
      <c r="I15" s="25"/>
      <c r="J15" s="25"/>
      <c r="K15" s="25"/>
      <c r="L15" s="25"/>
      <c r="M15" s="25"/>
      <c r="N15" s="25"/>
      <c r="O15" s="25"/>
      <c r="P15" s="25"/>
      <c r="Q15" s="25"/>
      <c r="R15" s="25"/>
      <c r="S15" s="25"/>
      <c r="T15" s="54"/>
      <c r="U15" s="54" t="str">
        <f t="shared" si="0"/>
        <v/>
      </c>
      <c r="V15" s="54" t="str">
        <f t="shared" si="1"/>
        <v/>
      </c>
      <c r="W15" s="47"/>
    </row>
    <row r="16" customHeight="1" spans="1:23">
      <c r="A16" s="21"/>
      <c r="B16" s="23"/>
      <c r="C16" s="23"/>
      <c r="D16" s="23"/>
      <c r="E16" s="23"/>
      <c r="F16" s="24"/>
      <c r="G16" s="24"/>
      <c r="H16" s="25"/>
      <c r="I16" s="25"/>
      <c r="J16" s="25"/>
      <c r="K16" s="25"/>
      <c r="L16" s="25"/>
      <c r="M16" s="25"/>
      <c r="N16" s="25"/>
      <c r="O16" s="25"/>
      <c r="P16" s="25"/>
      <c r="Q16" s="25"/>
      <c r="R16" s="25"/>
      <c r="S16" s="25"/>
      <c r="T16" s="54"/>
      <c r="U16" s="54" t="str">
        <f t="shared" si="0"/>
        <v/>
      </c>
      <c r="V16" s="54" t="str">
        <f t="shared" si="1"/>
        <v/>
      </c>
      <c r="W16" s="47"/>
    </row>
    <row r="17" customHeight="1" spans="1:23">
      <c r="A17" s="21"/>
      <c r="B17" s="23"/>
      <c r="C17" s="23"/>
      <c r="D17" s="23"/>
      <c r="E17" s="23"/>
      <c r="F17" s="24"/>
      <c r="G17" s="24"/>
      <c r="H17" s="25"/>
      <c r="I17" s="25"/>
      <c r="J17" s="25"/>
      <c r="K17" s="25"/>
      <c r="L17" s="25"/>
      <c r="M17" s="25"/>
      <c r="N17" s="25"/>
      <c r="O17" s="25"/>
      <c r="P17" s="25"/>
      <c r="Q17" s="25"/>
      <c r="R17" s="25"/>
      <c r="S17" s="25"/>
      <c r="T17" s="54"/>
      <c r="U17" s="54" t="str">
        <f t="shared" si="0"/>
        <v/>
      </c>
      <c r="V17" s="54" t="str">
        <f t="shared" si="1"/>
        <v/>
      </c>
      <c r="W17" s="47"/>
    </row>
    <row r="18" customHeight="1" spans="1:23">
      <c r="A18" s="21"/>
      <c r="B18" s="23"/>
      <c r="C18" s="23"/>
      <c r="D18" s="23"/>
      <c r="E18" s="23"/>
      <c r="F18" s="24"/>
      <c r="G18" s="24"/>
      <c r="H18" s="25"/>
      <c r="I18" s="25"/>
      <c r="J18" s="25"/>
      <c r="K18" s="25"/>
      <c r="L18" s="25"/>
      <c r="M18" s="25"/>
      <c r="N18" s="25"/>
      <c r="O18" s="25"/>
      <c r="P18" s="25"/>
      <c r="Q18" s="25"/>
      <c r="R18" s="25"/>
      <c r="S18" s="25"/>
      <c r="T18" s="54"/>
      <c r="U18" s="54" t="str">
        <f t="shared" si="0"/>
        <v/>
      </c>
      <c r="V18" s="54" t="str">
        <f t="shared" si="1"/>
        <v/>
      </c>
      <c r="W18" s="47"/>
    </row>
    <row r="19" customHeight="1" spans="1:23">
      <c r="A19" s="21"/>
      <c r="B19" s="23"/>
      <c r="C19" s="23"/>
      <c r="D19" s="23"/>
      <c r="E19" s="23"/>
      <c r="F19" s="24"/>
      <c r="G19" s="24"/>
      <c r="H19" s="25"/>
      <c r="I19" s="25"/>
      <c r="J19" s="25"/>
      <c r="K19" s="25"/>
      <c r="L19" s="25"/>
      <c r="M19" s="25"/>
      <c r="N19" s="25"/>
      <c r="O19" s="25"/>
      <c r="P19" s="25"/>
      <c r="Q19" s="25"/>
      <c r="R19" s="25"/>
      <c r="S19" s="25"/>
      <c r="T19" s="54"/>
      <c r="U19" s="54" t="str">
        <f t="shared" si="0"/>
        <v/>
      </c>
      <c r="V19" s="54" t="str">
        <f t="shared" si="1"/>
        <v/>
      </c>
      <c r="W19" s="47"/>
    </row>
    <row r="20" customHeight="1" spans="1:23">
      <c r="A20" s="21"/>
      <c r="B20" s="23"/>
      <c r="C20" s="23"/>
      <c r="D20" s="23"/>
      <c r="E20" s="23"/>
      <c r="F20" s="24"/>
      <c r="G20" s="24"/>
      <c r="H20" s="25"/>
      <c r="I20" s="25"/>
      <c r="J20" s="25"/>
      <c r="K20" s="25"/>
      <c r="L20" s="25"/>
      <c r="M20" s="25"/>
      <c r="N20" s="25"/>
      <c r="O20" s="25"/>
      <c r="P20" s="25"/>
      <c r="Q20" s="25"/>
      <c r="R20" s="25"/>
      <c r="S20" s="25"/>
      <c r="T20" s="54"/>
      <c r="U20" s="54" t="str">
        <f t="shared" si="0"/>
        <v/>
      </c>
      <c r="V20" s="54" t="str">
        <f t="shared" si="1"/>
        <v/>
      </c>
      <c r="W20" s="47"/>
    </row>
    <row r="21" customHeight="1" spans="1:23">
      <c r="A21" s="21"/>
      <c r="B21" s="23"/>
      <c r="C21" s="23"/>
      <c r="D21" s="23"/>
      <c r="E21" s="23"/>
      <c r="F21" s="24"/>
      <c r="G21" s="24"/>
      <c r="H21" s="25"/>
      <c r="I21" s="25"/>
      <c r="J21" s="25"/>
      <c r="K21" s="25"/>
      <c r="L21" s="25"/>
      <c r="M21" s="25"/>
      <c r="N21" s="25"/>
      <c r="O21" s="25"/>
      <c r="P21" s="25"/>
      <c r="Q21" s="25"/>
      <c r="R21" s="25"/>
      <c r="S21" s="25"/>
      <c r="T21" s="54"/>
      <c r="U21" s="54" t="str">
        <f t="shared" si="0"/>
        <v/>
      </c>
      <c r="V21" s="54" t="str">
        <f t="shared" si="1"/>
        <v/>
      </c>
      <c r="W21" s="47"/>
    </row>
    <row r="22" customHeight="1" spans="1:23">
      <c r="A22" s="21"/>
      <c r="B22" s="23"/>
      <c r="C22" s="23"/>
      <c r="D22" s="23"/>
      <c r="E22" s="23"/>
      <c r="F22" s="24"/>
      <c r="G22" s="24"/>
      <c r="H22" s="25"/>
      <c r="I22" s="25"/>
      <c r="J22" s="25"/>
      <c r="K22" s="25"/>
      <c r="L22" s="25"/>
      <c r="M22" s="25"/>
      <c r="N22" s="25"/>
      <c r="O22" s="25"/>
      <c r="P22" s="25"/>
      <c r="Q22" s="25"/>
      <c r="R22" s="25"/>
      <c r="S22" s="25"/>
      <c r="T22" s="54"/>
      <c r="U22" s="54" t="str">
        <f t="shared" si="0"/>
        <v/>
      </c>
      <c r="V22" s="54" t="str">
        <f t="shared" si="1"/>
        <v/>
      </c>
      <c r="W22" s="47"/>
    </row>
    <row r="23" customHeight="1" spans="1:23">
      <c r="A23" s="21"/>
      <c r="B23" s="23"/>
      <c r="C23" s="23"/>
      <c r="D23" s="23"/>
      <c r="E23" s="23"/>
      <c r="F23" s="24"/>
      <c r="G23" s="24"/>
      <c r="H23" s="25"/>
      <c r="I23" s="25"/>
      <c r="J23" s="25"/>
      <c r="K23" s="25"/>
      <c r="L23" s="25"/>
      <c r="M23" s="25"/>
      <c r="N23" s="25"/>
      <c r="O23" s="25"/>
      <c r="P23" s="25"/>
      <c r="Q23" s="25"/>
      <c r="R23" s="25"/>
      <c r="S23" s="25"/>
      <c r="T23" s="54"/>
      <c r="U23" s="54" t="str">
        <f t="shared" si="0"/>
        <v/>
      </c>
      <c r="V23" s="54" t="str">
        <f t="shared" si="1"/>
        <v/>
      </c>
      <c r="W23" s="47"/>
    </row>
    <row r="24" customHeight="1" spans="1:23">
      <c r="A24" s="21"/>
      <c r="B24" s="23"/>
      <c r="C24" s="23"/>
      <c r="D24" s="23"/>
      <c r="E24" s="23"/>
      <c r="F24" s="24"/>
      <c r="G24" s="24"/>
      <c r="H24" s="25"/>
      <c r="I24" s="25"/>
      <c r="J24" s="25"/>
      <c r="K24" s="25"/>
      <c r="L24" s="25"/>
      <c r="M24" s="25"/>
      <c r="N24" s="25"/>
      <c r="O24" s="25"/>
      <c r="P24" s="25"/>
      <c r="Q24" s="25"/>
      <c r="R24" s="25"/>
      <c r="S24" s="25"/>
      <c r="T24" s="54"/>
      <c r="U24" s="54" t="str">
        <f t="shared" si="0"/>
        <v/>
      </c>
      <c r="V24" s="54" t="str">
        <f t="shared" si="1"/>
        <v/>
      </c>
      <c r="W24" s="47"/>
    </row>
    <row r="25" customHeight="1" spans="1:23">
      <c r="A25" s="21"/>
      <c r="B25" s="23"/>
      <c r="C25" s="23"/>
      <c r="D25" s="23"/>
      <c r="E25" s="23"/>
      <c r="F25" s="24"/>
      <c r="G25" s="24"/>
      <c r="H25" s="25"/>
      <c r="I25" s="25"/>
      <c r="J25" s="25"/>
      <c r="K25" s="25"/>
      <c r="L25" s="25"/>
      <c r="M25" s="25"/>
      <c r="N25" s="25"/>
      <c r="O25" s="25"/>
      <c r="P25" s="25"/>
      <c r="Q25" s="25"/>
      <c r="R25" s="25"/>
      <c r="S25" s="25"/>
      <c r="T25" s="54"/>
      <c r="U25" s="54" t="str">
        <f t="shared" si="0"/>
        <v/>
      </c>
      <c r="V25" s="54" t="str">
        <f t="shared" si="1"/>
        <v/>
      </c>
      <c r="W25" s="47"/>
    </row>
    <row r="26" customHeight="1" spans="1:23">
      <c r="A26" s="21"/>
      <c r="B26" s="23"/>
      <c r="C26" s="23"/>
      <c r="D26" s="23"/>
      <c r="E26" s="23"/>
      <c r="F26" s="24"/>
      <c r="G26" s="24"/>
      <c r="H26" s="25"/>
      <c r="I26" s="25"/>
      <c r="J26" s="25"/>
      <c r="K26" s="25"/>
      <c r="L26" s="25"/>
      <c r="M26" s="25"/>
      <c r="N26" s="25"/>
      <c r="O26" s="25"/>
      <c r="P26" s="25"/>
      <c r="Q26" s="25"/>
      <c r="R26" s="25"/>
      <c r="S26" s="25"/>
      <c r="T26" s="54"/>
      <c r="U26" s="54" t="str">
        <f t="shared" si="0"/>
        <v/>
      </c>
      <c r="V26" s="54"/>
      <c r="W26" s="47"/>
    </row>
    <row r="27" customHeight="1" spans="1:23">
      <c r="A27" s="26" t="s">
        <v>262</v>
      </c>
      <c r="B27" s="27"/>
      <c r="C27" s="27"/>
      <c r="D27" s="27"/>
      <c r="E27" s="27"/>
      <c r="F27" s="24"/>
      <c r="G27" s="24"/>
      <c r="H27" s="25"/>
      <c r="I27" s="25"/>
      <c r="J27" s="25"/>
      <c r="K27" s="25">
        <f>SUM(K7:K26)</f>
        <v>0</v>
      </c>
      <c r="L27" s="25"/>
      <c r="M27" s="25">
        <f>M7+M8+M13</f>
        <v>0</v>
      </c>
      <c r="N27" s="25">
        <f t="shared" ref="N27:T27" si="3">N7+N8+N13</f>
        <v>0</v>
      </c>
      <c r="O27" s="25">
        <f t="shared" si="3"/>
        <v>0</v>
      </c>
      <c r="P27" s="25">
        <f t="shared" si="3"/>
        <v>0</v>
      </c>
      <c r="Q27" s="25">
        <f t="shared" si="3"/>
        <v>0</v>
      </c>
      <c r="R27" s="25">
        <f t="shared" si="3"/>
        <v>0</v>
      </c>
      <c r="S27" s="25">
        <f t="shared" si="3"/>
        <v>0</v>
      </c>
      <c r="T27" s="54">
        <f t="shared" si="3"/>
        <v>0</v>
      </c>
      <c r="U27" s="54" t="str">
        <f t="shared" si="0"/>
        <v/>
      </c>
      <c r="V27" s="54" t="str">
        <f>IF(P27=0,"",(T27-P27)/P27*100)</f>
        <v/>
      </c>
      <c r="W27" s="47"/>
    </row>
    <row r="28" customHeight="1" spans="1:19">
      <c r="A28" s="28" t="e">
        <f>#REF!&amp;#REF!</f>
        <v>#REF!</v>
      </c>
      <c r="B28" s="20"/>
      <c r="C28" s="20"/>
      <c r="D28" s="20"/>
      <c r="E28" s="20"/>
      <c r="F28" s="20"/>
      <c r="G28" s="20"/>
      <c r="H28" s="20"/>
      <c r="I28" s="20"/>
      <c r="J28" s="20"/>
      <c r="K28" s="20"/>
      <c r="L28" s="20"/>
      <c r="M28" s="20"/>
      <c r="N28" s="20"/>
      <c r="O28" s="20"/>
      <c r="P28" s="28" t="e">
        <f>"评估人员："&amp;#REF!</f>
        <v>#REF!</v>
      </c>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17">
    <mergeCell ref="A2:W2"/>
    <mergeCell ref="A3:W3"/>
    <mergeCell ref="H5:K5"/>
    <mergeCell ref="M5:P5"/>
    <mergeCell ref="Q5:T5"/>
    <mergeCell ref="A27:B27"/>
    <mergeCell ref="A5:A6"/>
    <mergeCell ref="B5:B6"/>
    <mergeCell ref="C5:C6"/>
    <mergeCell ref="D5:D6"/>
    <mergeCell ref="E5:E6"/>
    <mergeCell ref="F5:F6"/>
    <mergeCell ref="G5:G6"/>
    <mergeCell ref="L5:L6"/>
    <mergeCell ref="U5:U6"/>
    <mergeCell ref="V5:V6"/>
    <mergeCell ref="W5:W6"/>
  </mergeCells>
  <hyperlinks>
    <hyperlink ref="A1" location="索引目录!E49" display="返回索引页"/>
    <hyperlink ref="B1" location="在建工程汇总!B7" display="返回"/>
  </hyperlinks>
  <printOptions horizontalCentered="1"/>
  <pageMargins left="0.159027777777778" right="0.16875" top="0.788888888888889" bottom="0.788888888888889" header="1.02916666666667" footer="0.509027777777778"/>
  <pageSetup paperSize="9" scale="82" fitToHeight="0" orientation="landscape"/>
  <headerFooter alignWithMargins="0">
    <oddHeader>&amp;R&amp;"宋体,常规"&amp;10表&amp;"Times New Roman,常规"4-7-2
&amp;"宋体,常规"共&amp;"Times New Roman,常规"&amp;N&amp;"宋体,常规"页第&amp;"Times New Roman,常规"&amp;P&amp;"宋体,常规"页</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A4" workbookViewId="0">
      <selection activeCell="AB15" sqref="AB15"/>
    </sheetView>
  </sheetViews>
  <sheetFormatPr defaultColWidth="7.875" defaultRowHeight="15.75" customHeight="1"/>
  <cols>
    <col min="1" max="1" width="3.5" style="13" customWidth="1"/>
    <col min="2" max="2" width="12.75" style="13" customWidth="1"/>
    <col min="3" max="3" width="7.875" style="13"/>
    <col min="4" max="4" width="4" style="13" customWidth="1"/>
    <col min="5" max="5" width="9.25" style="13" customWidth="1" outlineLevel="1"/>
    <col min="6" max="6" width="7.25" style="13" customWidth="1" outlineLevel="1"/>
    <col min="7" max="8" width="11.5" style="13" customWidth="1" outlineLevel="1"/>
    <col min="9" max="9" width="10.375" style="13" customWidth="1"/>
    <col min="10" max="11" width="11" style="13" customWidth="1"/>
    <col min="12" max="12" width="10.375" style="13" customWidth="1"/>
    <col min="13" max="15" width="11" style="13" customWidth="1"/>
    <col min="16" max="16" width="5.75" style="13" customWidth="1"/>
    <col min="17" max="16384" width="7.875" style="13"/>
  </cols>
  <sheetData>
    <row r="1" spans="1:17">
      <c r="A1" s="34" t="s">
        <v>86</v>
      </c>
      <c r="B1" s="51" t="s">
        <v>267</v>
      </c>
      <c r="C1" s="52"/>
      <c r="D1" s="52"/>
      <c r="E1" s="52"/>
      <c r="F1" s="52"/>
      <c r="G1" s="52"/>
      <c r="H1" s="52"/>
      <c r="I1" s="52"/>
      <c r="J1" s="52"/>
      <c r="K1" s="52"/>
      <c r="L1" s="52"/>
      <c r="M1" s="52"/>
      <c r="N1" s="52"/>
      <c r="O1" s="52"/>
      <c r="P1" s="52"/>
      <c r="Q1" s="52"/>
    </row>
    <row r="2" s="11" customFormat="1" ht="30" customHeight="1" spans="1:17">
      <c r="A2" s="36" t="s">
        <v>1028</v>
      </c>
      <c r="B2" s="53"/>
      <c r="C2" s="53"/>
      <c r="D2" s="53"/>
      <c r="E2" s="53"/>
      <c r="F2" s="53"/>
      <c r="G2" s="53"/>
      <c r="H2" s="53"/>
      <c r="I2" s="53"/>
      <c r="J2" s="53"/>
      <c r="K2" s="53"/>
      <c r="L2" s="53"/>
      <c r="M2" s="53"/>
      <c r="N2" s="53"/>
      <c r="O2" s="53"/>
      <c r="P2" s="53"/>
      <c r="Q2" s="53"/>
    </row>
    <row r="3" ht="14.1" customHeight="1" spans="1:17">
      <c r="A3" s="38" t="e">
        <f>CONCATENATE(#REF!,#REF!,#REF!,#REF!,#REF!,#REF!,#REF!)</f>
        <v>#REF!</v>
      </c>
      <c r="B3" s="38"/>
      <c r="C3" s="38"/>
      <c r="D3" s="38"/>
      <c r="E3" s="38"/>
      <c r="F3" s="38"/>
      <c r="G3" s="38"/>
      <c r="H3" s="38"/>
      <c r="I3" s="38"/>
      <c r="J3" s="38"/>
      <c r="K3" s="55"/>
      <c r="L3" s="55"/>
      <c r="M3" s="55"/>
      <c r="N3" s="55"/>
      <c r="O3" s="55"/>
      <c r="P3" s="55"/>
      <c r="Q3" s="55"/>
    </row>
    <row r="4" customHeight="1" spans="1:17">
      <c r="A4" s="39" t="e">
        <f>#REF!&amp;#REF!</f>
        <v>#REF!</v>
      </c>
      <c r="Q4" s="40" t="s">
        <v>115</v>
      </c>
    </row>
    <row r="5" s="12" customFormat="1" customHeight="1" spans="1:17">
      <c r="A5" s="41" t="s">
        <v>190</v>
      </c>
      <c r="B5" s="41" t="s">
        <v>898</v>
      </c>
      <c r="C5" s="41" t="s">
        <v>1029</v>
      </c>
      <c r="D5" s="42" t="s">
        <v>1030</v>
      </c>
      <c r="E5" s="42" t="s">
        <v>227</v>
      </c>
      <c r="F5" s="42"/>
      <c r="G5" s="42"/>
      <c r="H5" s="146" t="s">
        <v>274</v>
      </c>
      <c r="I5" s="148" t="s">
        <v>228</v>
      </c>
      <c r="J5" s="149"/>
      <c r="K5" s="150"/>
      <c r="L5" s="42" t="s">
        <v>365</v>
      </c>
      <c r="M5" s="41" t="s">
        <v>229</v>
      </c>
      <c r="N5" s="43"/>
      <c r="O5" s="42" t="s">
        <v>458</v>
      </c>
      <c r="P5" s="42" t="s">
        <v>1031</v>
      </c>
      <c r="Q5" s="42" t="s">
        <v>193</v>
      </c>
    </row>
    <row r="6" s="12" customFormat="1" customHeight="1" spans="1:17">
      <c r="A6" s="43"/>
      <c r="B6" s="43"/>
      <c r="C6" s="43"/>
      <c r="D6" s="43"/>
      <c r="E6" s="41" t="s">
        <v>363</v>
      </c>
      <c r="F6" s="41" t="s">
        <v>364</v>
      </c>
      <c r="G6" s="41" t="s">
        <v>155</v>
      </c>
      <c r="H6" s="147"/>
      <c r="I6" s="41" t="s">
        <v>363</v>
      </c>
      <c r="J6" s="41" t="s">
        <v>364</v>
      </c>
      <c r="K6" s="41" t="s">
        <v>155</v>
      </c>
      <c r="L6" s="43"/>
      <c r="M6" s="41" t="s">
        <v>364</v>
      </c>
      <c r="N6" s="41" t="s">
        <v>155</v>
      </c>
      <c r="O6" s="43"/>
      <c r="P6" s="43"/>
      <c r="Q6" s="43"/>
    </row>
    <row r="7" customHeight="1" spans="1:17">
      <c r="A7" s="43"/>
      <c r="B7" s="44"/>
      <c r="C7" s="44"/>
      <c r="D7" s="43"/>
      <c r="E7" s="69"/>
      <c r="F7" s="54"/>
      <c r="G7" s="54"/>
      <c r="H7" s="54"/>
      <c r="I7" s="54"/>
      <c r="J7" s="54"/>
      <c r="K7" s="54"/>
      <c r="L7" s="69"/>
      <c r="M7" s="54"/>
      <c r="N7" s="54"/>
      <c r="O7" s="54" t="str">
        <f t="shared" ref="O7:O27" si="0">IF(K7=0,"",(N7-K7))</f>
        <v/>
      </c>
      <c r="P7" s="54" t="str">
        <f t="shared" ref="P7:P27" si="1">IF(K7=0,"",(N7-K7)/K7*100)</f>
        <v/>
      </c>
      <c r="Q7" s="47"/>
    </row>
    <row r="8" customHeight="1" spans="1:17">
      <c r="A8" s="43"/>
      <c r="B8" s="44"/>
      <c r="C8" s="44"/>
      <c r="D8" s="43"/>
      <c r="E8" s="69"/>
      <c r="F8" s="54"/>
      <c r="G8" s="54"/>
      <c r="H8" s="54"/>
      <c r="I8" s="54"/>
      <c r="J8" s="54"/>
      <c r="K8" s="54"/>
      <c r="L8" s="69"/>
      <c r="M8" s="54"/>
      <c r="N8" s="54"/>
      <c r="O8" s="54" t="str">
        <f t="shared" si="0"/>
        <v/>
      </c>
      <c r="P8" s="54" t="str">
        <f t="shared" si="1"/>
        <v/>
      </c>
      <c r="Q8" s="47"/>
    </row>
    <row r="9" customHeight="1" spans="1:17">
      <c r="A9" s="43"/>
      <c r="B9" s="44"/>
      <c r="C9" s="44"/>
      <c r="D9" s="43"/>
      <c r="E9" s="69"/>
      <c r="F9" s="54"/>
      <c r="G9" s="54"/>
      <c r="H9" s="54"/>
      <c r="I9" s="54"/>
      <c r="J9" s="54"/>
      <c r="K9" s="54"/>
      <c r="L9" s="69"/>
      <c r="M9" s="54"/>
      <c r="N9" s="54"/>
      <c r="O9" s="54" t="str">
        <f t="shared" si="0"/>
        <v/>
      </c>
      <c r="P9" s="54" t="str">
        <f t="shared" si="1"/>
        <v/>
      </c>
      <c r="Q9" s="47"/>
    </row>
    <row r="10" customHeight="1" spans="1:17">
      <c r="A10" s="43"/>
      <c r="B10" s="44"/>
      <c r="C10" s="44"/>
      <c r="D10" s="43"/>
      <c r="E10" s="69"/>
      <c r="F10" s="54"/>
      <c r="G10" s="54"/>
      <c r="H10" s="54"/>
      <c r="I10" s="54"/>
      <c r="J10" s="54"/>
      <c r="K10" s="54"/>
      <c r="L10" s="69"/>
      <c r="M10" s="54"/>
      <c r="N10" s="54"/>
      <c r="O10" s="54" t="str">
        <f t="shared" si="0"/>
        <v/>
      </c>
      <c r="P10" s="54" t="str">
        <f t="shared" si="1"/>
        <v/>
      </c>
      <c r="Q10" s="47"/>
    </row>
    <row r="11" customHeight="1" spans="1:17">
      <c r="A11" s="43"/>
      <c r="B11" s="44"/>
      <c r="C11" s="44"/>
      <c r="D11" s="43"/>
      <c r="E11" s="69"/>
      <c r="F11" s="54"/>
      <c r="G11" s="54"/>
      <c r="H11" s="54"/>
      <c r="I11" s="54"/>
      <c r="J11" s="54"/>
      <c r="K11" s="54"/>
      <c r="L11" s="69"/>
      <c r="M11" s="54"/>
      <c r="N11" s="54"/>
      <c r="O11" s="54" t="str">
        <f t="shared" si="0"/>
        <v/>
      </c>
      <c r="P11" s="54" t="str">
        <f t="shared" si="1"/>
        <v/>
      </c>
      <c r="Q11" s="47"/>
    </row>
    <row r="12" customHeight="1" spans="1:17">
      <c r="A12" s="43"/>
      <c r="B12" s="44"/>
      <c r="C12" s="44"/>
      <c r="D12" s="43"/>
      <c r="E12" s="69"/>
      <c r="F12" s="54"/>
      <c r="G12" s="54"/>
      <c r="H12" s="54"/>
      <c r="I12" s="54"/>
      <c r="J12" s="54"/>
      <c r="K12" s="54"/>
      <c r="L12" s="69"/>
      <c r="M12" s="54"/>
      <c r="N12" s="54"/>
      <c r="O12" s="54" t="str">
        <f t="shared" si="0"/>
        <v/>
      </c>
      <c r="P12" s="54" t="str">
        <f t="shared" si="1"/>
        <v/>
      </c>
      <c r="Q12" s="47"/>
    </row>
    <row r="13" customHeight="1" spans="1:17">
      <c r="A13" s="43"/>
      <c r="B13" s="44"/>
      <c r="C13" s="44"/>
      <c r="D13" s="43"/>
      <c r="E13" s="69"/>
      <c r="F13" s="54"/>
      <c r="G13" s="54"/>
      <c r="H13" s="54"/>
      <c r="I13" s="54"/>
      <c r="J13" s="54"/>
      <c r="K13" s="54"/>
      <c r="L13" s="69"/>
      <c r="M13" s="54"/>
      <c r="N13" s="54"/>
      <c r="O13" s="54" t="str">
        <f t="shared" si="0"/>
        <v/>
      </c>
      <c r="P13" s="54" t="str">
        <f t="shared" si="1"/>
        <v/>
      </c>
      <c r="Q13" s="47"/>
    </row>
    <row r="14" customHeight="1" spans="1:17">
      <c r="A14" s="43"/>
      <c r="B14" s="44"/>
      <c r="C14" s="44"/>
      <c r="D14" s="43"/>
      <c r="E14" s="69"/>
      <c r="F14" s="54"/>
      <c r="G14" s="54"/>
      <c r="H14" s="54"/>
      <c r="I14" s="54"/>
      <c r="J14" s="54"/>
      <c r="K14" s="54"/>
      <c r="L14" s="69"/>
      <c r="M14" s="54"/>
      <c r="N14" s="54"/>
      <c r="O14" s="54" t="str">
        <f t="shared" si="0"/>
        <v/>
      </c>
      <c r="P14" s="54" t="str">
        <f t="shared" si="1"/>
        <v/>
      </c>
      <c r="Q14" s="47"/>
    </row>
    <row r="15" customHeight="1" spans="1:17">
      <c r="A15" s="43"/>
      <c r="B15" s="44"/>
      <c r="C15" s="44"/>
      <c r="D15" s="43"/>
      <c r="E15" s="69"/>
      <c r="F15" s="54"/>
      <c r="G15" s="54"/>
      <c r="H15" s="54"/>
      <c r="I15" s="54"/>
      <c r="J15" s="54"/>
      <c r="K15" s="54"/>
      <c r="L15" s="69"/>
      <c r="M15" s="54"/>
      <c r="N15" s="54"/>
      <c r="O15" s="54" t="str">
        <f t="shared" si="0"/>
        <v/>
      </c>
      <c r="P15" s="54" t="str">
        <f t="shared" si="1"/>
        <v/>
      </c>
      <c r="Q15" s="47"/>
    </row>
    <row r="16" customHeight="1" spans="1:17">
      <c r="A16" s="43"/>
      <c r="B16" s="44"/>
      <c r="C16" s="44"/>
      <c r="D16" s="43"/>
      <c r="E16" s="69"/>
      <c r="F16" s="54"/>
      <c r="G16" s="54"/>
      <c r="H16" s="54"/>
      <c r="I16" s="54"/>
      <c r="J16" s="54"/>
      <c r="K16" s="54"/>
      <c r="L16" s="69"/>
      <c r="M16" s="54"/>
      <c r="N16" s="54"/>
      <c r="O16" s="54" t="str">
        <f t="shared" si="0"/>
        <v/>
      </c>
      <c r="P16" s="54" t="str">
        <f t="shared" si="1"/>
        <v/>
      </c>
      <c r="Q16" s="47"/>
    </row>
    <row r="17" customHeight="1" spans="1:17">
      <c r="A17" s="43"/>
      <c r="B17" s="44"/>
      <c r="C17" s="44"/>
      <c r="D17" s="43"/>
      <c r="E17" s="69"/>
      <c r="F17" s="54"/>
      <c r="G17" s="54"/>
      <c r="H17" s="54"/>
      <c r="I17" s="54"/>
      <c r="J17" s="54"/>
      <c r="K17" s="54"/>
      <c r="L17" s="69"/>
      <c r="M17" s="54"/>
      <c r="N17" s="54"/>
      <c r="O17" s="54" t="str">
        <f t="shared" si="0"/>
        <v/>
      </c>
      <c r="P17" s="54" t="str">
        <f t="shared" si="1"/>
        <v/>
      </c>
      <c r="Q17" s="47"/>
    </row>
    <row r="18" customHeight="1" spans="1:17">
      <c r="A18" s="43"/>
      <c r="B18" s="44"/>
      <c r="C18" s="44"/>
      <c r="D18" s="43"/>
      <c r="E18" s="69"/>
      <c r="F18" s="54"/>
      <c r="G18" s="54"/>
      <c r="H18" s="54"/>
      <c r="I18" s="54"/>
      <c r="J18" s="54"/>
      <c r="K18" s="54"/>
      <c r="L18" s="69"/>
      <c r="M18" s="54"/>
      <c r="N18" s="54"/>
      <c r="O18" s="54" t="str">
        <f t="shared" si="0"/>
        <v/>
      </c>
      <c r="P18" s="54" t="str">
        <f t="shared" si="1"/>
        <v/>
      </c>
      <c r="Q18" s="47"/>
    </row>
    <row r="19" customHeight="1" spans="1:17">
      <c r="A19" s="43"/>
      <c r="B19" s="44"/>
      <c r="C19" s="44"/>
      <c r="D19" s="43"/>
      <c r="E19" s="69"/>
      <c r="F19" s="54"/>
      <c r="G19" s="54"/>
      <c r="H19" s="54"/>
      <c r="I19" s="54"/>
      <c r="J19" s="54"/>
      <c r="K19" s="54"/>
      <c r="L19" s="69"/>
      <c r="M19" s="54"/>
      <c r="N19" s="54"/>
      <c r="O19" s="54" t="str">
        <f t="shared" si="0"/>
        <v/>
      </c>
      <c r="P19" s="54" t="str">
        <f t="shared" si="1"/>
        <v/>
      </c>
      <c r="Q19" s="47"/>
    </row>
    <row r="20" customHeight="1" spans="1:17">
      <c r="A20" s="43"/>
      <c r="B20" s="44"/>
      <c r="C20" s="44"/>
      <c r="D20" s="43"/>
      <c r="E20" s="69"/>
      <c r="F20" s="54"/>
      <c r="G20" s="54"/>
      <c r="H20" s="54"/>
      <c r="I20" s="54"/>
      <c r="J20" s="54"/>
      <c r="K20" s="54"/>
      <c r="L20" s="69"/>
      <c r="M20" s="54"/>
      <c r="N20" s="54"/>
      <c r="O20" s="54" t="str">
        <f t="shared" si="0"/>
        <v/>
      </c>
      <c r="P20" s="54" t="str">
        <f t="shared" si="1"/>
        <v/>
      </c>
      <c r="Q20" s="47"/>
    </row>
    <row r="21" customHeight="1" spans="1:17">
      <c r="A21" s="43"/>
      <c r="B21" s="44"/>
      <c r="C21" s="44"/>
      <c r="D21" s="43"/>
      <c r="E21" s="69"/>
      <c r="F21" s="54"/>
      <c r="G21" s="54"/>
      <c r="H21" s="54"/>
      <c r="I21" s="54"/>
      <c r="J21" s="54"/>
      <c r="K21" s="54"/>
      <c r="L21" s="69"/>
      <c r="M21" s="54"/>
      <c r="N21" s="54"/>
      <c r="O21" s="54" t="str">
        <f t="shared" si="0"/>
        <v/>
      </c>
      <c r="P21" s="54" t="str">
        <f t="shared" si="1"/>
        <v/>
      </c>
      <c r="Q21" s="47"/>
    </row>
    <row r="22" customHeight="1" spans="1:17">
      <c r="A22" s="43"/>
      <c r="B22" s="44"/>
      <c r="C22" s="44"/>
      <c r="D22" s="43"/>
      <c r="E22" s="69"/>
      <c r="F22" s="54"/>
      <c r="G22" s="54"/>
      <c r="H22" s="54"/>
      <c r="I22" s="54"/>
      <c r="J22" s="54"/>
      <c r="K22" s="54"/>
      <c r="L22" s="69"/>
      <c r="M22" s="54"/>
      <c r="N22" s="54"/>
      <c r="O22" s="54" t="str">
        <f t="shared" si="0"/>
        <v/>
      </c>
      <c r="P22" s="54" t="str">
        <f t="shared" si="1"/>
        <v/>
      </c>
      <c r="Q22" s="47"/>
    </row>
    <row r="23" customHeight="1" spans="1:17">
      <c r="A23" s="43"/>
      <c r="B23" s="44"/>
      <c r="C23" s="44"/>
      <c r="D23" s="43"/>
      <c r="E23" s="69"/>
      <c r="F23" s="54"/>
      <c r="G23" s="54"/>
      <c r="H23" s="54"/>
      <c r="I23" s="54"/>
      <c r="J23" s="54"/>
      <c r="K23" s="54"/>
      <c r="L23" s="69"/>
      <c r="M23" s="54"/>
      <c r="N23" s="54"/>
      <c r="O23" s="54" t="str">
        <f t="shared" si="0"/>
        <v/>
      </c>
      <c r="P23" s="54" t="str">
        <f t="shared" si="1"/>
        <v/>
      </c>
      <c r="Q23" s="47"/>
    </row>
    <row r="24" customHeight="1" spans="1:17">
      <c r="A24" s="43"/>
      <c r="B24" s="44"/>
      <c r="C24" s="44"/>
      <c r="D24" s="43"/>
      <c r="E24" s="69"/>
      <c r="F24" s="54"/>
      <c r="G24" s="54"/>
      <c r="H24" s="54"/>
      <c r="I24" s="54"/>
      <c r="J24" s="54"/>
      <c r="K24" s="54"/>
      <c r="L24" s="69"/>
      <c r="M24" s="54"/>
      <c r="N24" s="54"/>
      <c r="O24" s="54" t="str">
        <f t="shared" si="0"/>
        <v/>
      </c>
      <c r="P24" s="54" t="str">
        <f t="shared" si="1"/>
        <v/>
      </c>
      <c r="Q24" s="47"/>
    </row>
    <row r="25" customHeight="1" spans="1:17">
      <c r="A25" s="48" t="s">
        <v>306</v>
      </c>
      <c r="B25" s="66"/>
      <c r="C25" s="44"/>
      <c r="D25" s="43"/>
      <c r="E25" s="69"/>
      <c r="F25" s="54"/>
      <c r="G25" s="54">
        <f>SUM(G7:G24)</f>
        <v>0</v>
      </c>
      <c r="H25" s="54"/>
      <c r="I25" s="54"/>
      <c r="J25" s="54"/>
      <c r="K25" s="54">
        <f>SUM(K7:K24)</f>
        <v>0</v>
      </c>
      <c r="L25" s="69"/>
      <c r="M25" s="54"/>
      <c r="N25" s="54">
        <f>SUM(N7:N24)</f>
        <v>0</v>
      </c>
      <c r="O25" s="54" t="str">
        <f t="shared" si="0"/>
        <v/>
      </c>
      <c r="P25" s="54" t="str">
        <f t="shared" si="1"/>
        <v/>
      </c>
      <c r="Q25" s="47"/>
    </row>
    <row r="26" customHeight="1" spans="1:17">
      <c r="A26" s="48" t="s">
        <v>1032</v>
      </c>
      <c r="B26" s="49"/>
      <c r="C26" s="44"/>
      <c r="D26" s="43"/>
      <c r="E26" s="69"/>
      <c r="F26" s="54"/>
      <c r="G26" s="54"/>
      <c r="H26" s="54"/>
      <c r="I26" s="54"/>
      <c r="J26" s="54"/>
      <c r="K26" s="54">
        <f>G26</f>
        <v>0</v>
      </c>
      <c r="L26" s="69"/>
      <c r="M26" s="54"/>
      <c r="N26" s="54">
        <v>0</v>
      </c>
      <c r="O26" s="54" t="str">
        <f t="shared" si="0"/>
        <v/>
      </c>
      <c r="P26" s="54" t="str">
        <f t="shared" si="1"/>
        <v/>
      </c>
      <c r="Q26" s="47"/>
    </row>
    <row r="27" customHeight="1" spans="1:17">
      <c r="A27" s="48" t="s">
        <v>324</v>
      </c>
      <c r="B27" s="66"/>
      <c r="C27" s="49"/>
      <c r="D27" s="47"/>
      <c r="E27" s="69"/>
      <c r="F27" s="54"/>
      <c r="G27" s="54">
        <f>G25-G26</f>
        <v>0</v>
      </c>
      <c r="H27" s="54"/>
      <c r="I27" s="54"/>
      <c r="J27" s="54"/>
      <c r="K27" s="54">
        <f>K25-K26</f>
        <v>0</v>
      </c>
      <c r="L27" s="69"/>
      <c r="M27" s="54"/>
      <c r="N27" s="54">
        <f>N25-N26</f>
        <v>0</v>
      </c>
      <c r="O27" s="54" t="str">
        <f t="shared" si="0"/>
        <v/>
      </c>
      <c r="P27" s="54" t="str">
        <f t="shared" si="1"/>
        <v/>
      </c>
      <c r="Q27" s="47"/>
    </row>
    <row r="28" customHeight="1" spans="1:12">
      <c r="A28" s="50" t="e">
        <f>#REF!&amp;#REF!</f>
        <v>#REF!</v>
      </c>
      <c r="L28" s="145" t="e">
        <f>"评估人员："&amp;#REF!</f>
        <v>#REF!</v>
      </c>
    </row>
    <row r="29" customHeight="1" spans="1:1">
      <c r="A29" s="50" t="e">
        <f>CONCATENATE(#REF!,#REF!,#REF!,#REF!,#REF!,#REF!,#REF!)</f>
        <v>#REF!</v>
      </c>
    </row>
  </sheetData>
  <mergeCells count="17">
    <mergeCell ref="A2:Q2"/>
    <mergeCell ref="A3:Q3"/>
    <mergeCell ref="E5:G5"/>
    <mergeCell ref="I5:K5"/>
    <mergeCell ref="M5:N5"/>
    <mergeCell ref="A25:B25"/>
    <mergeCell ref="A26:B26"/>
    <mergeCell ref="A27:B27"/>
    <mergeCell ref="A5:A6"/>
    <mergeCell ref="B5:B6"/>
    <mergeCell ref="C5:C6"/>
    <mergeCell ref="D5:D6"/>
    <mergeCell ref="H5:H6"/>
    <mergeCell ref="L5:L6"/>
    <mergeCell ref="O5:O6"/>
    <mergeCell ref="P5:P6"/>
    <mergeCell ref="Q5:Q6"/>
  </mergeCells>
  <hyperlinks>
    <hyperlink ref="A1" location="索引目录!D44" display="返回索引页"/>
    <hyperlink ref="B1" location="固定资产汇总!B22" display="返回"/>
  </hyperlinks>
  <printOptions horizontalCentered="1"/>
  <pageMargins left="0.349305555555556" right="0.349305555555556" top="0.788888888888889" bottom="0.788888888888889" header="1.06875" footer="0.509027777777778"/>
  <pageSetup paperSize="9" scale="83" fitToHeight="0" orientation="landscape"/>
  <headerFooter alignWithMargins="0">
    <oddHeader>&amp;R&amp;"宋体,常规"&amp;10表&amp;"Times New Roman,常规"4-8
&amp;"宋体,常规"共&amp;"Times New Roman,常规"&amp;N&amp;"宋体,常规"页第&amp;"Times New Roman,常规"&amp;P&amp;"宋体,常规"页</oddHead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topLeftCell="A18" workbookViewId="0">
      <selection activeCell="AB15" sqref="AB15"/>
    </sheetView>
  </sheetViews>
  <sheetFormatPr defaultColWidth="7.875" defaultRowHeight="15.75" customHeight="1"/>
  <cols>
    <col min="1" max="1" width="7.375" style="13" customWidth="1"/>
    <col min="2" max="2" width="25" style="13" customWidth="1"/>
    <col min="3" max="3" width="12.75" style="13" customWidth="1"/>
    <col min="4" max="5" width="15" style="13" hidden="1" customWidth="1" outlineLevel="1"/>
    <col min="6" max="6" width="20.375" style="13" customWidth="1" collapsed="1"/>
    <col min="7" max="7" width="20.375" style="13" customWidth="1"/>
    <col min="8" max="8" width="16.25" style="13" customWidth="1"/>
    <col min="9" max="9" width="7.75" style="13" customWidth="1"/>
    <col min="10" max="10" width="11.875"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1033</v>
      </c>
      <c r="B2" s="53"/>
      <c r="C2" s="53"/>
      <c r="D2" s="53"/>
      <c r="E2" s="53"/>
      <c r="F2" s="53"/>
      <c r="G2" s="53"/>
      <c r="H2" s="53"/>
      <c r="I2" s="53"/>
      <c r="J2" s="53"/>
    </row>
    <row r="3" ht="14.1" customHeight="1" spans="1:10">
      <c r="A3" s="38" t="e">
        <f>CONCATENATE(#REF!,#REF!,#REF!,#REF!,#REF!,#REF!,#REF!)</f>
        <v>#REF!</v>
      </c>
      <c r="B3" s="38"/>
      <c r="C3" s="38"/>
      <c r="D3" s="38"/>
      <c r="E3" s="38"/>
      <c r="F3" s="38"/>
      <c r="G3" s="38"/>
      <c r="H3" s="38"/>
      <c r="I3" s="38"/>
      <c r="J3" s="38"/>
    </row>
    <row r="4" customHeight="1" spans="1:10">
      <c r="A4" s="39" t="e">
        <f>#REF!&amp;#REF!</f>
        <v>#REF!</v>
      </c>
      <c r="J4" s="40" t="s">
        <v>115</v>
      </c>
    </row>
    <row r="5" s="12" customFormat="1" customHeight="1" spans="1:10">
      <c r="A5" s="41" t="s">
        <v>190</v>
      </c>
      <c r="B5" s="41" t="s">
        <v>1034</v>
      </c>
      <c r="C5" s="41" t="s">
        <v>333</v>
      </c>
      <c r="D5" s="42" t="s">
        <v>227</v>
      </c>
      <c r="E5" s="42" t="s">
        <v>274</v>
      </c>
      <c r="F5" s="41" t="s">
        <v>228</v>
      </c>
      <c r="G5" s="41" t="s">
        <v>229</v>
      </c>
      <c r="H5" s="41" t="s">
        <v>458</v>
      </c>
      <c r="I5" s="41" t="s">
        <v>258</v>
      </c>
      <c r="J5" s="41" t="s">
        <v>193</v>
      </c>
    </row>
    <row r="6" customHeight="1" spans="1:10">
      <c r="A6" s="43"/>
      <c r="B6" s="44"/>
      <c r="C6" s="45"/>
      <c r="D6" s="54"/>
      <c r="E6" s="54"/>
      <c r="F6" s="54"/>
      <c r="G6" s="54"/>
      <c r="H6" s="54" t="str">
        <f t="shared" ref="H6:H27" si="0">IF(F6=0,"",(G6-F6))</f>
        <v/>
      </c>
      <c r="I6" s="54" t="str">
        <f t="shared" ref="I6:I27" si="1">IF(F6=0,"",(G6-F6)/F6*100)</f>
        <v/>
      </c>
      <c r="J6" s="47"/>
    </row>
    <row r="7" customHeight="1" spans="1:10">
      <c r="A7" s="43"/>
      <c r="B7" s="44"/>
      <c r="C7" s="45"/>
      <c r="D7" s="54"/>
      <c r="E7" s="54"/>
      <c r="F7" s="54"/>
      <c r="G7" s="54"/>
      <c r="H7" s="54" t="str">
        <f t="shared" si="0"/>
        <v/>
      </c>
      <c r="I7" s="54" t="str">
        <f t="shared" si="1"/>
        <v/>
      </c>
      <c r="J7" s="47"/>
    </row>
    <row r="8" customHeight="1" spans="1:10">
      <c r="A8" s="43"/>
      <c r="B8" s="44"/>
      <c r="C8" s="45"/>
      <c r="D8" s="54"/>
      <c r="E8" s="54"/>
      <c r="F8" s="54"/>
      <c r="G8" s="54"/>
      <c r="H8" s="54" t="str">
        <f t="shared" si="0"/>
        <v/>
      </c>
      <c r="I8" s="54" t="str">
        <f t="shared" si="1"/>
        <v/>
      </c>
      <c r="J8" s="47"/>
    </row>
    <row r="9" customHeight="1" spans="1:10">
      <c r="A9" s="43"/>
      <c r="B9" s="44"/>
      <c r="C9" s="45"/>
      <c r="D9" s="54"/>
      <c r="E9" s="54"/>
      <c r="F9" s="54"/>
      <c r="G9" s="54"/>
      <c r="H9" s="54" t="str">
        <f t="shared" si="0"/>
        <v/>
      </c>
      <c r="I9" s="54" t="str">
        <f t="shared" si="1"/>
        <v/>
      </c>
      <c r="J9" s="47"/>
    </row>
    <row r="10" customHeight="1" spans="1:10">
      <c r="A10" s="43"/>
      <c r="B10" s="44"/>
      <c r="C10" s="45"/>
      <c r="D10" s="54"/>
      <c r="E10" s="54"/>
      <c r="F10" s="54"/>
      <c r="G10" s="54"/>
      <c r="H10" s="54" t="str">
        <f t="shared" si="0"/>
        <v/>
      </c>
      <c r="I10" s="54" t="str">
        <f t="shared" si="1"/>
        <v/>
      </c>
      <c r="J10" s="47"/>
    </row>
    <row r="11" customHeight="1" spans="1:10">
      <c r="A11" s="43"/>
      <c r="B11" s="44"/>
      <c r="C11" s="45"/>
      <c r="D11" s="54"/>
      <c r="E11" s="54"/>
      <c r="F11" s="54"/>
      <c r="G11" s="54"/>
      <c r="H11" s="54" t="str">
        <f t="shared" si="0"/>
        <v/>
      </c>
      <c r="I11" s="54" t="str">
        <f t="shared" si="1"/>
        <v/>
      </c>
      <c r="J11" s="47"/>
    </row>
    <row r="12" customHeight="1" spans="1:10">
      <c r="A12" s="43"/>
      <c r="B12" s="44"/>
      <c r="C12" s="45"/>
      <c r="D12" s="54"/>
      <c r="E12" s="54"/>
      <c r="F12" s="54"/>
      <c r="G12" s="54"/>
      <c r="H12" s="54" t="str">
        <f t="shared" si="0"/>
        <v/>
      </c>
      <c r="I12" s="54" t="str">
        <f t="shared" si="1"/>
        <v/>
      </c>
      <c r="J12" s="47"/>
    </row>
    <row r="13" customHeight="1" spans="1:10">
      <c r="A13" s="43"/>
      <c r="B13" s="44"/>
      <c r="C13" s="45"/>
      <c r="D13" s="54"/>
      <c r="E13" s="54"/>
      <c r="F13" s="54"/>
      <c r="G13" s="54"/>
      <c r="H13" s="54" t="str">
        <f t="shared" si="0"/>
        <v/>
      </c>
      <c r="I13" s="54" t="str">
        <f t="shared" si="1"/>
        <v/>
      </c>
      <c r="J13" s="47"/>
    </row>
    <row r="14" customHeight="1" spans="1:10">
      <c r="A14" s="43"/>
      <c r="B14" s="44"/>
      <c r="C14" s="45"/>
      <c r="D14" s="54"/>
      <c r="E14" s="54"/>
      <c r="F14" s="54"/>
      <c r="G14" s="54"/>
      <c r="H14" s="54" t="str">
        <f t="shared" si="0"/>
        <v/>
      </c>
      <c r="I14" s="54" t="str">
        <f t="shared" si="1"/>
        <v/>
      </c>
      <c r="J14" s="47"/>
    </row>
    <row r="15" customHeight="1" spans="1:10">
      <c r="A15" s="43"/>
      <c r="B15" s="44"/>
      <c r="C15" s="45"/>
      <c r="D15" s="54"/>
      <c r="E15" s="54"/>
      <c r="F15" s="54"/>
      <c r="G15" s="54"/>
      <c r="H15" s="54" t="str">
        <f t="shared" si="0"/>
        <v/>
      </c>
      <c r="I15" s="54" t="str">
        <f t="shared" si="1"/>
        <v/>
      </c>
      <c r="J15" s="47"/>
    </row>
    <row r="16" customHeight="1" spans="1:10">
      <c r="A16" s="43"/>
      <c r="B16" s="44"/>
      <c r="C16" s="45"/>
      <c r="D16" s="54"/>
      <c r="E16" s="54"/>
      <c r="F16" s="54"/>
      <c r="G16" s="54"/>
      <c r="H16" s="54" t="str">
        <f t="shared" si="0"/>
        <v/>
      </c>
      <c r="I16" s="54" t="str">
        <f t="shared" si="1"/>
        <v/>
      </c>
      <c r="J16" s="47"/>
    </row>
    <row r="17" customHeight="1" spans="1:10">
      <c r="A17" s="43"/>
      <c r="B17" s="44"/>
      <c r="C17" s="45"/>
      <c r="D17" s="54"/>
      <c r="E17" s="54"/>
      <c r="F17" s="54"/>
      <c r="G17" s="54"/>
      <c r="H17" s="54" t="str">
        <f t="shared" si="0"/>
        <v/>
      </c>
      <c r="I17" s="54" t="str">
        <f t="shared" si="1"/>
        <v/>
      </c>
      <c r="J17" s="47"/>
    </row>
    <row r="18" customHeight="1" spans="1:10">
      <c r="A18" s="43"/>
      <c r="B18" s="44"/>
      <c r="C18" s="45"/>
      <c r="D18" s="54"/>
      <c r="E18" s="54"/>
      <c r="F18" s="54"/>
      <c r="G18" s="54"/>
      <c r="H18" s="54" t="str">
        <f t="shared" si="0"/>
        <v/>
      </c>
      <c r="I18" s="54" t="str">
        <f t="shared" si="1"/>
        <v/>
      </c>
      <c r="J18" s="47"/>
    </row>
    <row r="19" customHeight="1" spans="1:10">
      <c r="A19" s="43"/>
      <c r="B19" s="44"/>
      <c r="C19" s="45"/>
      <c r="D19" s="54"/>
      <c r="E19" s="54"/>
      <c r="F19" s="54"/>
      <c r="G19" s="54"/>
      <c r="H19" s="54" t="str">
        <f t="shared" si="0"/>
        <v/>
      </c>
      <c r="I19" s="54" t="str">
        <f t="shared" si="1"/>
        <v/>
      </c>
      <c r="J19" s="47"/>
    </row>
    <row r="20" customHeight="1" spans="1:10">
      <c r="A20" s="43"/>
      <c r="B20" s="44"/>
      <c r="C20" s="45"/>
      <c r="D20" s="54"/>
      <c r="E20" s="54"/>
      <c r="F20" s="54"/>
      <c r="G20" s="54"/>
      <c r="H20" s="54" t="str">
        <f t="shared" si="0"/>
        <v/>
      </c>
      <c r="I20" s="54" t="str">
        <f t="shared" si="1"/>
        <v/>
      </c>
      <c r="J20" s="47"/>
    </row>
    <row r="21" customHeight="1" spans="1:10">
      <c r="A21" s="43"/>
      <c r="B21" s="44"/>
      <c r="C21" s="45"/>
      <c r="D21" s="54"/>
      <c r="E21" s="54"/>
      <c r="F21" s="54"/>
      <c r="G21" s="54"/>
      <c r="H21" s="54" t="str">
        <f t="shared" si="0"/>
        <v/>
      </c>
      <c r="I21" s="54" t="str">
        <f t="shared" si="1"/>
        <v/>
      </c>
      <c r="J21" s="47"/>
    </row>
    <row r="22" customHeight="1" spans="1:10">
      <c r="A22" s="43"/>
      <c r="B22" s="44"/>
      <c r="C22" s="45"/>
      <c r="D22" s="54"/>
      <c r="E22" s="54"/>
      <c r="F22" s="54"/>
      <c r="G22" s="54"/>
      <c r="H22" s="54" t="str">
        <f t="shared" si="0"/>
        <v/>
      </c>
      <c r="I22" s="54" t="str">
        <f t="shared" si="1"/>
        <v/>
      </c>
      <c r="J22" s="47"/>
    </row>
    <row r="23" customHeight="1" spans="1:10">
      <c r="A23" s="43"/>
      <c r="B23" s="44"/>
      <c r="C23" s="45"/>
      <c r="D23" s="54"/>
      <c r="E23" s="54"/>
      <c r="F23" s="54"/>
      <c r="G23" s="54"/>
      <c r="H23" s="54" t="str">
        <f t="shared" si="0"/>
        <v/>
      </c>
      <c r="I23" s="54" t="str">
        <f t="shared" si="1"/>
        <v/>
      </c>
      <c r="J23" s="47"/>
    </row>
    <row r="24" customHeight="1" spans="1:10">
      <c r="A24" s="43"/>
      <c r="B24" s="44"/>
      <c r="C24" s="45"/>
      <c r="D24" s="54"/>
      <c r="E24" s="54"/>
      <c r="F24" s="54"/>
      <c r="G24" s="54"/>
      <c r="H24" s="54" t="str">
        <f t="shared" si="0"/>
        <v/>
      </c>
      <c r="I24" s="54" t="str">
        <f t="shared" si="1"/>
        <v/>
      </c>
      <c r="J24" s="47"/>
    </row>
    <row r="25" customHeight="1" spans="1:10">
      <c r="A25" s="43"/>
      <c r="B25" s="44"/>
      <c r="C25" s="45"/>
      <c r="D25" s="54"/>
      <c r="E25" s="54"/>
      <c r="F25" s="54"/>
      <c r="G25" s="54"/>
      <c r="H25" s="54" t="str">
        <f t="shared" si="0"/>
        <v/>
      </c>
      <c r="I25" s="54" t="str">
        <f t="shared" si="1"/>
        <v/>
      </c>
      <c r="J25" s="47"/>
    </row>
    <row r="26" customHeight="1" spans="1:10">
      <c r="A26" s="43"/>
      <c r="B26" s="44"/>
      <c r="C26" s="45"/>
      <c r="D26" s="54"/>
      <c r="E26" s="54"/>
      <c r="F26" s="54"/>
      <c r="G26" s="54"/>
      <c r="H26" s="54" t="str">
        <f t="shared" si="0"/>
        <v/>
      </c>
      <c r="I26" s="54" t="str">
        <f t="shared" si="1"/>
        <v/>
      </c>
      <c r="J26" s="47"/>
    </row>
    <row r="27" customHeight="1" spans="1:10">
      <c r="A27" s="48" t="s">
        <v>262</v>
      </c>
      <c r="B27" s="66"/>
      <c r="C27" s="45"/>
      <c r="D27" s="54">
        <f>SUM(D6:D26)</f>
        <v>0</v>
      </c>
      <c r="E27" s="54"/>
      <c r="F27" s="54">
        <f>SUM(F6:F26)</f>
        <v>0</v>
      </c>
      <c r="G27" s="54">
        <f>SUM(G6:G26)</f>
        <v>0</v>
      </c>
      <c r="H27" s="54" t="str">
        <f t="shared" si="0"/>
        <v/>
      </c>
      <c r="I27" s="54" t="str">
        <f t="shared" si="1"/>
        <v/>
      </c>
      <c r="J27" s="47"/>
    </row>
    <row r="28" customHeight="1" spans="1:8">
      <c r="A28" s="50" t="e">
        <f>#REF!&amp;#REF!</f>
        <v>#REF!</v>
      </c>
      <c r="G28" s="145" t="e">
        <f>"评估人员："&amp;#REF!</f>
        <v>#REF!</v>
      </c>
      <c r="H28" s="145"/>
    </row>
    <row r="29" customHeight="1" spans="1:1">
      <c r="A29" s="50" t="e">
        <f>CONCATENATE(#REF!,#REF!,#REF!,#REF!,#REF!,#REF!,#REF!)</f>
        <v>#REF!</v>
      </c>
    </row>
  </sheetData>
  <mergeCells count="3">
    <mergeCell ref="A2:J2"/>
    <mergeCell ref="A3:J3"/>
    <mergeCell ref="A27:B27"/>
  </mergeCells>
  <hyperlinks>
    <hyperlink ref="A1" location="索引目录!D45" display="返回索引页"/>
    <hyperlink ref="B1" location="固定资产汇总!B24" display="返回"/>
  </hyperlinks>
  <printOptions horizontalCentered="1"/>
  <pageMargins left="0.349305555555556" right="0.349305555555556" top="0.788888888888889" bottom="0.788888888888889" header="0.959027777777778" footer="0.509027777777778"/>
  <pageSetup paperSize="9" fitToHeight="0" orientation="landscape"/>
  <headerFooter alignWithMargins="0">
    <oddHeader>&amp;R&amp;"宋体,常规"&amp;10表&amp;"Times New Roman,常规"4-9
&amp;"宋体,常规"共&amp;"Times New Roman,常规"&amp;N&amp;"宋体,常规"页第&amp;"Times New Roman,常规"&amp;P&amp;"宋体,常规"页</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pageSetUpPr fitToPage="1"/>
  </sheetPr>
  <dimension ref="A1:R29"/>
  <sheetViews>
    <sheetView topLeftCell="A7" workbookViewId="0">
      <selection activeCell="AB15" sqref="AB15"/>
    </sheetView>
  </sheetViews>
  <sheetFormatPr defaultColWidth="7.875" defaultRowHeight="15.75" customHeight="1"/>
  <cols>
    <col min="1" max="1" width="3.875" style="13" customWidth="1"/>
    <col min="2" max="2" width="8.625" style="13" customWidth="1"/>
    <col min="3" max="3" width="9.875" style="13" customWidth="1"/>
    <col min="4" max="4" width="7" style="13" hidden="1" customWidth="1" outlineLevel="1"/>
    <col min="5" max="5" width="6.75" style="13" customWidth="1" collapsed="1"/>
    <col min="6" max="6" width="4.75" style="13" customWidth="1"/>
    <col min="7" max="7" width="6.625" style="13" customWidth="1"/>
    <col min="8" max="11" width="9.625" style="13" hidden="1" customWidth="1" outlineLevel="1"/>
    <col min="12" max="12" width="12.125" style="13" customWidth="1" collapsed="1"/>
    <col min="13" max="14" width="12.125" style="13" customWidth="1"/>
    <col min="15" max="15" width="6.125" style="13" customWidth="1"/>
    <col min="16" max="16" width="12" style="13" customWidth="1"/>
    <col min="17" max="17" width="5" style="13" customWidth="1"/>
    <col min="18" max="18" width="6.25" style="13" customWidth="1"/>
    <col min="19" max="16384" width="7.875" style="13"/>
  </cols>
  <sheetData>
    <row r="1" spans="1:18">
      <c r="A1" s="34" t="s">
        <v>86</v>
      </c>
      <c r="B1" s="51" t="s">
        <v>267</v>
      </c>
      <c r="C1" s="52"/>
      <c r="D1" s="52"/>
      <c r="E1" s="52"/>
      <c r="F1" s="52"/>
      <c r="G1" s="52"/>
      <c r="H1" s="52"/>
      <c r="I1" s="52"/>
      <c r="J1" s="52"/>
      <c r="K1" s="52"/>
      <c r="L1" s="52"/>
      <c r="M1" s="52"/>
      <c r="N1" s="52"/>
      <c r="O1" s="52"/>
      <c r="P1" s="52"/>
      <c r="Q1" s="52"/>
      <c r="R1" s="52"/>
    </row>
    <row r="2" s="11" customFormat="1" ht="30" customHeight="1" spans="1:18">
      <c r="A2" s="36" t="s">
        <v>1035</v>
      </c>
      <c r="B2" s="53"/>
      <c r="C2" s="53"/>
      <c r="D2" s="53"/>
      <c r="E2" s="53"/>
      <c r="F2" s="53"/>
      <c r="G2" s="53"/>
      <c r="H2" s="53"/>
      <c r="I2" s="53"/>
      <c r="J2" s="53"/>
      <c r="K2" s="53"/>
      <c r="L2" s="53"/>
      <c r="M2" s="53"/>
      <c r="N2" s="53"/>
      <c r="O2" s="53"/>
      <c r="P2" s="53"/>
      <c r="Q2" s="53"/>
      <c r="R2" s="53"/>
    </row>
    <row r="3" ht="14.1" customHeight="1" spans="1:18">
      <c r="A3" s="38" t="e">
        <f>CONCATENATE(#REF!,#REF!,#REF!,#REF!,#REF!,#REF!,#REF!)</f>
        <v>#REF!</v>
      </c>
      <c r="B3" s="38"/>
      <c r="C3" s="38"/>
      <c r="D3" s="38"/>
      <c r="E3" s="38"/>
      <c r="F3" s="38"/>
      <c r="G3" s="55"/>
      <c r="H3" s="55"/>
      <c r="I3" s="55"/>
      <c r="J3" s="55"/>
      <c r="K3" s="55"/>
      <c r="L3" s="55"/>
      <c r="M3" s="55"/>
      <c r="N3" s="55"/>
      <c r="O3" s="55"/>
      <c r="P3" s="55"/>
      <c r="Q3" s="55"/>
      <c r="R3" s="55"/>
    </row>
    <row r="4" customHeight="1" spans="1:18">
      <c r="A4" s="39" t="e">
        <f>#REF!&amp;#REF!</f>
        <v>#REF!</v>
      </c>
      <c r="R4" s="40" t="s">
        <v>115</v>
      </c>
    </row>
    <row r="5" s="12" customFormat="1" customHeight="1" spans="1:18">
      <c r="A5" s="41" t="s">
        <v>190</v>
      </c>
      <c r="B5" s="41" t="s">
        <v>1036</v>
      </c>
      <c r="C5" s="42" t="s">
        <v>1037</v>
      </c>
      <c r="D5" s="136" t="s">
        <v>791</v>
      </c>
      <c r="E5" s="42" t="s">
        <v>362</v>
      </c>
      <c r="F5" s="42" t="s">
        <v>363</v>
      </c>
      <c r="G5" s="42" t="s">
        <v>819</v>
      </c>
      <c r="H5" s="140" t="s">
        <v>227</v>
      </c>
      <c r="I5" s="141"/>
      <c r="J5" s="142" t="s">
        <v>274</v>
      </c>
      <c r="K5" s="143"/>
      <c r="L5" s="41" t="s">
        <v>228</v>
      </c>
      <c r="M5" s="43"/>
      <c r="N5" s="41" t="s">
        <v>229</v>
      </c>
      <c r="O5" s="43"/>
      <c r="P5" s="43"/>
      <c r="Q5" s="42" t="s">
        <v>258</v>
      </c>
      <c r="R5" s="42" t="s">
        <v>193</v>
      </c>
    </row>
    <row r="6" s="12" customFormat="1" customHeight="1" spans="1:18">
      <c r="A6" s="43"/>
      <c r="B6" s="43"/>
      <c r="C6" s="43"/>
      <c r="D6" s="137"/>
      <c r="E6" s="43"/>
      <c r="F6" s="43"/>
      <c r="G6" s="43"/>
      <c r="H6" s="41" t="s">
        <v>450</v>
      </c>
      <c r="I6" s="41" t="s">
        <v>451</v>
      </c>
      <c r="J6" s="41" t="s">
        <v>450</v>
      </c>
      <c r="K6" s="41" t="s">
        <v>451</v>
      </c>
      <c r="L6" s="41" t="s">
        <v>450</v>
      </c>
      <c r="M6" s="41" t="s">
        <v>451</v>
      </c>
      <c r="N6" s="41" t="s">
        <v>450</v>
      </c>
      <c r="O6" s="41" t="s">
        <v>393</v>
      </c>
      <c r="P6" s="41" t="s">
        <v>451</v>
      </c>
      <c r="Q6" s="43"/>
      <c r="R6" s="43"/>
    </row>
    <row r="7" customHeight="1" spans="1:18">
      <c r="A7" s="43"/>
      <c r="B7" s="44"/>
      <c r="C7" s="44"/>
      <c r="D7" s="138"/>
      <c r="E7" s="43"/>
      <c r="F7" s="43"/>
      <c r="G7" s="45"/>
      <c r="H7" s="54"/>
      <c r="I7" s="54"/>
      <c r="J7" s="54"/>
      <c r="K7" s="54"/>
      <c r="L7" s="54"/>
      <c r="M7" s="54"/>
      <c r="N7" s="54"/>
      <c r="O7" s="144"/>
      <c r="P7" s="54">
        <f t="shared" ref="P7:P24" si="0">ROUND(N7*O7/100,0)</f>
        <v>0</v>
      </c>
      <c r="Q7" s="54" t="str">
        <f t="shared" ref="Q7:Q27" si="1">IF(M7=0,"",(P7-M7)/M7*100)</f>
        <v/>
      </c>
      <c r="R7" s="47"/>
    </row>
    <row r="8" customHeight="1" spans="1:18">
      <c r="A8" s="43"/>
      <c r="B8" s="44"/>
      <c r="C8" s="44"/>
      <c r="D8" s="138"/>
      <c r="E8" s="43"/>
      <c r="F8" s="43"/>
      <c r="G8" s="45"/>
      <c r="H8" s="54"/>
      <c r="I8" s="54"/>
      <c r="J8" s="54"/>
      <c r="K8" s="54"/>
      <c r="L8" s="54"/>
      <c r="M8" s="54"/>
      <c r="N8" s="54"/>
      <c r="O8" s="144"/>
      <c r="P8" s="54">
        <f t="shared" si="0"/>
        <v>0</v>
      </c>
      <c r="Q8" s="54" t="str">
        <f t="shared" si="1"/>
        <v/>
      </c>
      <c r="R8" s="47"/>
    </row>
    <row r="9" customHeight="1" spans="1:18">
      <c r="A9" s="43"/>
      <c r="B9" s="44"/>
      <c r="C9" s="44"/>
      <c r="D9" s="138"/>
      <c r="E9" s="43"/>
      <c r="F9" s="43"/>
      <c r="G9" s="45"/>
      <c r="H9" s="54"/>
      <c r="I9" s="54"/>
      <c r="J9" s="54"/>
      <c r="K9" s="54"/>
      <c r="L9" s="54"/>
      <c r="M9" s="54"/>
      <c r="N9" s="54"/>
      <c r="O9" s="144"/>
      <c r="P9" s="54">
        <f t="shared" si="0"/>
        <v>0</v>
      </c>
      <c r="Q9" s="54" t="str">
        <f t="shared" si="1"/>
        <v/>
      </c>
      <c r="R9" s="47"/>
    </row>
    <row r="10" customHeight="1" spans="1:18">
      <c r="A10" s="43"/>
      <c r="B10" s="44"/>
      <c r="C10" s="44"/>
      <c r="D10" s="138"/>
      <c r="E10" s="43"/>
      <c r="F10" s="43"/>
      <c r="G10" s="45"/>
      <c r="H10" s="54"/>
      <c r="I10" s="54"/>
      <c r="J10" s="54"/>
      <c r="K10" s="54"/>
      <c r="L10" s="54"/>
      <c r="M10" s="54"/>
      <c r="N10" s="54"/>
      <c r="O10" s="144"/>
      <c r="P10" s="54">
        <f t="shared" si="0"/>
        <v>0</v>
      </c>
      <c r="Q10" s="54" t="str">
        <f t="shared" si="1"/>
        <v/>
      </c>
      <c r="R10" s="47"/>
    </row>
    <row r="11" customHeight="1" spans="1:18">
      <c r="A11" s="43"/>
      <c r="B11" s="44"/>
      <c r="C11" s="44"/>
      <c r="D11" s="138"/>
      <c r="E11" s="43"/>
      <c r="F11" s="43"/>
      <c r="G11" s="45"/>
      <c r="H11" s="54"/>
      <c r="I11" s="54"/>
      <c r="J11" s="54"/>
      <c r="K11" s="54"/>
      <c r="L11" s="54"/>
      <c r="M11" s="54"/>
      <c r="N11" s="54"/>
      <c r="O11" s="144"/>
      <c r="P11" s="54">
        <f t="shared" si="0"/>
        <v>0</v>
      </c>
      <c r="Q11" s="54" t="str">
        <f t="shared" si="1"/>
        <v/>
      </c>
      <c r="R11" s="47"/>
    </row>
    <row r="12" customHeight="1" spans="1:18">
      <c r="A12" s="43"/>
      <c r="B12" s="44"/>
      <c r="C12" s="44"/>
      <c r="D12" s="138"/>
      <c r="E12" s="43"/>
      <c r="F12" s="43"/>
      <c r="G12" s="45"/>
      <c r="H12" s="54"/>
      <c r="I12" s="54"/>
      <c r="J12" s="54"/>
      <c r="K12" s="54"/>
      <c r="L12" s="54"/>
      <c r="M12" s="54"/>
      <c r="N12" s="54"/>
      <c r="O12" s="144"/>
      <c r="P12" s="54">
        <f t="shared" si="0"/>
        <v>0</v>
      </c>
      <c r="Q12" s="54" t="str">
        <f t="shared" si="1"/>
        <v/>
      </c>
      <c r="R12" s="47"/>
    </row>
    <row r="13" customHeight="1" spans="1:18">
      <c r="A13" s="43"/>
      <c r="B13" s="44"/>
      <c r="C13" s="44"/>
      <c r="D13" s="138"/>
      <c r="E13" s="43"/>
      <c r="F13" s="43"/>
      <c r="G13" s="45"/>
      <c r="H13" s="54"/>
      <c r="I13" s="54"/>
      <c r="J13" s="54"/>
      <c r="K13" s="54"/>
      <c r="L13" s="54"/>
      <c r="M13" s="54"/>
      <c r="N13" s="54"/>
      <c r="O13" s="144"/>
      <c r="P13" s="54">
        <f t="shared" si="0"/>
        <v>0</v>
      </c>
      <c r="Q13" s="54" t="str">
        <f t="shared" si="1"/>
        <v/>
      </c>
      <c r="R13" s="47"/>
    </row>
    <row r="14" customHeight="1" spans="1:18">
      <c r="A14" s="43"/>
      <c r="B14" s="44"/>
      <c r="C14" s="44"/>
      <c r="D14" s="138"/>
      <c r="E14" s="43"/>
      <c r="F14" s="43"/>
      <c r="G14" s="45"/>
      <c r="H14" s="54"/>
      <c r="I14" s="54"/>
      <c r="J14" s="54"/>
      <c r="K14" s="54"/>
      <c r="L14" s="54"/>
      <c r="M14" s="54"/>
      <c r="N14" s="54"/>
      <c r="O14" s="144"/>
      <c r="P14" s="54">
        <f t="shared" si="0"/>
        <v>0</v>
      </c>
      <c r="Q14" s="54" t="str">
        <f t="shared" si="1"/>
        <v/>
      </c>
      <c r="R14" s="47"/>
    </row>
    <row r="15" customHeight="1" spans="1:18">
      <c r="A15" s="43"/>
      <c r="B15" s="44"/>
      <c r="C15" s="44"/>
      <c r="D15" s="138"/>
      <c r="E15" s="43"/>
      <c r="F15" s="43"/>
      <c r="G15" s="45"/>
      <c r="H15" s="54"/>
      <c r="I15" s="54"/>
      <c r="J15" s="54"/>
      <c r="K15" s="54"/>
      <c r="L15" s="54"/>
      <c r="M15" s="54"/>
      <c r="N15" s="54"/>
      <c r="O15" s="144"/>
      <c r="P15" s="54">
        <f t="shared" si="0"/>
        <v>0</v>
      </c>
      <c r="Q15" s="54" t="str">
        <f t="shared" si="1"/>
        <v/>
      </c>
      <c r="R15" s="47"/>
    </row>
    <row r="16" customHeight="1" spans="1:18">
      <c r="A16" s="43"/>
      <c r="B16" s="44"/>
      <c r="C16" s="44"/>
      <c r="D16" s="138"/>
      <c r="E16" s="43"/>
      <c r="F16" s="43"/>
      <c r="G16" s="45"/>
      <c r="H16" s="54"/>
      <c r="I16" s="54"/>
      <c r="J16" s="54"/>
      <c r="K16" s="54"/>
      <c r="L16" s="54"/>
      <c r="M16" s="54"/>
      <c r="N16" s="54"/>
      <c r="O16" s="144"/>
      <c r="P16" s="54">
        <f t="shared" si="0"/>
        <v>0</v>
      </c>
      <c r="Q16" s="54" t="str">
        <f t="shared" si="1"/>
        <v/>
      </c>
      <c r="R16" s="47"/>
    </row>
    <row r="17" customHeight="1" spans="1:18">
      <c r="A17" s="43"/>
      <c r="B17" s="44"/>
      <c r="C17" s="44"/>
      <c r="D17" s="138"/>
      <c r="E17" s="43"/>
      <c r="F17" s="43"/>
      <c r="G17" s="45"/>
      <c r="H17" s="54"/>
      <c r="I17" s="54"/>
      <c r="J17" s="54"/>
      <c r="K17" s="54"/>
      <c r="L17" s="54"/>
      <c r="M17" s="54"/>
      <c r="N17" s="54"/>
      <c r="O17" s="144"/>
      <c r="P17" s="54">
        <f t="shared" si="0"/>
        <v>0</v>
      </c>
      <c r="Q17" s="54" t="str">
        <f t="shared" si="1"/>
        <v/>
      </c>
      <c r="R17" s="47"/>
    </row>
    <row r="18" customHeight="1" spans="1:18">
      <c r="A18" s="43"/>
      <c r="B18" s="44"/>
      <c r="C18" s="44"/>
      <c r="D18" s="138"/>
      <c r="E18" s="43"/>
      <c r="F18" s="43"/>
      <c r="G18" s="45"/>
      <c r="H18" s="54"/>
      <c r="I18" s="54"/>
      <c r="J18" s="54"/>
      <c r="K18" s="54"/>
      <c r="L18" s="54"/>
      <c r="M18" s="54"/>
      <c r="N18" s="54"/>
      <c r="O18" s="144"/>
      <c r="P18" s="54">
        <f t="shared" si="0"/>
        <v>0</v>
      </c>
      <c r="Q18" s="54" t="str">
        <f t="shared" si="1"/>
        <v/>
      </c>
      <c r="R18" s="47"/>
    </row>
    <row r="19" customHeight="1" spans="1:18">
      <c r="A19" s="43"/>
      <c r="B19" s="44"/>
      <c r="C19" s="44"/>
      <c r="D19" s="138"/>
      <c r="E19" s="43"/>
      <c r="F19" s="43"/>
      <c r="G19" s="45"/>
      <c r="H19" s="54"/>
      <c r="I19" s="54"/>
      <c r="J19" s="54"/>
      <c r="K19" s="54"/>
      <c r="L19" s="54"/>
      <c r="M19" s="54"/>
      <c r="N19" s="54"/>
      <c r="O19" s="144"/>
      <c r="P19" s="54">
        <f t="shared" si="0"/>
        <v>0</v>
      </c>
      <c r="Q19" s="54" t="str">
        <f t="shared" si="1"/>
        <v/>
      </c>
      <c r="R19" s="47"/>
    </row>
    <row r="20" customHeight="1" spans="1:18">
      <c r="A20" s="43"/>
      <c r="B20" s="44"/>
      <c r="C20" s="44"/>
      <c r="D20" s="138"/>
      <c r="E20" s="43"/>
      <c r="F20" s="43"/>
      <c r="G20" s="45"/>
      <c r="H20" s="54"/>
      <c r="I20" s="54"/>
      <c r="J20" s="54"/>
      <c r="K20" s="54"/>
      <c r="L20" s="54"/>
      <c r="M20" s="54"/>
      <c r="N20" s="54"/>
      <c r="O20" s="144"/>
      <c r="P20" s="54">
        <f t="shared" si="0"/>
        <v>0</v>
      </c>
      <c r="Q20" s="54" t="str">
        <f t="shared" si="1"/>
        <v/>
      </c>
      <c r="R20" s="47"/>
    </row>
    <row r="21" customHeight="1" spans="1:18">
      <c r="A21" s="43"/>
      <c r="B21" s="44"/>
      <c r="C21" s="44"/>
      <c r="D21" s="138"/>
      <c r="E21" s="43"/>
      <c r="F21" s="43"/>
      <c r="G21" s="45"/>
      <c r="H21" s="54"/>
      <c r="I21" s="54"/>
      <c r="J21" s="54"/>
      <c r="K21" s="54"/>
      <c r="L21" s="54"/>
      <c r="M21" s="54"/>
      <c r="N21" s="54"/>
      <c r="O21" s="144"/>
      <c r="P21" s="54">
        <f t="shared" si="0"/>
        <v>0</v>
      </c>
      <c r="Q21" s="54" t="str">
        <f t="shared" si="1"/>
        <v/>
      </c>
      <c r="R21" s="47"/>
    </row>
    <row r="22" customHeight="1" spans="1:18">
      <c r="A22" s="43"/>
      <c r="B22" s="44"/>
      <c r="C22" s="44"/>
      <c r="D22" s="138"/>
      <c r="E22" s="43"/>
      <c r="F22" s="43"/>
      <c r="G22" s="45"/>
      <c r="H22" s="54"/>
      <c r="I22" s="54"/>
      <c r="J22" s="54"/>
      <c r="K22" s="54"/>
      <c r="L22" s="54"/>
      <c r="M22" s="54"/>
      <c r="N22" s="54"/>
      <c r="O22" s="144"/>
      <c r="P22" s="54">
        <f t="shared" si="0"/>
        <v>0</v>
      </c>
      <c r="Q22" s="54" t="str">
        <f t="shared" si="1"/>
        <v/>
      </c>
      <c r="R22" s="47"/>
    </row>
    <row r="23" customHeight="1" spans="1:18">
      <c r="A23" s="43"/>
      <c r="B23" s="44"/>
      <c r="C23" s="44"/>
      <c r="D23" s="138"/>
      <c r="E23" s="43"/>
      <c r="F23" s="43"/>
      <c r="G23" s="45"/>
      <c r="H23" s="54"/>
      <c r="I23" s="54"/>
      <c r="J23" s="54"/>
      <c r="K23" s="54"/>
      <c r="L23" s="54"/>
      <c r="M23" s="54"/>
      <c r="N23" s="54"/>
      <c r="O23" s="144"/>
      <c r="P23" s="54">
        <f t="shared" si="0"/>
        <v>0</v>
      </c>
      <c r="Q23" s="54" t="str">
        <f t="shared" si="1"/>
        <v/>
      </c>
      <c r="R23" s="47"/>
    </row>
    <row r="24" customHeight="1" spans="1:18">
      <c r="A24" s="43"/>
      <c r="B24" s="44"/>
      <c r="C24" s="44"/>
      <c r="D24" s="138"/>
      <c r="E24" s="43"/>
      <c r="F24" s="43"/>
      <c r="G24" s="45"/>
      <c r="H24" s="54"/>
      <c r="I24" s="54"/>
      <c r="J24" s="54"/>
      <c r="K24" s="54"/>
      <c r="L24" s="54"/>
      <c r="M24" s="54"/>
      <c r="N24" s="54"/>
      <c r="O24" s="144"/>
      <c r="P24" s="54">
        <f t="shared" si="0"/>
        <v>0</v>
      </c>
      <c r="Q24" s="54" t="str">
        <f t="shared" si="1"/>
        <v/>
      </c>
      <c r="R24" s="47"/>
    </row>
    <row r="25" customHeight="1" spans="1:18">
      <c r="A25" s="41" t="s">
        <v>306</v>
      </c>
      <c r="B25" s="41"/>
      <c r="C25" s="41"/>
      <c r="D25" s="138"/>
      <c r="E25" s="43"/>
      <c r="F25" s="43"/>
      <c r="G25" s="45"/>
      <c r="H25" s="54">
        <f t="shared" ref="H25:N25" si="2">SUM(H7:H24)</f>
        <v>0</v>
      </c>
      <c r="I25" s="54">
        <f t="shared" si="2"/>
        <v>0</v>
      </c>
      <c r="J25" s="54"/>
      <c r="K25" s="54"/>
      <c r="L25" s="54">
        <f t="shared" si="2"/>
        <v>0</v>
      </c>
      <c r="M25" s="54">
        <f t="shared" si="2"/>
        <v>0</v>
      </c>
      <c r="N25" s="54">
        <f t="shared" si="2"/>
        <v>0</v>
      </c>
      <c r="O25" s="144"/>
      <c r="P25" s="54">
        <f>SUM(P7:P24)</f>
        <v>0</v>
      </c>
      <c r="Q25" s="54" t="str">
        <f t="shared" si="1"/>
        <v/>
      </c>
      <c r="R25" s="47"/>
    </row>
    <row r="26" customHeight="1" spans="1:18">
      <c r="A26" s="41" t="s">
        <v>1038</v>
      </c>
      <c r="B26" s="41"/>
      <c r="C26" s="41"/>
      <c r="D26" s="138"/>
      <c r="E26" s="43"/>
      <c r="F26" s="43"/>
      <c r="G26" s="45"/>
      <c r="H26" s="54"/>
      <c r="I26" s="54"/>
      <c r="J26" s="54"/>
      <c r="K26" s="54"/>
      <c r="L26" s="54"/>
      <c r="M26" s="54">
        <f>I26</f>
        <v>0</v>
      </c>
      <c r="N26" s="54"/>
      <c r="O26" s="144"/>
      <c r="P26" s="54">
        <v>0</v>
      </c>
      <c r="Q26" s="54" t="str">
        <f t="shared" si="1"/>
        <v/>
      </c>
      <c r="R26" s="47"/>
    </row>
    <row r="27" customHeight="1" spans="1:18">
      <c r="A27" s="41" t="s">
        <v>324</v>
      </c>
      <c r="B27" s="41"/>
      <c r="C27" s="41"/>
      <c r="D27" s="139"/>
      <c r="E27" s="43"/>
      <c r="F27" s="43"/>
      <c r="G27" s="45"/>
      <c r="H27" s="54">
        <f t="shared" ref="H27:N27" si="3">H25-H26</f>
        <v>0</v>
      </c>
      <c r="I27" s="54">
        <f t="shared" si="3"/>
        <v>0</v>
      </c>
      <c r="J27" s="54"/>
      <c r="K27" s="54"/>
      <c r="L27" s="54">
        <f t="shared" si="3"/>
        <v>0</v>
      </c>
      <c r="M27" s="54">
        <f t="shared" si="3"/>
        <v>0</v>
      </c>
      <c r="N27" s="54">
        <f t="shared" si="3"/>
        <v>0</v>
      </c>
      <c r="O27" s="144"/>
      <c r="P27" s="54">
        <f>P25-P26</f>
        <v>0</v>
      </c>
      <c r="Q27" s="54" t="str">
        <f t="shared" si="1"/>
        <v/>
      </c>
      <c r="R27" s="47"/>
    </row>
    <row r="28" customHeight="1" spans="1:12">
      <c r="A28" s="50" t="e">
        <f>#REF!&amp;#REF!</f>
        <v>#REF!</v>
      </c>
      <c r="L28" s="145" t="e">
        <f>"评估人员："&amp;#REF!</f>
        <v>#REF!</v>
      </c>
    </row>
    <row r="29" customHeight="1" spans="1:1">
      <c r="A29" s="50" t="e">
        <f>CONCATENATE(#REF!,#REF!,#REF!,#REF!,#REF!,#REF!,#REF!)</f>
        <v>#REF!</v>
      </c>
    </row>
  </sheetData>
  <mergeCells count="18">
    <mergeCell ref="A2:R2"/>
    <mergeCell ref="A3:R3"/>
    <mergeCell ref="H5:I5"/>
    <mergeCell ref="J5:K5"/>
    <mergeCell ref="L5:M5"/>
    <mergeCell ref="N5:P5"/>
    <mergeCell ref="A25:C25"/>
    <mergeCell ref="A26:C26"/>
    <mergeCell ref="A27:C27"/>
    <mergeCell ref="A5:A6"/>
    <mergeCell ref="B5:B6"/>
    <mergeCell ref="C5:C6"/>
    <mergeCell ref="D5:D6"/>
    <mergeCell ref="E5:E6"/>
    <mergeCell ref="F5:F6"/>
    <mergeCell ref="G5:G6"/>
    <mergeCell ref="Q5:Q6"/>
    <mergeCell ref="R5:R6"/>
  </mergeCells>
  <hyperlinks>
    <hyperlink ref="A1" location="索引目录!D46" display="返回索引页"/>
    <hyperlink ref="B1" location="固定资产汇总!B26" display="返回"/>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Roman,常规"4-10
&amp;"宋体,常规"共&amp;"Times New Roman,常规"&amp;N&amp;"宋体,常规"页第&amp;"Times New Roman,常规"&amp;P&amp;"宋体,常规"页</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68"/>
  <sheetViews>
    <sheetView topLeftCell="A25" workbookViewId="0">
      <selection activeCell="L12" sqref="L12"/>
    </sheetView>
  </sheetViews>
  <sheetFormatPr defaultColWidth="6.125" defaultRowHeight="18" customHeight="1"/>
  <cols>
    <col min="1" max="1" width="18.75" style="780" customWidth="1"/>
    <col min="2" max="2" width="4" style="781" customWidth="1"/>
    <col min="3" max="3" width="15" style="782" customWidth="1"/>
    <col min="4" max="4" width="15" style="783" customWidth="1"/>
    <col min="5" max="5" width="7.375" style="780" customWidth="1"/>
    <col min="6" max="6" width="20.125" style="780" customWidth="1"/>
    <col min="7" max="7" width="6" style="781" customWidth="1"/>
    <col min="8" max="8" width="18.125" style="782" customWidth="1"/>
    <col min="9" max="9" width="18.125" style="783" customWidth="1"/>
    <col min="10" max="10" width="13.625" style="780" customWidth="1"/>
    <col min="11" max="16384" width="6.125" style="780"/>
  </cols>
  <sheetData>
    <row r="1" s="777" customFormat="1" customHeight="1" spans="1:10">
      <c r="A1" s="784" t="s">
        <v>86</v>
      </c>
      <c r="B1" s="785"/>
      <c r="C1" s="785"/>
      <c r="D1" s="786"/>
      <c r="E1" s="785"/>
      <c r="F1" s="785"/>
      <c r="G1" s="785"/>
      <c r="H1" s="785"/>
      <c r="I1" s="786"/>
      <c r="J1" s="785"/>
    </row>
    <row r="2" s="777" customFormat="1" customHeight="1" spans="1:10">
      <c r="A2" s="787" t="s">
        <v>4</v>
      </c>
      <c r="B2" s="785"/>
      <c r="C2" s="785"/>
      <c r="D2" s="785"/>
      <c r="E2" s="785"/>
      <c r="F2" s="785"/>
      <c r="G2" s="785"/>
      <c r="H2" s="785"/>
      <c r="I2" s="785"/>
      <c r="J2" s="785"/>
    </row>
    <row r="3" s="778" customFormat="1" customHeight="1" spans="1:10">
      <c r="A3" s="788" t="e">
        <f>#REF!</f>
        <v>#REF!</v>
      </c>
      <c r="B3" s="788"/>
      <c r="C3" s="788"/>
      <c r="D3" s="788"/>
      <c r="E3" s="788"/>
      <c r="F3" s="788"/>
      <c r="G3" s="788"/>
      <c r="H3" s="788"/>
      <c r="I3" s="788"/>
      <c r="J3" s="788"/>
    </row>
    <row r="4" customHeight="1" spans="1:10">
      <c r="A4" s="789"/>
      <c r="B4" s="790"/>
      <c r="C4" s="790"/>
      <c r="E4" s="791"/>
      <c r="J4" s="834" t="s">
        <v>115</v>
      </c>
    </row>
    <row r="5" s="779" customFormat="1" customHeight="1" spans="1:10">
      <c r="A5" s="792" t="s">
        <v>189</v>
      </c>
      <c r="B5" s="792" t="s">
        <v>190</v>
      </c>
      <c r="C5" s="792" t="s">
        <v>191</v>
      </c>
      <c r="D5" s="793" t="s">
        <v>192</v>
      </c>
      <c r="E5" s="794" t="s">
        <v>193</v>
      </c>
      <c r="F5" s="795" t="s">
        <v>194</v>
      </c>
      <c r="G5" s="792" t="s">
        <v>190</v>
      </c>
      <c r="H5" s="792" t="s">
        <v>191</v>
      </c>
      <c r="I5" s="793" t="s">
        <v>192</v>
      </c>
      <c r="J5" s="792" t="s">
        <v>193</v>
      </c>
    </row>
    <row r="6" customHeight="1" spans="1:10">
      <c r="A6" s="796" t="s">
        <v>195</v>
      </c>
      <c r="B6" s="797">
        <v>1</v>
      </c>
      <c r="C6" s="798"/>
      <c r="D6" s="799"/>
      <c r="E6" s="800"/>
      <c r="F6" s="801" t="s">
        <v>196</v>
      </c>
      <c r="G6" s="797">
        <v>34</v>
      </c>
      <c r="H6" s="802"/>
      <c r="I6" s="806"/>
      <c r="J6" s="835"/>
    </row>
    <row r="7" customHeight="1" spans="1:10">
      <c r="A7" s="803" t="s">
        <v>8</v>
      </c>
      <c r="B7" s="797">
        <v>2</v>
      </c>
      <c r="C7" s="804"/>
      <c r="D7" s="805"/>
      <c r="E7" s="800"/>
      <c r="F7" s="803" t="s">
        <v>11</v>
      </c>
      <c r="G7" s="797">
        <v>35</v>
      </c>
      <c r="I7" s="805"/>
      <c r="J7" s="835"/>
    </row>
    <row r="8" customHeight="1" spans="1:10">
      <c r="A8" s="803" t="s">
        <v>16</v>
      </c>
      <c r="B8" s="797">
        <v>3</v>
      </c>
      <c r="C8" s="804"/>
      <c r="D8" s="805"/>
      <c r="E8" s="800"/>
      <c r="F8" s="803" t="s">
        <v>13</v>
      </c>
      <c r="G8" s="797">
        <v>36</v>
      </c>
      <c r="H8" s="804"/>
      <c r="I8" s="805"/>
      <c r="J8" s="835"/>
    </row>
    <row r="9" customHeight="1" spans="1:10">
      <c r="A9" s="803" t="s">
        <v>23</v>
      </c>
      <c r="B9" s="797">
        <v>4</v>
      </c>
      <c r="C9" s="804"/>
      <c r="D9" s="805"/>
      <c r="E9" s="800"/>
      <c r="F9" s="803" t="s">
        <v>15</v>
      </c>
      <c r="G9" s="797">
        <v>37</v>
      </c>
      <c r="H9" s="804"/>
      <c r="I9" s="805"/>
      <c r="J9" s="835"/>
    </row>
    <row r="10" customHeight="1" spans="1:10">
      <c r="A10" s="803" t="s">
        <v>25</v>
      </c>
      <c r="B10" s="797">
        <v>5</v>
      </c>
      <c r="C10" s="804"/>
      <c r="D10" s="805"/>
      <c r="E10" s="800"/>
      <c r="F10" s="803" t="s">
        <v>18</v>
      </c>
      <c r="G10" s="797">
        <v>38</v>
      </c>
      <c r="H10" s="804"/>
      <c r="I10" s="805"/>
      <c r="J10" s="835"/>
    </row>
    <row r="11" customHeight="1" spans="1:10">
      <c r="A11" s="803" t="s">
        <v>197</v>
      </c>
      <c r="B11" s="797">
        <v>6</v>
      </c>
      <c r="C11" s="804"/>
      <c r="D11" s="805"/>
      <c r="E11" s="800"/>
      <c r="F11" s="803" t="s">
        <v>20</v>
      </c>
      <c r="G11" s="797">
        <v>39</v>
      </c>
      <c r="H11" s="804"/>
      <c r="I11" s="805"/>
      <c r="J11" s="835"/>
    </row>
    <row r="12" customHeight="1" spans="1:10">
      <c r="A12" s="803" t="s">
        <v>29</v>
      </c>
      <c r="B12" s="797">
        <v>7</v>
      </c>
      <c r="C12" s="804"/>
      <c r="D12" s="805"/>
      <c r="E12" s="800"/>
      <c r="F12" s="803" t="s">
        <v>22</v>
      </c>
      <c r="G12" s="797">
        <v>40</v>
      </c>
      <c r="H12" s="804"/>
      <c r="I12" s="805"/>
      <c r="J12" s="835"/>
    </row>
    <row r="13" customHeight="1" spans="1:10">
      <c r="A13" s="803" t="s">
        <v>31</v>
      </c>
      <c r="B13" s="797">
        <v>8</v>
      </c>
      <c r="C13" s="802"/>
      <c r="D13" s="806"/>
      <c r="E13" s="800"/>
      <c r="F13" s="803" t="s">
        <v>24</v>
      </c>
      <c r="G13" s="797">
        <v>41</v>
      </c>
      <c r="H13" s="804"/>
      <c r="I13" s="805"/>
      <c r="J13" s="835"/>
    </row>
    <row r="14" customHeight="1" spans="1:10">
      <c r="A14" s="803" t="s">
        <v>33</v>
      </c>
      <c r="B14" s="797">
        <v>9</v>
      </c>
      <c r="C14" s="802"/>
      <c r="D14" s="806"/>
      <c r="E14" s="800"/>
      <c r="F14" s="803" t="s">
        <v>26</v>
      </c>
      <c r="G14" s="797">
        <v>42</v>
      </c>
      <c r="H14" s="804"/>
      <c r="I14" s="805"/>
      <c r="J14" s="835"/>
    </row>
    <row r="15" customHeight="1" spans="1:10">
      <c r="A15" s="803" t="s">
        <v>35</v>
      </c>
      <c r="B15" s="797">
        <v>10</v>
      </c>
      <c r="C15" s="802"/>
      <c r="D15" s="806"/>
      <c r="E15" s="800"/>
      <c r="F15" s="803" t="s">
        <v>198</v>
      </c>
      <c r="G15" s="797">
        <v>43</v>
      </c>
      <c r="H15" s="804"/>
      <c r="I15" s="805"/>
      <c r="J15" s="835"/>
    </row>
    <row r="16" customHeight="1" spans="1:10">
      <c r="A16" s="803" t="s">
        <v>199</v>
      </c>
      <c r="B16" s="797">
        <v>11</v>
      </c>
      <c r="C16" s="802"/>
      <c r="D16" s="806"/>
      <c r="E16" s="800"/>
      <c r="F16" s="803" t="s">
        <v>30</v>
      </c>
      <c r="G16" s="797">
        <v>44</v>
      </c>
      <c r="H16" s="804"/>
      <c r="I16" s="805"/>
      <c r="J16" s="835"/>
    </row>
    <row r="17" customHeight="1" spans="1:10">
      <c r="A17" s="803" t="s">
        <v>53</v>
      </c>
      <c r="B17" s="797">
        <v>12</v>
      </c>
      <c r="C17" s="802"/>
      <c r="D17" s="806"/>
      <c r="E17" s="800"/>
      <c r="F17" s="803" t="s">
        <v>32</v>
      </c>
      <c r="G17" s="797">
        <v>45</v>
      </c>
      <c r="H17" s="804"/>
      <c r="I17" s="805"/>
      <c r="J17" s="835"/>
    </row>
    <row r="18" customHeight="1" spans="1:10">
      <c r="A18" s="807" t="s">
        <v>200</v>
      </c>
      <c r="B18" s="797">
        <v>13</v>
      </c>
      <c r="C18" s="802">
        <f>SUM(C7:C17)</f>
        <v>0</v>
      </c>
      <c r="D18" s="806">
        <f>SUM(D7:D17)</f>
        <v>0</v>
      </c>
      <c r="E18" s="800"/>
      <c r="F18" s="803" t="s">
        <v>34</v>
      </c>
      <c r="G18" s="797">
        <v>46</v>
      </c>
      <c r="H18" s="804"/>
      <c r="I18" s="805"/>
      <c r="J18" s="835"/>
    </row>
    <row r="19" customHeight="1" spans="1:10">
      <c r="A19" s="808" t="s">
        <v>201</v>
      </c>
      <c r="B19" s="797">
        <v>14</v>
      </c>
      <c r="C19" s="804"/>
      <c r="D19" s="805"/>
      <c r="E19" s="800"/>
      <c r="F19" s="809" t="s">
        <v>202</v>
      </c>
      <c r="G19" s="797">
        <v>47</v>
      </c>
      <c r="H19" s="804">
        <f>SUM(H7:H16)</f>
        <v>0</v>
      </c>
      <c r="I19" s="805">
        <f>SUM(I7:I18)</f>
        <v>0</v>
      </c>
      <c r="J19" s="835"/>
    </row>
    <row r="20" customHeight="1" spans="1:10">
      <c r="A20" s="803" t="s">
        <v>55</v>
      </c>
      <c r="B20" s="797">
        <v>15</v>
      </c>
      <c r="C20" s="802"/>
      <c r="D20" s="806"/>
      <c r="E20" s="800"/>
      <c r="F20" s="810" t="s">
        <v>203</v>
      </c>
      <c r="G20" s="797">
        <v>48</v>
      </c>
      <c r="H20" s="804"/>
      <c r="I20" s="805"/>
      <c r="J20" s="835"/>
    </row>
    <row r="21" customHeight="1" spans="1:10">
      <c r="A21" s="803" t="s">
        <v>57</v>
      </c>
      <c r="B21" s="797">
        <v>16</v>
      </c>
      <c r="C21" s="802"/>
      <c r="D21" s="806"/>
      <c r="E21" s="800"/>
      <c r="F21" s="803" t="s">
        <v>40</v>
      </c>
      <c r="G21" s="797">
        <v>49</v>
      </c>
      <c r="H21" s="804"/>
      <c r="I21" s="805"/>
      <c r="J21" s="835"/>
    </row>
    <row r="22" customHeight="1" spans="1:10">
      <c r="A22" s="803" t="s">
        <v>58</v>
      </c>
      <c r="B22" s="797">
        <v>17</v>
      </c>
      <c r="C22" s="802"/>
      <c r="D22" s="806"/>
      <c r="E22" s="800"/>
      <c r="F22" s="803" t="s">
        <v>42</v>
      </c>
      <c r="G22" s="797">
        <v>50</v>
      </c>
      <c r="H22" s="804"/>
      <c r="I22" s="805"/>
      <c r="J22" s="835"/>
    </row>
    <row r="23" customHeight="1" spans="1:10">
      <c r="A23" s="803" t="s">
        <v>59</v>
      </c>
      <c r="B23" s="797">
        <v>18</v>
      </c>
      <c r="C23" s="802"/>
      <c r="D23" s="806"/>
      <c r="E23" s="800"/>
      <c r="F23" s="803" t="s">
        <v>44</v>
      </c>
      <c r="G23" s="797">
        <v>51</v>
      </c>
      <c r="H23" s="804"/>
      <c r="I23" s="805"/>
      <c r="J23" s="835"/>
    </row>
    <row r="24" customHeight="1" spans="1:10">
      <c r="A24" s="803" t="s">
        <v>60</v>
      </c>
      <c r="B24" s="797">
        <v>19</v>
      </c>
      <c r="C24" s="802"/>
      <c r="D24" s="806"/>
      <c r="E24" s="800"/>
      <c r="F24" s="803" t="s">
        <v>46</v>
      </c>
      <c r="G24" s="797">
        <v>52</v>
      </c>
      <c r="H24" s="804"/>
      <c r="I24" s="805"/>
      <c r="J24" s="835"/>
    </row>
    <row r="25" customHeight="1" spans="1:10">
      <c r="A25" s="803" t="s">
        <v>61</v>
      </c>
      <c r="B25" s="797">
        <v>20</v>
      </c>
      <c r="C25" s="811"/>
      <c r="D25" s="806"/>
      <c r="E25" s="800"/>
      <c r="F25" s="803" t="s">
        <v>48</v>
      </c>
      <c r="G25" s="797">
        <v>53</v>
      </c>
      <c r="H25" s="804"/>
      <c r="I25" s="805"/>
      <c r="J25" s="835"/>
    </row>
    <row r="26" customHeight="1" spans="1:10">
      <c r="A26" s="803" t="s">
        <v>69</v>
      </c>
      <c r="B26" s="797">
        <v>21</v>
      </c>
      <c r="C26" s="811"/>
      <c r="D26" s="806"/>
      <c r="E26" s="800"/>
      <c r="F26" s="803" t="s">
        <v>50</v>
      </c>
      <c r="G26" s="797">
        <v>54</v>
      </c>
      <c r="H26" s="802"/>
      <c r="I26" s="806"/>
      <c r="J26" s="836"/>
    </row>
    <row r="27" customHeight="1" spans="1:10">
      <c r="A27" s="803" t="s">
        <v>72</v>
      </c>
      <c r="B27" s="797">
        <v>22</v>
      </c>
      <c r="C27" s="802"/>
      <c r="D27" s="806"/>
      <c r="E27" s="800"/>
      <c r="F27" s="803" t="s">
        <v>52</v>
      </c>
      <c r="G27" s="797">
        <v>55</v>
      </c>
      <c r="H27" s="802"/>
      <c r="I27" s="806"/>
      <c r="J27" s="835"/>
    </row>
    <row r="28" customHeight="1" spans="1:10">
      <c r="A28" s="803" t="s">
        <v>73</v>
      </c>
      <c r="B28" s="797">
        <v>23</v>
      </c>
      <c r="C28" s="802"/>
      <c r="D28" s="806"/>
      <c r="E28" s="800"/>
      <c r="F28" s="809" t="s">
        <v>204</v>
      </c>
      <c r="G28" s="797">
        <v>56</v>
      </c>
      <c r="H28" s="804">
        <f>SUM(H21:H27)</f>
        <v>0</v>
      </c>
      <c r="I28" s="805">
        <f>SUM(I21:I27)</f>
        <v>0</v>
      </c>
      <c r="J28" s="835"/>
    </row>
    <row r="29" customHeight="1" spans="1:10">
      <c r="A29" s="803" t="s">
        <v>74</v>
      </c>
      <c r="B29" s="797">
        <v>24</v>
      </c>
      <c r="C29" s="802"/>
      <c r="D29" s="806"/>
      <c r="E29" s="800"/>
      <c r="F29" s="812" t="s">
        <v>205</v>
      </c>
      <c r="G29" s="813">
        <v>57</v>
      </c>
      <c r="H29" s="814">
        <f>H19+H28</f>
        <v>0</v>
      </c>
      <c r="I29" s="837">
        <f>I19+I28</f>
        <v>0</v>
      </c>
      <c r="J29" s="838"/>
    </row>
    <row r="30" customHeight="1" spans="1:10">
      <c r="A30" s="803" t="s">
        <v>75</v>
      </c>
      <c r="B30" s="797">
        <v>25</v>
      </c>
      <c r="C30" s="802"/>
      <c r="D30" s="806"/>
      <c r="E30" s="800"/>
      <c r="F30" s="801" t="s">
        <v>206</v>
      </c>
      <c r="G30" s="797">
        <v>58</v>
      </c>
      <c r="H30" s="802"/>
      <c r="I30" s="806"/>
      <c r="J30" s="835"/>
    </row>
    <row r="31" customHeight="1" spans="1:10">
      <c r="A31" s="803" t="s">
        <v>76</v>
      </c>
      <c r="B31" s="797">
        <v>26</v>
      </c>
      <c r="C31" s="802"/>
      <c r="D31" s="806"/>
      <c r="E31" s="800"/>
      <c r="F31" s="803" t="s">
        <v>154</v>
      </c>
      <c r="G31" s="797">
        <v>59</v>
      </c>
      <c r="H31" s="804"/>
      <c r="I31" s="805"/>
      <c r="J31" s="835"/>
    </row>
    <row r="32" customHeight="1" spans="1:10">
      <c r="A32" s="803" t="s">
        <v>79</v>
      </c>
      <c r="B32" s="797">
        <v>27</v>
      </c>
      <c r="C32" s="802"/>
      <c r="D32" s="806"/>
      <c r="E32" s="800"/>
      <c r="F32" s="803" t="s">
        <v>207</v>
      </c>
      <c r="G32" s="797">
        <v>60</v>
      </c>
      <c r="H32" s="804"/>
      <c r="I32" s="805"/>
      <c r="J32" s="835"/>
    </row>
    <row r="33" customHeight="1" spans="1:10">
      <c r="A33" s="803" t="s">
        <v>80</v>
      </c>
      <c r="B33" s="797">
        <v>28</v>
      </c>
      <c r="C33" s="802"/>
      <c r="D33" s="806"/>
      <c r="E33" s="800"/>
      <c r="F33" s="803" t="s">
        <v>208</v>
      </c>
      <c r="G33" s="797">
        <v>61</v>
      </c>
      <c r="H33" s="811"/>
      <c r="I33" s="806"/>
      <c r="J33" s="835"/>
    </row>
    <row r="34" customHeight="1" spans="1:10">
      <c r="A34" s="803" t="s">
        <v>82</v>
      </c>
      <c r="B34" s="797">
        <v>29</v>
      </c>
      <c r="C34" s="802"/>
      <c r="D34" s="806"/>
      <c r="E34" s="800"/>
      <c r="F34" s="815" t="s">
        <v>209</v>
      </c>
      <c r="G34" s="797">
        <v>62</v>
      </c>
      <c r="H34" s="811"/>
      <c r="I34" s="806"/>
      <c r="J34" s="835"/>
    </row>
    <row r="35" customHeight="1" spans="1:10">
      <c r="A35" s="803" t="s">
        <v>83</v>
      </c>
      <c r="B35" s="797">
        <v>30</v>
      </c>
      <c r="C35" s="802"/>
      <c r="D35" s="806"/>
      <c r="E35" s="800"/>
      <c r="F35" s="803" t="s">
        <v>210</v>
      </c>
      <c r="G35" s="797">
        <v>63</v>
      </c>
      <c r="H35" s="802"/>
      <c r="I35" s="806"/>
      <c r="J35" s="835"/>
    </row>
    <row r="36" customHeight="1" spans="1:10">
      <c r="A36" s="803" t="s">
        <v>84</v>
      </c>
      <c r="B36" s="797">
        <v>31</v>
      </c>
      <c r="C36" s="802"/>
      <c r="D36" s="806"/>
      <c r="E36" s="800"/>
      <c r="F36" s="815" t="s">
        <v>211</v>
      </c>
      <c r="G36" s="797">
        <v>64</v>
      </c>
      <c r="H36" s="811"/>
      <c r="I36" s="805"/>
      <c r="J36" s="835"/>
    </row>
    <row r="37" customHeight="1" spans="1:10">
      <c r="A37" s="816"/>
      <c r="B37" s="797"/>
      <c r="C37" s="811"/>
      <c r="D37" s="806"/>
      <c r="E37" s="800"/>
      <c r="F37" s="817" t="s">
        <v>212</v>
      </c>
      <c r="G37" s="797">
        <v>65</v>
      </c>
      <c r="H37" s="811"/>
      <c r="I37" s="805"/>
      <c r="J37" s="835"/>
    </row>
    <row r="38" customHeight="1" spans="1:10">
      <c r="A38" s="807" t="s">
        <v>213</v>
      </c>
      <c r="B38" s="797">
        <v>32</v>
      </c>
      <c r="C38" s="818">
        <f>SUM(C20:C36)</f>
        <v>0</v>
      </c>
      <c r="D38" s="806">
        <f>SUM(D20:D36)</f>
        <v>0</v>
      </c>
      <c r="E38" s="800"/>
      <c r="F38" s="819" t="s">
        <v>214</v>
      </c>
      <c r="G38" s="820">
        <v>67</v>
      </c>
      <c r="H38" s="821">
        <f>H37</f>
        <v>0</v>
      </c>
      <c r="I38" s="839">
        <f>I37</f>
        <v>0</v>
      </c>
      <c r="J38" s="840"/>
    </row>
    <row r="39" customHeight="1" spans="1:10">
      <c r="A39" s="822" t="s">
        <v>215</v>
      </c>
      <c r="B39" s="797">
        <v>33</v>
      </c>
      <c r="C39" s="823">
        <f>SUM(C38,C18)</f>
        <v>0</v>
      </c>
      <c r="D39" s="824">
        <f>SUM(D38,D18)</f>
        <v>0</v>
      </c>
      <c r="E39" s="825"/>
      <c r="F39" s="826" t="s">
        <v>216</v>
      </c>
      <c r="G39" s="827">
        <v>68</v>
      </c>
      <c r="H39" s="828">
        <f>H29+H37</f>
        <v>0</v>
      </c>
      <c r="I39" s="839">
        <f>I29+I37</f>
        <v>0</v>
      </c>
      <c r="J39" s="840"/>
    </row>
    <row r="40" customHeight="1" spans="1:10">
      <c r="A40" s="829"/>
      <c r="B40" s="797"/>
      <c r="C40" s="802"/>
      <c r="D40" s="806"/>
      <c r="E40" s="800"/>
      <c r="F40" s="801" t="s">
        <v>217</v>
      </c>
      <c r="G40" s="797">
        <v>69</v>
      </c>
      <c r="H40" s="802">
        <f>H39-C39</f>
        <v>0</v>
      </c>
      <c r="I40" s="806">
        <f>I39-D39</f>
        <v>0</v>
      </c>
      <c r="J40" s="835"/>
    </row>
    <row r="41" customHeight="1" spans="3:9">
      <c r="C41" s="830" t="s">
        <v>218</v>
      </c>
      <c r="D41" s="831"/>
      <c r="E41" s="832" t="s">
        <v>219</v>
      </c>
      <c r="H41" s="833" t="s">
        <v>220</v>
      </c>
      <c r="I41" s="831"/>
    </row>
    <row r="42" customFormat="1" ht="15.75" spans="1:256">
      <c r="A42" s="780"/>
      <c r="B42" s="781"/>
      <c r="C42" s="782"/>
      <c r="D42" s="783"/>
      <c r="E42" s="780"/>
      <c r="F42" s="780"/>
      <c r="G42" s="781"/>
      <c r="H42" s="782"/>
      <c r="I42" s="783"/>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0"/>
      <c r="AO42" s="780"/>
      <c r="AP42" s="780"/>
      <c r="AQ42" s="780"/>
      <c r="AR42" s="780"/>
      <c r="AS42" s="780"/>
      <c r="AT42" s="780"/>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0"/>
      <c r="BX42" s="780"/>
      <c r="BY42" s="780"/>
      <c r="BZ42" s="780"/>
      <c r="CA42" s="780"/>
      <c r="CB42" s="780"/>
      <c r="CC42" s="780"/>
      <c r="CD42" s="780"/>
      <c r="CE42" s="780"/>
      <c r="CF42" s="780"/>
      <c r="CG42" s="780"/>
      <c r="CH42" s="780"/>
      <c r="CI42" s="780"/>
      <c r="CJ42" s="780"/>
      <c r="CK42" s="780"/>
      <c r="CL42" s="780"/>
      <c r="CM42" s="780"/>
      <c r="CN42" s="780"/>
      <c r="CO42" s="780"/>
      <c r="CP42" s="780"/>
      <c r="CQ42" s="780"/>
      <c r="CR42" s="780"/>
      <c r="CS42" s="780"/>
      <c r="CT42" s="780"/>
      <c r="CU42" s="780"/>
      <c r="CV42" s="780"/>
      <c r="CW42" s="780"/>
      <c r="CX42" s="780"/>
      <c r="CY42" s="780"/>
      <c r="CZ42" s="780"/>
      <c r="DA42" s="780"/>
      <c r="DB42" s="780"/>
      <c r="DC42" s="780"/>
      <c r="DD42" s="780"/>
      <c r="DE42" s="780"/>
      <c r="DF42" s="780"/>
      <c r="DG42" s="780"/>
      <c r="DH42" s="780"/>
      <c r="DI42" s="780"/>
      <c r="DJ42" s="780"/>
      <c r="DK42" s="780"/>
      <c r="DL42" s="780"/>
      <c r="DM42" s="780"/>
      <c r="DN42" s="780"/>
      <c r="DO42" s="780"/>
      <c r="DP42" s="780"/>
      <c r="DQ42" s="780"/>
      <c r="DR42" s="780"/>
      <c r="DS42" s="780"/>
      <c r="DT42" s="780"/>
      <c r="DU42" s="780"/>
      <c r="DV42" s="780"/>
      <c r="DW42" s="780"/>
      <c r="DX42" s="780"/>
      <c r="DY42" s="780"/>
      <c r="DZ42" s="780"/>
      <c r="EA42" s="780"/>
      <c r="EB42" s="780"/>
      <c r="EC42" s="780"/>
      <c r="ED42" s="780"/>
      <c r="EE42" s="780"/>
      <c r="EF42" s="780"/>
      <c r="EG42" s="780"/>
      <c r="EH42" s="780"/>
      <c r="EI42" s="780"/>
      <c r="EJ42" s="780"/>
      <c r="EK42" s="780"/>
      <c r="EL42" s="780"/>
      <c r="EM42" s="780"/>
      <c r="EN42" s="780"/>
      <c r="EO42" s="780"/>
      <c r="EP42" s="780"/>
      <c r="EQ42" s="780"/>
      <c r="ER42" s="780"/>
      <c r="ES42" s="780"/>
      <c r="ET42" s="780"/>
      <c r="EU42" s="780"/>
      <c r="EV42" s="780"/>
      <c r="EW42" s="780"/>
      <c r="EX42" s="780"/>
      <c r="EY42" s="780"/>
      <c r="EZ42" s="780"/>
      <c r="FA42" s="780"/>
      <c r="FB42" s="780"/>
      <c r="FC42" s="780"/>
      <c r="FD42" s="780"/>
      <c r="FE42" s="780"/>
      <c r="FF42" s="780"/>
      <c r="FG42" s="780"/>
      <c r="FH42" s="780"/>
      <c r="FI42" s="780"/>
      <c r="FJ42" s="780"/>
      <c r="FK42" s="780"/>
      <c r="FL42" s="780"/>
      <c r="FM42" s="780"/>
      <c r="FN42" s="780"/>
      <c r="FO42" s="780"/>
      <c r="FP42" s="780"/>
      <c r="FQ42" s="780"/>
      <c r="FR42" s="780"/>
      <c r="FS42" s="780"/>
      <c r="FT42" s="780"/>
      <c r="FU42" s="780"/>
      <c r="FV42" s="780"/>
      <c r="FW42" s="780"/>
      <c r="FX42" s="780"/>
      <c r="FY42" s="780"/>
      <c r="FZ42" s="780"/>
      <c r="GA42" s="780"/>
      <c r="GB42" s="780"/>
      <c r="GC42" s="780"/>
      <c r="GD42" s="780"/>
      <c r="GE42" s="780"/>
      <c r="GF42" s="780"/>
      <c r="GG42" s="780"/>
      <c r="GH42" s="780"/>
      <c r="GI42" s="780"/>
      <c r="GJ42" s="780"/>
      <c r="GK42" s="780"/>
      <c r="GL42" s="780"/>
      <c r="GM42" s="780"/>
      <c r="GN42" s="780"/>
      <c r="GO42" s="780"/>
      <c r="GP42" s="780"/>
      <c r="GQ42" s="780"/>
      <c r="GR42" s="780"/>
      <c r="GS42" s="780"/>
      <c r="GT42" s="780"/>
      <c r="GU42" s="780"/>
      <c r="GV42" s="780"/>
      <c r="GW42" s="780"/>
      <c r="GX42" s="780"/>
      <c r="GY42" s="780"/>
      <c r="GZ42" s="780"/>
      <c r="HA42" s="780"/>
      <c r="HB42" s="780"/>
      <c r="HC42" s="780"/>
      <c r="HD42" s="780"/>
      <c r="HE42" s="780"/>
      <c r="HF42" s="780"/>
      <c r="HG42" s="780"/>
      <c r="HH42" s="780"/>
      <c r="HI42" s="780"/>
      <c r="HJ42" s="780"/>
      <c r="HK42" s="780"/>
      <c r="HL42" s="780"/>
      <c r="HM42" s="780"/>
      <c r="HN42" s="780"/>
      <c r="HO42" s="780"/>
      <c r="HP42" s="780"/>
      <c r="HQ42" s="780"/>
      <c r="HR42" s="780"/>
      <c r="HS42" s="780"/>
      <c r="HT42" s="780"/>
      <c r="HU42" s="780"/>
      <c r="HV42" s="780"/>
      <c r="HW42" s="780"/>
      <c r="HX42" s="780"/>
      <c r="HY42" s="780"/>
      <c r="HZ42" s="780"/>
      <c r="IA42" s="780"/>
      <c r="IB42" s="780"/>
      <c r="IC42" s="780"/>
      <c r="ID42" s="780"/>
      <c r="IE42" s="780"/>
      <c r="IF42" s="780"/>
      <c r="IG42" s="780"/>
      <c r="IH42" s="780"/>
      <c r="II42" s="780"/>
      <c r="IJ42" s="780"/>
      <c r="IK42" s="780"/>
      <c r="IL42" s="780"/>
      <c r="IM42" s="780"/>
      <c r="IN42" s="780"/>
      <c r="IO42" s="780"/>
      <c r="IP42" s="780"/>
      <c r="IQ42" s="780"/>
      <c r="IR42" s="780"/>
      <c r="IS42" s="780"/>
      <c r="IT42" s="780"/>
      <c r="IU42" s="780"/>
      <c r="IV42" s="780"/>
    </row>
    <row r="43" customFormat="1" ht="15.75" spans="1:256">
      <c r="A43" s="780"/>
      <c r="B43" s="781"/>
      <c r="C43" s="782"/>
      <c r="D43" s="783"/>
      <c r="E43" s="780"/>
      <c r="F43" s="780"/>
      <c r="G43" s="781"/>
      <c r="H43" s="782"/>
      <c r="I43" s="783"/>
      <c r="J43" s="780"/>
      <c r="K43" s="780"/>
      <c r="L43" s="780"/>
      <c r="M43" s="780"/>
      <c r="N43" s="780"/>
      <c r="O43" s="780"/>
      <c r="P43" s="780"/>
      <c r="Q43" s="780"/>
      <c r="R43" s="780"/>
      <c r="S43" s="780"/>
      <c r="T43" s="780"/>
      <c r="U43" s="780"/>
      <c r="V43" s="780"/>
      <c r="W43" s="780"/>
      <c r="X43" s="780"/>
      <c r="Y43" s="780"/>
      <c r="Z43" s="780"/>
      <c r="AA43" s="780"/>
      <c r="AB43" s="780"/>
      <c r="AC43" s="780"/>
      <c r="AD43" s="780"/>
      <c r="AE43" s="780"/>
      <c r="AF43" s="780"/>
      <c r="AG43" s="780"/>
      <c r="AH43" s="780"/>
      <c r="AI43" s="780"/>
      <c r="AJ43" s="780"/>
      <c r="AK43" s="780"/>
      <c r="AL43" s="780"/>
      <c r="AM43" s="780"/>
      <c r="AN43" s="780"/>
      <c r="AO43" s="780"/>
      <c r="AP43" s="780"/>
      <c r="AQ43" s="780"/>
      <c r="AR43" s="780"/>
      <c r="AS43" s="780"/>
      <c r="AT43" s="780"/>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0"/>
      <c r="BX43" s="780"/>
      <c r="BY43" s="780"/>
      <c r="BZ43" s="780"/>
      <c r="CA43" s="780"/>
      <c r="CB43" s="780"/>
      <c r="CC43" s="780"/>
      <c r="CD43" s="780"/>
      <c r="CE43" s="780"/>
      <c r="CF43" s="780"/>
      <c r="CG43" s="780"/>
      <c r="CH43" s="780"/>
      <c r="CI43" s="780"/>
      <c r="CJ43" s="780"/>
      <c r="CK43" s="780"/>
      <c r="CL43" s="780"/>
      <c r="CM43" s="780"/>
      <c r="CN43" s="780"/>
      <c r="CO43" s="780"/>
      <c r="CP43" s="780"/>
      <c r="CQ43" s="780"/>
      <c r="CR43" s="780"/>
      <c r="CS43" s="780"/>
      <c r="CT43" s="780"/>
      <c r="CU43" s="780"/>
      <c r="CV43" s="780"/>
      <c r="CW43" s="780"/>
      <c r="CX43" s="780"/>
      <c r="CY43" s="780"/>
      <c r="CZ43" s="780"/>
      <c r="DA43" s="780"/>
      <c r="DB43" s="780"/>
      <c r="DC43" s="780"/>
      <c r="DD43" s="780"/>
      <c r="DE43" s="780"/>
      <c r="DF43" s="780"/>
      <c r="DG43" s="780"/>
      <c r="DH43" s="780"/>
      <c r="DI43" s="780"/>
      <c r="DJ43" s="780"/>
      <c r="DK43" s="780"/>
      <c r="DL43" s="780"/>
      <c r="DM43" s="780"/>
      <c r="DN43" s="780"/>
      <c r="DO43" s="780"/>
      <c r="DP43" s="780"/>
      <c r="DQ43" s="780"/>
      <c r="DR43" s="780"/>
      <c r="DS43" s="780"/>
      <c r="DT43" s="780"/>
      <c r="DU43" s="780"/>
      <c r="DV43" s="780"/>
      <c r="DW43" s="780"/>
      <c r="DX43" s="780"/>
      <c r="DY43" s="780"/>
      <c r="DZ43" s="780"/>
      <c r="EA43" s="780"/>
      <c r="EB43" s="780"/>
      <c r="EC43" s="780"/>
      <c r="ED43" s="780"/>
      <c r="EE43" s="780"/>
      <c r="EF43" s="780"/>
      <c r="EG43" s="780"/>
      <c r="EH43" s="780"/>
      <c r="EI43" s="780"/>
      <c r="EJ43" s="780"/>
      <c r="EK43" s="780"/>
      <c r="EL43" s="780"/>
      <c r="EM43" s="780"/>
      <c r="EN43" s="780"/>
      <c r="EO43" s="780"/>
      <c r="EP43" s="780"/>
      <c r="EQ43" s="780"/>
      <c r="ER43" s="780"/>
      <c r="ES43" s="780"/>
      <c r="ET43" s="780"/>
      <c r="EU43" s="780"/>
      <c r="EV43" s="780"/>
      <c r="EW43" s="780"/>
      <c r="EX43" s="780"/>
      <c r="EY43" s="780"/>
      <c r="EZ43" s="780"/>
      <c r="FA43" s="780"/>
      <c r="FB43" s="780"/>
      <c r="FC43" s="780"/>
      <c r="FD43" s="780"/>
      <c r="FE43" s="780"/>
      <c r="FF43" s="780"/>
      <c r="FG43" s="780"/>
      <c r="FH43" s="780"/>
      <c r="FI43" s="780"/>
      <c r="FJ43" s="780"/>
      <c r="FK43" s="780"/>
      <c r="FL43" s="780"/>
      <c r="FM43" s="780"/>
      <c r="FN43" s="780"/>
      <c r="FO43" s="780"/>
      <c r="FP43" s="780"/>
      <c r="FQ43" s="780"/>
      <c r="FR43" s="780"/>
      <c r="FS43" s="780"/>
      <c r="FT43" s="780"/>
      <c r="FU43" s="780"/>
      <c r="FV43" s="780"/>
      <c r="FW43" s="780"/>
      <c r="FX43" s="780"/>
      <c r="FY43" s="780"/>
      <c r="FZ43" s="780"/>
      <c r="GA43" s="780"/>
      <c r="GB43" s="780"/>
      <c r="GC43" s="780"/>
      <c r="GD43" s="780"/>
      <c r="GE43" s="780"/>
      <c r="GF43" s="780"/>
      <c r="GG43" s="780"/>
      <c r="GH43" s="780"/>
      <c r="GI43" s="780"/>
      <c r="GJ43" s="780"/>
      <c r="GK43" s="780"/>
      <c r="GL43" s="780"/>
      <c r="GM43" s="780"/>
      <c r="GN43" s="780"/>
      <c r="GO43" s="780"/>
      <c r="GP43" s="780"/>
      <c r="GQ43" s="780"/>
      <c r="GR43" s="780"/>
      <c r="GS43" s="780"/>
      <c r="GT43" s="780"/>
      <c r="GU43" s="780"/>
      <c r="GV43" s="780"/>
      <c r="GW43" s="780"/>
      <c r="GX43" s="780"/>
      <c r="GY43" s="780"/>
      <c r="GZ43" s="780"/>
      <c r="HA43" s="780"/>
      <c r="HB43" s="780"/>
      <c r="HC43" s="780"/>
      <c r="HD43" s="780"/>
      <c r="HE43" s="780"/>
      <c r="HF43" s="780"/>
      <c r="HG43" s="780"/>
      <c r="HH43" s="780"/>
      <c r="HI43" s="780"/>
      <c r="HJ43" s="780"/>
      <c r="HK43" s="780"/>
      <c r="HL43" s="780"/>
      <c r="HM43" s="780"/>
      <c r="HN43" s="780"/>
      <c r="HO43" s="780"/>
      <c r="HP43" s="780"/>
      <c r="HQ43" s="780"/>
      <c r="HR43" s="780"/>
      <c r="HS43" s="780"/>
      <c r="HT43" s="780"/>
      <c r="HU43" s="780"/>
      <c r="HV43" s="780"/>
      <c r="HW43" s="780"/>
      <c r="HX43" s="780"/>
      <c r="HY43" s="780"/>
      <c r="HZ43" s="780"/>
      <c r="IA43" s="780"/>
      <c r="IB43" s="780"/>
      <c r="IC43" s="780"/>
      <c r="ID43" s="780"/>
      <c r="IE43" s="780"/>
      <c r="IF43" s="780"/>
      <c r="IG43" s="780"/>
      <c r="IH43" s="780"/>
      <c r="II43" s="780"/>
      <c r="IJ43" s="780"/>
      <c r="IK43" s="780"/>
      <c r="IL43" s="780"/>
      <c r="IM43" s="780"/>
      <c r="IN43" s="780"/>
      <c r="IO43" s="780"/>
      <c r="IP43" s="780"/>
      <c r="IQ43" s="780"/>
      <c r="IR43" s="780"/>
      <c r="IS43" s="780"/>
      <c r="IT43" s="780"/>
      <c r="IU43" s="780"/>
      <c r="IV43" s="780"/>
    </row>
    <row r="44" customFormat="1" ht="15.75" spans="1:256">
      <c r="A44" s="780"/>
      <c r="B44" s="781"/>
      <c r="C44" s="782"/>
      <c r="D44" s="783"/>
      <c r="E44" s="780"/>
      <c r="F44" s="780"/>
      <c r="G44" s="781"/>
      <c r="H44" s="782"/>
      <c r="I44" s="783"/>
      <c r="J44" s="780"/>
      <c r="K44" s="780"/>
      <c r="L44" s="780"/>
      <c r="M44" s="780"/>
      <c r="N44" s="780"/>
      <c r="O44" s="780"/>
      <c r="P44" s="780"/>
      <c r="Q44" s="780"/>
      <c r="R44" s="780"/>
      <c r="S44" s="780"/>
      <c r="T44" s="780"/>
      <c r="U44" s="780"/>
      <c r="V44" s="780"/>
      <c r="W44" s="780"/>
      <c r="X44" s="780"/>
      <c r="Y44" s="780"/>
      <c r="Z44" s="780"/>
      <c r="AA44" s="780"/>
      <c r="AB44" s="780"/>
      <c r="AC44" s="780"/>
      <c r="AD44" s="780"/>
      <c r="AE44" s="780"/>
      <c r="AF44" s="780"/>
      <c r="AG44" s="780"/>
      <c r="AH44" s="780"/>
      <c r="AI44" s="780"/>
      <c r="AJ44" s="780"/>
      <c r="AK44" s="780"/>
      <c r="AL44" s="780"/>
      <c r="AM44" s="780"/>
      <c r="AN44" s="780"/>
      <c r="AO44" s="780"/>
      <c r="AP44" s="780"/>
      <c r="AQ44" s="780"/>
      <c r="AR44" s="780"/>
      <c r="AS44" s="780"/>
      <c r="AT44" s="780"/>
      <c r="AU44" s="780"/>
      <c r="AV44" s="780"/>
      <c r="AW44" s="780"/>
      <c r="AX44" s="780"/>
      <c r="AY44" s="780"/>
      <c r="AZ44" s="780"/>
      <c r="BA44" s="780"/>
      <c r="BB44" s="780"/>
      <c r="BC44" s="780"/>
      <c r="BD44" s="780"/>
      <c r="BE44" s="780"/>
      <c r="BF44" s="780"/>
      <c r="BG44" s="780"/>
      <c r="BH44" s="780"/>
      <c r="BI44" s="780"/>
      <c r="BJ44" s="780"/>
      <c r="BK44" s="780"/>
      <c r="BL44" s="780"/>
      <c r="BM44" s="780"/>
      <c r="BN44" s="780"/>
      <c r="BO44" s="780"/>
      <c r="BP44" s="780"/>
      <c r="BQ44" s="780"/>
      <c r="BR44" s="780"/>
      <c r="BS44" s="780"/>
      <c r="BT44" s="780"/>
      <c r="BU44" s="780"/>
      <c r="BV44" s="780"/>
      <c r="BW44" s="780"/>
      <c r="BX44" s="780"/>
      <c r="BY44" s="780"/>
      <c r="BZ44" s="780"/>
      <c r="CA44" s="780"/>
      <c r="CB44" s="780"/>
      <c r="CC44" s="780"/>
      <c r="CD44" s="780"/>
      <c r="CE44" s="780"/>
      <c r="CF44" s="780"/>
      <c r="CG44" s="780"/>
      <c r="CH44" s="780"/>
      <c r="CI44" s="780"/>
      <c r="CJ44" s="780"/>
      <c r="CK44" s="780"/>
      <c r="CL44" s="780"/>
      <c r="CM44" s="780"/>
      <c r="CN44" s="780"/>
      <c r="CO44" s="780"/>
      <c r="CP44" s="780"/>
      <c r="CQ44" s="780"/>
      <c r="CR44" s="780"/>
      <c r="CS44" s="780"/>
      <c r="CT44" s="780"/>
      <c r="CU44" s="780"/>
      <c r="CV44" s="780"/>
      <c r="CW44" s="780"/>
      <c r="CX44" s="780"/>
      <c r="CY44" s="780"/>
      <c r="CZ44" s="780"/>
      <c r="DA44" s="780"/>
      <c r="DB44" s="780"/>
      <c r="DC44" s="780"/>
      <c r="DD44" s="780"/>
      <c r="DE44" s="780"/>
      <c r="DF44" s="780"/>
      <c r="DG44" s="780"/>
      <c r="DH44" s="780"/>
      <c r="DI44" s="780"/>
      <c r="DJ44" s="780"/>
      <c r="DK44" s="780"/>
      <c r="DL44" s="780"/>
      <c r="DM44" s="780"/>
      <c r="DN44" s="780"/>
      <c r="DO44" s="780"/>
      <c r="DP44" s="780"/>
      <c r="DQ44" s="780"/>
      <c r="DR44" s="780"/>
      <c r="DS44" s="780"/>
      <c r="DT44" s="780"/>
      <c r="DU44" s="780"/>
      <c r="DV44" s="780"/>
      <c r="DW44" s="780"/>
      <c r="DX44" s="780"/>
      <c r="DY44" s="780"/>
      <c r="DZ44" s="780"/>
      <c r="EA44" s="780"/>
      <c r="EB44" s="780"/>
      <c r="EC44" s="780"/>
      <c r="ED44" s="780"/>
      <c r="EE44" s="780"/>
      <c r="EF44" s="780"/>
      <c r="EG44" s="780"/>
      <c r="EH44" s="780"/>
      <c r="EI44" s="780"/>
      <c r="EJ44" s="780"/>
      <c r="EK44" s="780"/>
      <c r="EL44" s="780"/>
      <c r="EM44" s="780"/>
      <c r="EN44" s="780"/>
      <c r="EO44" s="780"/>
      <c r="EP44" s="780"/>
      <c r="EQ44" s="780"/>
      <c r="ER44" s="780"/>
      <c r="ES44" s="780"/>
      <c r="ET44" s="780"/>
      <c r="EU44" s="780"/>
      <c r="EV44" s="780"/>
      <c r="EW44" s="780"/>
      <c r="EX44" s="780"/>
      <c r="EY44" s="780"/>
      <c r="EZ44" s="780"/>
      <c r="FA44" s="780"/>
      <c r="FB44" s="780"/>
      <c r="FC44" s="780"/>
      <c r="FD44" s="780"/>
      <c r="FE44" s="780"/>
      <c r="FF44" s="780"/>
      <c r="FG44" s="780"/>
      <c r="FH44" s="780"/>
      <c r="FI44" s="780"/>
      <c r="FJ44" s="780"/>
      <c r="FK44" s="780"/>
      <c r="FL44" s="780"/>
      <c r="FM44" s="780"/>
      <c r="FN44" s="780"/>
      <c r="FO44" s="780"/>
      <c r="FP44" s="780"/>
      <c r="FQ44" s="780"/>
      <c r="FR44" s="780"/>
      <c r="FS44" s="780"/>
      <c r="FT44" s="780"/>
      <c r="FU44" s="780"/>
      <c r="FV44" s="780"/>
      <c r="FW44" s="780"/>
      <c r="FX44" s="780"/>
      <c r="FY44" s="780"/>
      <c r="FZ44" s="780"/>
      <c r="GA44" s="780"/>
      <c r="GB44" s="780"/>
      <c r="GC44" s="780"/>
      <c r="GD44" s="780"/>
      <c r="GE44" s="780"/>
      <c r="GF44" s="780"/>
      <c r="GG44" s="780"/>
      <c r="GH44" s="780"/>
      <c r="GI44" s="780"/>
      <c r="GJ44" s="780"/>
      <c r="GK44" s="780"/>
      <c r="GL44" s="780"/>
      <c r="GM44" s="780"/>
      <c r="GN44" s="780"/>
      <c r="GO44" s="780"/>
      <c r="GP44" s="780"/>
      <c r="GQ44" s="780"/>
      <c r="GR44" s="780"/>
      <c r="GS44" s="780"/>
      <c r="GT44" s="780"/>
      <c r="GU44" s="780"/>
      <c r="GV44" s="780"/>
      <c r="GW44" s="780"/>
      <c r="GX44" s="780"/>
      <c r="GY44" s="780"/>
      <c r="GZ44" s="780"/>
      <c r="HA44" s="780"/>
      <c r="HB44" s="780"/>
      <c r="HC44" s="780"/>
      <c r="HD44" s="780"/>
      <c r="HE44" s="780"/>
      <c r="HF44" s="780"/>
      <c r="HG44" s="780"/>
      <c r="HH44" s="780"/>
      <c r="HI44" s="780"/>
      <c r="HJ44" s="780"/>
      <c r="HK44" s="780"/>
      <c r="HL44" s="780"/>
      <c r="HM44" s="780"/>
      <c r="HN44" s="780"/>
      <c r="HO44" s="780"/>
      <c r="HP44" s="780"/>
      <c r="HQ44" s="780"/>
      <c r="HR44" s="780"/>
      <c r="HS44" s="780"/>
      <c r="HT44" s="780"/>
      <c r="HU44" s="780"/>
      <c r="HV44" s="780"/>
      <c r="HW44" s="780"/>
      <c r="HX44" s="780"/>
      <c r="HY44" s="780"/>
      <c r="HZ44" s="780"/>
      <c r="IA44" s="780"/>
      <c r="IB44" s="780"/>
      <c r="IC44" s="780"/>
      <c r="ID44" s="780"/>
      <c r="IE44" s="780"/>
      <c r="IF44" s="780"/>
      <c r="IG44" s="780"/>
      <c r="IH44" s="780"/>
      <c r="II44" s="780"/>
      <c r="IJ44" s="780"/>
      <c r="IK44" s="780"/>
      <c r="IL44" s="780"/>
      <c r="IM44" s="780"/>
      <c r="IN44" s="780"/>
      <c r="IO44" s="780"/>
      <c r="IP44" s="780"/>
      <c r="IQ44" s="780"/>
      <c r="IR44" s="780"/>
      <c r="IS44" s="780"/>
      <c r="IT44" s="780"/>
      <c r="IU44" s="780"/>
      <c r="IV44" s="780"/>
    </row>
    <row r="45" customFormat="1" ht="15.75" spans="1:256">
      <c r="A45" s="780"/>
      <c r="B45" s="781"/>
      <c r="C45" s="782"/>
      <c r="D45" s="783"/>
      <c r="E45" s="780"/>
      <c r="F45" s="780"/>
      <c r="G45" s="781"/>
      <c r="H45" s="782"/>
      <c r="I45" s="783"/>
      <c r="J45" s="780"/>
      <c r="K45" s="780"/>
      <c r="L45" s="780"/>
      <c r="M45" s="780"/>
      <c r="N45" s="780"/>
      <c r="O45" s="780"/>
      <c r="P45" s="780"/>
      <c r="Q45" s="780"/>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780"/>
      <c r="BD45" s="780"/>
      <c r="BE45" s="780"/>
      <c r="BF45" s="780"/>
      <c r="BG45" s="780"/>
      <c r="BH45" s="780"/>
      <c r="BI45" s="780"/>
      <c r="BJ45" s="780"/>
      <c r="BK45" s="780"/>
      <c r="BL45" s="780"/>
      <c r="BM45" s="780"/>
      <c r="BN45" s="780"/>
      <c r="BO45" s="780"/>
      <c r="BP45" s="780"/>
      <c r="BQ45" s="780"/>
      <c r="BR45" s="780"/>
      <c r="BS45" s="780"/>
      <c r="BT45" s="780"/>
      <c r="BU45" s="780"/>
      <c r="BV45" s="780"/>
      <c r="BW45" s="780"/>
      <c r="BX45" s="780"/>
      <c r="BY45" s="780"/>
      <c r="BZ45" s="780"/>
      <c r="CA45" s="780"/>
      <c r="CB45" s="780"/>
      <c r="CC45" s="780"/>
      <c r="CD45" s="780"/>
      <c r="CE45" s="780"/>
      <c r="CF45" s="780"/>
      <c r="CG45" s="780"/>
      <c r="CH45" s="780"/>
      <c r="CI45" s="780"/>
      <c r="CJ45" s="780"/>
      <c r="CK45" s="780"/>
      <c r="CL45" s="780"/>
      <c r="CM45" s="780"/>
      <c r="CN45" s="780"/>
      <c r="CO45" s="780"/>
      <c r="CP45" s="780"/>
      <c r="CQ45" s="780"/>
      <c r="CR45" s="780"/>
      <c r="CS45" s="780"/>
      <c r="CT45" s="780"/>
      <c r="CU45" s="780"/>
      <c r="CV45" s="780"/>
      <c r="CW45" s="780"/>
      <c r="CX45" s="780"/>
      <c r="CY45" s="780"/>
      <c r="CZ45" s="780"/>
      <c r="DA45" s="780"/>
      <c r="DB45" s="780"/>
      <c r="DC45" s="780"/>
      <c r="DD45" s="780"/>
      <c r="DE45" s="780"/>
      <c r="DF45" s="780"/>
      <c r="DG45" s="780"/>
      <c r="DH45" s="780"/>
      <c r="DI45" s="780"/>
      <c r="DJ45" s="780"/>
      <c r="DK45" s="780"/>
      <c r="DL45" s="780"/>
      <c r="DM45" s="780"/>
      <c r="DN45" s="780"/>
      <c r="DO45" s="780"/>
      <c r="DP45" s="780"/>
      <c r="DQ45" s="780"/>
      <c r="DR45" s="780"/>
      <c r="DS45" s="780"/>
      <c r="DT45" s="780"/>
      <c r="DU45" s="780"/>
      <c r="DV45" s="780"/>
      <c r="DW45" s="780"/>
      <c r="DX45" s="780"/>
      <c r="DY45" s="780"/>
      <c r="DZ45" s="780"/>
      <c r="EA45" s="780"/>
      <c r="EB45" s="780"/>
      <c r="EC45" s="780"/>
      <c r="ED45" s="780"/>
      <c r="EE45" s="780"/>
      <c r="EF45" s="780"/>
      <c r="EG45" s="780"/>
      <c r="EH45" s="780"/>
      <c r="EI45" s="780"/>
      <c r="EJ45" s="780"/>
      <c r="EK45" s="780"/>
      <c r="EL45" s="780"/>
      <c r="EM45" s="780"/>
      <c r="EN45" s="780"/>
      <c r="EO45" s="780"/>
      <c r="EP45" s="780"/>
      <c r="EQ45" s="780"/>
      <c r="ER45" s="780"/>
      <c r="ES45" s="780"/>
      <c r="ET45" s="780"/>
      <c r="EU45" s="780"/>
      <c r="EV45" s="780"/>
      <c r="EW45" s="780"/>
      <c r="EX45" s="780"/>
      <c r="EY45" s="780"/>
      <c r="EZ45" s="780"/>
      <c r="FA45" s="780"/>
      <c r="FB45" s="780"/>
      <c r="FC45" s="780"/>
      <c r="FD45" s="780"/>
      <c r="FE45" s="780"/>
      <c r="FF45" s="780"/>
      <c r="FG45" s="780"/>
      <c r="FH45" s="780"/>
      <c r="FI45" s="780"/>
      <c r="FJ45" s="780"/>
      <c r="FK45" s="780"/>
      <c r="FL45" s="780"/>
      <c r="FM45" s="780"/>
      <c r="FN45" s="780"/>
      <c r="FO45" s="780"/>
      <c r="FP45" s="780"/>
      <c r="FQ45" s="780"/>
      <c r="FR45" s="780"/>
      <c r="FS45" s="780"/>
      <c r="FT45" s="780"/>
      <c r="FU45" s="780"/>
      <c r="FV45" s="780"/>
      <c r="FW45" s="780"/>
      <c r="FX45" s="780"/>
      <c r="FY45" s="780"/>
      <c r="FZ45" s="780"/>
      <c r="GA45" s="780"/>
      <c r="GB45" s="780"/>
      <c r="GC45" s="780"/>
      <c r="GD45" s="780"/>
      <c r="GE45" s="780"/>
      <c r="GF45" s="780"/>
      <c r="GG45" s="780"/>
      <c r="GH45" s="780"/>
      <c r="GI45" s="780"/>
      <c r="GJ45" s="780"/>
      <c r="GK45" s="780"/>
      <c r="GL45" s="780"/>
      <c r="GM45" s="780"/>
      <c r="GN45" s="780"/>
      <c r="GO45" s="780"/>
      <c r="GP45" s="780"/>
      <c r="GQ45" s="780"/>
      <c r="GR45" s="780"/>
      <c r="GS45" s="780"/>
      <c r="GT45" s="780"/>
      <c r="GU45" s="780"/>
      <c r="GV45" s="780"/>
      <c r="GW45" s="780"/>
      <c r="GX45" s="780"/>
      <c r="GY45" s="780"/>
      <c r="GZ45" s="780"/>
      <c r="HA45" s="780"/>
      <c r="HB45" s="780"/>
      <c r="HC45" s="780"/>
      <c r="HD45" s="780"/>
      <c r="HE45" s="780"/>
      <c r="HF45" s="780"/>
      <c r="HG45" s="780"/>
      <c r="HH45" s="780"/>
      <c r="HI45" s="780"/>
      <c r="HJ45" s="780"/>
      <c r="HK45" s="780"/>
      <c r="HL45" s="780"/>
      <c r="HM45" s="780"/>
      <c r="HN45" s="780"/>
      <c r="HO45" s="780"/>
      <c r="HP45" s="780"/>
      <c r="HQ45" s="780"/>
      <c r="HR45" s="780"/>
      <c r="HS45" s="780"/>
      <c r="HT45" s="780"/>
      <c r="HU45" s="780"/>
      <c r="HV45" s="780"/>
      <c r="HW45" s="780"/>
      <c r="HX45" s="780"/>
      <c r="HY45" s="780"/>
      <c r="HZ45" s="780"/>
      <c r="IA45" s="780"/>
      <c r="IB45" s="780"/>
      <c r="IC45" s="780"/>
      <c r="ID45" s="780"/>
      <c r="IE45" s="780"/>
      <c r="IF45" s="780"/>
      <c r="IG45" s="780"/>
      <c r="IH45" s="780"/>
      <c r="II45" s="780"/>
      <c r="IJ45" s="780"/>
      <c r="IK45" s="780"/>
      <c r="IL45" s="780"/>
      <c r="IM45" s="780"/>
      <c r="IN45" s="780"/>
      <c r="IO45" s="780"/>
      <c r="IP45" s="780"/>
      <c r="IQ45" s="780"/>
      <c r="IR45" s="780"/>
      <c r="IS45" s="780"/>
      <c r="IT45" s="780"/>
      <c r="IU45" s="780"/>
      <c r="IV45" s="780"/>
    </row>
    <row r="46" customFormat="1" ht="15.75" spans="1:256">
      <c r="A46" s="780"/>
      <c r="B46" s="781"/>
      <c r="C46" s="782"/>
      <c r="D46" s="783"/>
      <c r="E46" s="780"/>
      <c r="F46" s="780"/>
      <c r="G46" s="781"/>
      <c r="H46" s="782"/>
      <c r="I46" s="783"/>
      <c r="J46" s="780"/>
      <c r="K46" s="780"/>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780"/>
      <c r="AP46" s="780"/>
      <c r="AQ46" s="780"/>
      <c r="AR46" s="780"/>
      <c r="AS46" s="780"/>
      <c r="AT46" s="780"/>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0"/>
      <c r="BX46" s="780"/>
      <c r="BY46" s="780"/>
      <c r="BZ46" s="780"/>
      <c r="CA46" s="780"/>
      <c r="CB46" s="780"/>
      <c r="CC46" s="780"/>
      <c r="CD46" s="780"/>
      <c r="CE46" s="780"/>
      <c r="CF46" s="780"/>
      <c r="CG46" s="780"/>
      <c r="CH46" s="780"/>
      <c r="CI46" s="780"/>
      <c r="CJ46" s="780"/>
      <c r="CK46" s="780"/>
      <c r="CL46" s="780"/>
      <c r="CM46" s="780"/>
      <c r="CN46" s="780"/>
      <c r="CO46" s="780"/>
      <c r="CP46" s="780"/>
      <c r="CQ46" s="780"/>
      <c r="CR46" s="780"/>
      <c r="CS46" s="780"/>
      <c r="CT46" s="780"/>
      <c r="CU46" s="780"/>
      <c r="CV46" s="780"/>
      <c r="CW46" s="780"/>
      <c r="CX46" s="780"/>
      <c r="CY46" s="780"/>
      <c r="CZ46" s="780"/>
      <c r="DA46" s="780"/>
      <c r="DB46" s="780"/>
      <c r="DC46" s="780"/>
      <c r="DD46" s="780"/>
      <c r="DE46" s="780"/>
      <c r="DF46" s="780"/>
      <c r="DG46" s="780"/>
      <c r="DH46" s="780"/>
      <c r="DI46" s="780"/>
      <c r="DJ46" s="780"/>
      <c r="DK46" s="780"/>
      <c r="DL46" s="780"/>
      <c r="DM46" s="780"/>
      <c r="DN46" s="780"/>
      <c r="DO46" s="780"/>
      <c r="DP46" s="780"/>
      <c r="DQ46" s="780"/>
      <c r="DR46" s="780"/>
      <c r="DS46" s="780"/>
      <c r="DT46" s="780"/>
      <c r="DU46" s="780"/>
      <c r="DV46" s="780"/>
      <c r="DW46" s="780"/>
      <c r="DX46" s="780"/>
      <c r="DY46" s="780"/>
      <c r="DZ46" s="780"/>
      <c r="EA46" s="780"/>
      <c r="EB46" s="780"/>
      <c r="EC46" s="780"/>
      <c r="ED46" s="780"/>
      <c r="EE46" s="780"/>
      <c r="EF46" s="780"/>
      <c r="EG46" s="780"/>
      <c r="EH46" s="780"/>
      <c r="EI46" s="780"/>
      <c r="EJ46" s="780"/>
      <c r="EK46" s="780"/>
      <c r="EL46" s="780"/>
      <c r="EM46" s="780"/>
      <c r="EN46" s="780"/>
      <c r="EO46" s="780"/>
      <c r="EP46" s="780"/>
      <c r="EQ46" s="780"/>
      <c r="ER46" s="780"/>
      <c r="ES46" s="780"/>
      <c r="ET46" s="780"/>
      <c r="EU46" s="780"/>
      <c r="EV46" s="780"/>
      <c r="EW46" s="780"/>
      <c r="EX46" s="780"/>
      <c r="EY46" s="780"/>
      <c r="EZ46" s="780"/>
      <c r="FA46" s="780"/>
      <c r="FB46" s="780"/>
      <c r="FC46" s="780"/>
      <c r="FD46" s="780"/>
      <c r="FE46" s="780"/>
      <c r="FF46" s="780"/>
      <c r="FG46" s="780"/>
      <c r="FH46" s="780"/>
      <c r="FI46" s="780"/>
      <c r="FJ46" s="780"/>
      <c r="FK46" s="780"/>
      <c r="FL46" s="780"/>
      <c r="FM46" s="780"/>
      <c r="FN46" s="780"/>
      <c r="FO46" s="780"/>
      <c r="FP46" s="780"/>
      <c r="FQ46" s="780"/>
      <c r="FR46" s="780"/>
      <c r="FS46" s="780"/>
      <c r="FT46" s="780"/>
      <c r="FU46" s="780"/>
      <c r="FV46" s="780"/>
      <c r="FW46" s="780"/>
      <c r="FX46" s="780"/>
      <c r="FY46" s="780"/>
      <c r="FZ46" s="780"/>
      <c r="GA46" s="780"/>
      <c r="GB46" s="780"/>
      <c r="GC46" s="780"/>
      <c r="GD46" s="780"/>
      <c r="GE46" s="780"/>
      <c r="GF46" s="780"/>
      <c r="GG46" s="780"/>
      <c r="GH46" s="780"/>
      <c r="GI46" s="780"/>
      <c r="GJ46" s="780"/>
      <c r="GK46" s="780"/>
      <c r="GL46" s="780"/>
      <c r="GM46" s="780"/>
      <c r="GN46" s="780"/>
      <c r="GO46" s="780"/>
      <c r="GP46" s="780"/>
      <c r="GQ46" s="780"/>
      <c r="GR46" s="780"/>
      <c r="GS46" s="780"/>
      <c r="GT46" s="780"/>
      <c r="GU46" s="780"/>
      <c r="GV46" s="780"/>
      <c r="GW46" s="780"/>
      <c r="GX46" s="780"/>
      <c r="GY46" s="780"/>
      <c r="GZ46" s="780"/>
      <c r="HA46" s="780"/>
      <c r="HB46" s="780"/>
      <c r="HC46" s="780"/>
      <c r="HD46" s="780"/>
      <c r="HE46" s="780"/>
      <c r="HF46" s="780"/>
      <c r="HG46" s="780"/>
      <c r="HH46" s="780"/>
      <c r="HI46" s="780"/>
      <c r="HJ46" s="780"/>
      <c r="HK46" s="780"/>
      <c r="HL46" s="780"/>
      <c r="HM46" s="780"/>
      <c r="HN46" s="780"/>
      <c r="HO46" s="780"/>
      <c r="HP46" s="780"/>
      <c r="HQ46" s="780"/>
      <c r="HR46" s="780"/>
      <c r="HS46" s="780"/>
      <c r="HT46" s="780"/>
      <c r="HU46" s="780"/>
      <c r="HV46" s="780"/>
      <c r="HW46" s="780"/>
      <c r="HX46" s="780"/>
      <c r="HY46" s="780"/>
      <c r="HZ46" s="780"/>
      <c r="IA46" s="780"/>
      <c r="IB46" s="780"/>
      <c r="IC46" s="780"/>
      <c r="ID46" s="780"/>
      <c r="IE46" s="780"/>
      <c r="IF46" s="780"/>
      <c r="IG46" s="780"/>
      <c r="IH46" s="780"/>
      <c r="II46" s="780"/>
      <c r="IJ46" s="780"/>
      <c r="IK46" s="780"/>
      <c r="IL46" s="780"/>
      <c r="IM46" s="780"/>
      <c r="IN46" s="780"/>
      <c r="IO46" s="780"/>
      <c r="IP46" s="780"/>
      <c r="IQ46" s="780"/>
      <c r="IR46" s="780"/>
      <c r="IS46" s="780"/>
      <c r="IT46" s="780"/>
      <c r="IU46" s="780"/>
      <c r="IV46" s="780"/>
    </row>
    <row r="47" customFormat="1" ht="15.75" spans="1:256">
      <c r="A47" s="780"/>
      <c r="B47" s="781"/>
      <c r="C47" s="782"/>
      <c r="D47" s="783"/>
      <c r="E47" s="780"/>
      <c r="F47" s="780"/>
      <c r="G47" s="781"/>
      <c r="H47" s="782"/>
      <c r="I47" s="783"/>
      <c r="J47" s="780"/>
      <c r="K47" s="780"/>
      <c r="L47" s="780"/>
      <c r="M47" s="780"/>
      <c r="N47" s="780"/>
      <c r="O47" s="780"/>
      <c r="P47" s="780"/>
      <c r="Q47" s="780"/>
      <c r="R47" s="780"/>
      <c r="S47" s="780"/>
      <c r="T47" s="780"/>
      <c r="U47" s="780"/>
      <c r="V47" s="780"/>
      <c r="W47" s="780"/>
      <c r="X47" s="780"/>
      <c r="Y47" s="780"/>
      <c r="Z47" s="780"/>
      <c r="AA47" s="780"/>
      <c r="AB47" s="780"/>
      <c r="AC47" s="780"/>
      <c r="AD47" s="780"/>
      <c r="AE47" s="780"/>
      <c r="AF47" s="780"/>
      <c r="AG47" s="780"/>
      <c r="AH47" s="780"/>
      <c r="AI47" s="780"/>
      <c r="AJ47" s="780"/>
      <c r="AK47" s="780"/>
      <c r="AL47" s="780"/>
      <c r="AM47" s="780"/>
      <c r="AN47" s="780"/>
      <c r="AO47" s="780"/>
      <c r="AP47" s="780"/>
      <c r="AQ47" s="780"/>
      <c r="AR47" s="780"/>
      <c r="AS47" s="780"/>
      <c r="AT47" s="780"/>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0"/>
      <c r="BX47" s="780"/>
      <c r="BY47" s="780"/>
      <c r="BZ47" s="780"/>
      <c r="CA47" s="780"/>
      <c r="CB47" s="780"/>
      <c r="CC47" s="780"/>
      <c r="CD47" s="780"/>
      <c r="CE47" s="780"/>
      <c r="CF47" s="780"/>
      <c r="CG47" s="780"/>
      <c r="CH47" s="780"/>
      <c r="CI47" s="780"/>
      <c r="CJ47" s="780"/>
      <c r="CK47" s="780"/>
      <c r="CL47" s="780"/>
      <c r="CM47" s="780"/>
      <c r="CN47" s="780"/>
      <c r="CO47" s="780"/>
      <c r="CP47" s="780"/>
      <c r="CQ47" s="780"/>
      <c r="CR47" s="780"/>
      <c r="CS47" s="780"/>
      <c r="CT47" s="780"/>
      <c r="CU47" s="780"/>
      <c r="CV47" s="780"/>
      <c r="CW47" s="780"/>
      <c r="CX47" s="780"/>
      <c r="CY47" s="780"/>
      <c r="CZ47" s="780"/>
      <c r="DA47" s="780"/>
      <c r="DB47" s="780"/>
      <c r="DC47" s="780"/>
      <c r="DD47" s="780"/>
      <c r="DE47" s="780"/>
      <c r="DF47" s="780"/>
      <c r="DG47" s="780"/>
      <c r="DH47" s="780"/>
      <c r="DI47" s="780"/>
      <c r="DJ47" s="780"/>
      <c r="DK47" s="780"/>
      <c r="DL47" s="780"/>
      <c r="DM47" s="780"/>
      <c r="DN47" s="780"/>
      <c r="DO47" s="780"/>
      <c r="DP47" s="780"/>
      <c r="DQ47" s="780"/>
      <c r="DR47" s="780"/>
      <c r="DS47" s="780"/>
      <c r="DT47" s="780"/>
      <c r="DU47" s="780"/>
      <c r="DV47" s="780"/>
      <c r="DW47" s="780"/>
      <c r="DX47" s="780"/>
      <c r="DY47" s="780"/>
      <c r="DZ47" s="780"/>
      <c r="EA47" s="780"/>
      <c r="EB47" s="780"/>
      <c r="EC47" s="780"/>
      <c r="ED47" s="780"/>
      <c r="EE47" s="780"/>
      <c r="EF47" s="780"/>
      <c r="EG47" s="780"/>
      <c r="EH47" s="780"/>
      <c r="EI47" s="780"/>
      <c r="EJ47" s="780"/>
      <c r="EK47" s="780"/>
      <c r="EL47" s="780"/>
      <c r="EM47" s="780"/>
      <c r="EN47" s="780"/>
      <c r="EO47" s="780"/>
      <c r="EP47" s="780"/>
      <c r="EQ47" s="780"/>
      <c r="ER47" s="780"/>
      <c r="ES47" s="780"/>
      <c r="ET47" s="780"/>
      <c r="EU47" s="780"/>
      <c r="EV47" s="780"/>
      <c r="EW47" s="780"/>
      <c r="EX47" s="780"/>
      <c r="EY47" s="780"/>
      <c r="EZ47" s="780"/>
      <c r="FA47" s="780"/>
      <c r="FB47" s="780"/>
      <c r="FC47" s="780"/>
      <c r="FD47" s="780"/>
      <c r="FE47" s="780"/>
      <c r="FF47" s="780"/>
      <c r="FG47" s="780"/>
      <c r="FH47" s="780"/>
      <c r="FI47" s="780"/>
      <c r="FJ47" s="780"/>
      <c r="FK47" s="780"/>
      <c r="FL47" s="780"/>
      <c r="FM47" s="780"/>
      <c r="FN47" s="780"/>
      <c r="FO47" s="780"/>
      <c r="FP47" s="780"/>
      <c r="FQ47" s="780"/>
      <c r="FR47" s="780"/>
      <c r="FS47" s="780"/>
      <c r="FT47" s="780"/>
      <c r="FU47" s="780"/>
      <c r="FV47" s="780"/>
      <c r="FW47" s="780"/>
      <c r="FX47" s="780"/>
      <c r="FY47" s="780"/>
      <c r="FZ47" s="780"/>
      <c r="GA47" s="780"/>
      <c r="GB47" s="780"/>
      <c r="GC47" s="780"/>
      <c r="GD47" s="780"/>
      <c r="GE47" s="780"/>
      <c r="GF47" s="780"/>
      <c r="GG47" s="780"/>
      <c r="GH47" s="780"/>
      <c r="GI47" s="780"/>
      <c r="GJ47" s="780"/>
      <c r="GK47" s="780"/>
      <c r="GL47" s="780"/>
      <c r="GM47" s="780"/>
      <c r="GN47" s="780"/>
      <c r="GO47" s="780"/>
      <c r="GP47" s="780"/>
      <c r="GQ47" s="780"/>
      <c r="GR47" s="780"/>
      <c r="GS47" s="780"/>
      <c r="GT47" s="780"/>
      <c r="GU47" s="780"/>
      <c r="GV47" s="780"/>
      <c r="GW47" s="780"/>
      <c r="GX47" s="780"/>
      <c r="GY47" s="780"/>
      <c r="GZ47" s="780"/>
      <c r="HA47" s="780"/>
      <c r="HB47" s="780"/>
      <c r="HC47" s="780"/>
      <c r="HD47" s="780"/>
      <c r="HE47" s="780"/>
      <c r="HF47" s="780"/>
      <c r="HG47" s="780"/>
      <c r="HH47" s="780"/>
      <c r="HI47" s="780"/>
      <c r="HJ47" s="780"/>
      <c r="HK47" s="780"/>
      <c r="HL47" s="780"/>
      <c r="HM47" s="780"/>
      <c r="HN47" s="780"/>
      <c r="HO47" s="780"/>
      <c r="HP47" s="780"/>
      <c r="HQ47" s="780"/>
      <c r="HR47" s="780"/>
      <c r="HS47" s="780"/>
      <c r="HT47" s="780"/>
      <c r="HU47" s="780"/>
      <c r="HV47" s="780"/>
      <c r="HW47" s="780"/>
      <c r="HX47" s="780"/>
      <c r="HY47" s="780"/>
      <c r="HZ47" s="780"/>
      <c r="IA47" s="780"/>
      <c r="IB47" s="780"/>
      <c r="IC47" s="780"/>
      <c r="ID47" s="780"/>
      <c r="IE47" s="780"/>
      <c r="IF47" s="780"/>
      <c r="IG47" s="780"/>
      <c r="IH47" s="780"/>
      <c r="II47" s="780"/>
      <c r="IJ47" s="780"/>
      <c r="IK47" s="780"/>
      <c r="IL47" s="780"/>
      <c r="IM47" s="780"/>
      <c r="IN47" s="780"/>
      <c r="IO47" s="780"/>
      <c r="IP47" s="780"/>
      <c r="IQ47" s="780"/>
      <c r="IR47" s="780"/>
      <c r="IS47" s="780"/>
      <c r="IT47" s="780"/>
      <c r="IU47" s="780"/>
      <c r="IV47" s="780"/>
    </row>
    <row r="48" customFormat="1" ht="15.75" spans="1:256">
      <c r="A48" s="780"/>
      <c r="B48" s="781"/>
      <c r="C48" s="782"/>
      <c r="D48" s="783"/>
      <c r="E48" s="780"/>
      <c r="F48" s="780"/>
      <c r="G48" s="781"/>
      <c r="H48" s="782"/>
      <c r="I48" s="783"/>
      <c r="J48" s="780"/>
      <c r="K48" s="780"/>
      <c r="L48" s="780"/>
      <c r="M48" s="780"/>
      <c r="N48" s="780"/>
      <c r="O48" s="780"/>
      <c r="P48" s="780"/>
      <c r="Q48" s="780"/>
      <c r="R48" s="780"/>
      <c r="S48" s="780"/>
      <c r="T48" s="780"/>
      <c r="U48" s="780"/>
      <c r="V48" s="780"/>
      <c r="W48" s="780"/>
      <c r="X48" s="780"/>
      <c r="Y48" s="780"/>
      <c r="Z48" s="780"/>
      <c r="AA48" s="780"/>
      <c r="AB48" s="780"/>
      <c r="AC48" s="780"/>
      <c r="AD48" s="780"/>
      <c r="AE48" s="780"/>
      <c r="AF48" s="780"/>
      <c r="AG48" s="780"/>
      <c r="AH48" s="780"/>
      <c r="AI48" s="780"/>
      <c r="AJ48" s="780"/>
      <c r="AK48" s="780"/>
      <c r="AL48" s="780"/>
      <c r="AM48" s="780"/>
      <c r="AN48" s="780"/>
      <c r="AO48" s="780"/>
      <c r="AP48" s="780"/>
      <c r="AQ48" s="780"/>
      <c r="AR48" s="780"/>
      <c r="AS48" s="780"/>
      <c r="AT48" s="780"/>
      <c r="AU48" s="780"/>
      <c r="AV48" s="780"/>
      <c r="AW48" s="780"/>
      <c r="AX48" s="780"/>
      <c r="AY48" s="780"/>
      <c r="AZ48" s="780"/>
      <c r="BA48" s="780"/>
      <c r="BB48" s="780"/>
      <c r="BC48" s="780"/>
      <c r="BD48" s="780"/>
      <c r="BE48" s="780"/>
      <c r="BF48" s="780"/>
      <c r="BG48" s="780"/>
      <c r="BH48" s="780"/>
      <c r="BI48" s="780"/>
      <c r="BJ48" s="780"/>
      <c r="BK48" s="780"/>
      <c r="BL48" s="780"/>
      <c r="BM48" s="780"/>
      <c r="BN48" s="780"/>
      <c r="BO48" s="780"/>
      <c r="BP48" s="780"/>
      <c r="BQ48" s="780"/>
      <c r="BR48" s="780"/>
      <c r="BS48" s="780"/>
      <c r="BT48" s="780"/>
      <c r="BU48" s="780"/>
      <c r="BV48" s="780"/>
      <c r="BW48" s="780"/>
      <c r="BX48" s="780"/>
      <c r="BY48" s="780"/>
      <c r="BZ48" s="780"/>
      <c r="CA48" s="780"/>
      <c r="CB48" s="780"/>
      <c r="CC48" s="780"/>
      <c r="CD48" s="780"/>
      <c r="CE48" s="780"/>
      <c r="CF48" s="780"/>
      <c r="CG48" s="780"/>
      <c r="CH48" s="780"/>
      <c r="CI48" s="780"/>
      <c r="CJ48" s="780"/>
      <c r="CK48" s="780"/>
      <c r="CL48" s="780"/>
      <c r="CM48" s="780"/>
      <c r="CN48" s="780"/>
      <c r="CO48" s="780"/>
      <c r="CP48" s="780"/>
      <c r="CQ48" s="780"/>
      <c r="CR48" s="780"/>
      <c r="CS48" s="780"/>
      <c r="CT48" s="780"/>
      <c r="CU48" s="780"/>
      <c r="CV48" s="780"/>
      <c r="CW48" s="780"/>
      <c r="CX48" s="780"/>
      <c r="CY48" s="780"/>
      <c r="CZ48" s="780"/>
      <c r="DA48" s="780"/>
      <c r="DB48" s="780"/>
      <c r="DC48" s="780"/>
      <c r="DD48" s="780"/>
      <c r="DE48" s="780"/>
      <c r="DF48" s="780"/>
      <c r="DG48" s="780"/>
      <c r="DH48" s="780"/>
      <c r="DI48" s="780"/>
      <c r="DJ48" s="780"/>
      <c r="DK48" s="780"/>
      <c r="DL48" s="780"/>
      <c r="DM48" s="780"/>
      <c r="DN48" s="780"/>
      <c r="DO48" s="780"/>
      <c r="DP48" s="780"/>
      <c r="DQ48" s="780"/>
      <c r="DR48" s="780"/>
      <c r="DS48" s="780"/>
      <c r="DT48" s="780"/>
      <c r="DU48" s="780"/>
      <c r="DV48" s="780"/>
      <c r="DW48" s="780"/>
      <c r="DX48" s="780"/>
      <c r="DY48" s="780"/>
      <c r="DZ48" s="780"/>
      <c r="EA48" s="780"/>
      <c r="EB48" s="780"/>
      <c r="EC48" s="780"/>
      <c r="ED48" s="780"/>
      <c r="EE48" s="780"/>
      <c r="EF48" s="780"/>
      <c r="EG48" s="780"/>
      <c r="EH48" s="780"/>
      <c r="EI48" s="780"/>
      <c r="EJ48" s="780"/>
      <c r="EK48" s="780"/>
      <c r="EL48" s="780"/>
      <c r="EM48" s="780"/>
      <c r="EN48" s="780"/>
      <c r="EO48" s="780"/>
      <c r="EP48" s="780"/>
      <c r="EQ48" s="780"/>
      <c r="ER48" s="780"/>
      <c r="ES48" s="780"/>
      <c r="ET48" s="780"/>
      <c r="EU48" s="780"/>
      <c r="EV48" s="780"/>
      <c r="EW48" s="780"/>
      <c r="EX48" s="780"/>
      <c r="EY48" s="780"/>
      <c r="EZ48" s="780"/>
      <c r="FA48" s="780"/>
      <c r="FB48" s="780"/>
      <c r="FC48" s="780"/>
      <c r="FD48" s="780"/>
      <c r="FE48" s="780"/>
      <c r="FF48" s="780"/>
      <c r="FG48" s="780"/>
      <c r="FH48" s="780"/>
      <c r="FI48" s="780"/>
      <c r="FJ48" s="780"/>
      <c r="FK48" s="780"/>
      <c r="FL48" s="780"/>
      <c r="FM48" s="780"/>
      <c r="FN48" s="780"/>
      <c r="FO48" s="780"/>
      <c r="FP48" s="780"/>
      <c r="FQ48" s="780"/>
      <c r="FR48" s="780"/>
      <c r="FS48" s="780"/>
      <c r="FT48" s="780"/>
      <c r="FU48" s="780"/>
      <c r="FV48" s="780"/>
      <c r="FW48" s="780"/>
      <c r="FX48" s="780"/>
      <c r="FY48" s="780"/>
      <c r="FZ48" s="780"/>
      <c r="GA48" s="780"/>
      <c r="GB48" s="780"/>
      <c r="GC48" s="780"/>
      <c r="GD48" s="780"/>
      <c r="GE48" s="780"/>
      <c r="GF48" s="780"/>
      <c r="GG48" s="780"/>
      <c r="GH48" s="780"/>
      <c r="GI48" s="780"/>
      <c r="GJ48" s="780"/>
      <c r="GK48" s="780"/>
      <c r="GL48" s="780"/>
      <c r="GM48" s="780"/>
      <c r="GN48" s="780"/>
      <c r="GO48" s="780"/>
      <c r="GP48" s="780"/>
      <c r="GQ48" s="780"/>
      <c r="GR48" s="780"/>
      <c r="GS48" s="780"/>
      <c r="GT48" s="780"/>
      <c r="GU48" s="780"/>
      <c r="GV48" s="780"/>
      <c r="GW48" s="780"/>
      <c r="GX48" s="780"/>
      <c r="GY48" s="780"/>
      <c r="GZ48" s="780"/>
      <c r="HA48" s="780"/>
      <c r="HB48" s="780"/>
      <c r="HC48" s="780"/>
      <c r="HD48" s="780"/>
      <c r="HE48" s="780"/>
      <c r="HF48" s="780"/>
      <c r="HG48" s="780"/>
      <c r="HH48" s="780"/>
      <c r="HI48" s="780"/>
      <c r="HJ48" s="780"/>
      <c r="HK48" s="780"/>
      <c r="HL48" s="780"/>
      <c r="HM48" s="780"/>
      <c r="HN48" s="780"/>
      <c r="HO48" s="780"/>
      <c r="HP48" s="780"/>
      <c r="HQ48" s="780"/>
      <c r="HR48" s="780"/>
      <c r="HS48" s="780"/>
      <c r="HT48" s="780"/>
      <c r="HU48" s="780"/>
      <c r="HV48" s="780"/>
      <c r="HW48" s="780"/>
      <c r="HX48" s="780"/>
      <c r="HY48" s="780"/>
      <c r="HZ48" s="780"/>
      <c r="IA48" s="780"/>
      <c r="IB48" s="780"/>
      <c r="IC48" s="780"/>
      <c r="ID48" s="780"/>
      <c r="IE48" s="780"/>
      <c r="IF48" s="780"/>
      <c r="IG48" s="780"/>
      <c r="IH48" s="780"/>
      <c r="II48" s="780"/>
      <c r="IJ48" s="780"/>
      <c r="IK48" s="780"/>
      <c r="IL48" s="780"/>
      <c r="IM48" s="780"/>
      <c r="IN48" s="780"/>
      <c r="IO48" s="780"/>
      <c r="IP48" s="780"/>
      <c r="IQ48" s="780"/>
      <c r="IR48" s="780"/>
      <c r="IS48" s="780"/>
      <c r="IT48" s="780"/>
      <c r="IU48" s="780"/>
      <c r="IV48" s="780"/>
    </row>
    <row r="49" customFormat="1" ht="15.75" spans="1:256">
      <c r="A49" s="780"/>
      <c r="B49" s="781"/>
      <c r="C49" s="782"/>
      <c r="D49" s="783"/>
      <c r="E49" s="780"/>
      <c r="F49" s="780"/>
      <c r="G49" s="781"/>
      <c r="H49" s="782"/>
      <c r="I49" s="783"/>
      <c r="J49" s="780"/>
      <c r="K49" s="780"/>
      <c r="L49" s="780"/>
      <c r="M49" s="780"/>
      <c r="N49" s="780"/>
      <c r="O49" s="780"/>
      <c r="P49" s="780"/>
      <c r="Q49" s="780"/>
      <c r="R49" s="780"/>
      <c r="S49" s="780"/>
      <c r="T49" s="780"/>
      <c r="U49" s="780"/>
      <c r="V49" s="780"/>
      <c r="W49" s="780"/>
      <c r="X49" s="780"/>
      <c r="Y49" s="780"/>
      <c r="Z49" s="780"/>
      <c r="AA49" s="780"/>
      <c r="AB49" s="780"/>
      <c r="AC49" s="780"/>
      <c r="AD49" s="780"/>
      <c r="AE49" s="780"/>
      <c r="AF49" s="780"/>
      <c r="AG49" s="780"/>
      <c r="AH49" s="780"/>
      <c r="AI49" s="780"/>
      <c r="AJ49" s="780"/>
      <c r="AK49" s="780"/>
      <c r="AL49" s="780"/>
      <c r="AM49" s="780"/>
      <c r="AN49" s="780"/>
      <c r="AO49" s="780"/>
      <c r="AP49" s="780"/>
      <c r="AQ49" s="780"/>
      <c r="AR49" s="780"/>
      <c r="AS49" s="780"/>
      <c r="AT49" s="780"/>
      <c r="AU49" s="780"/>
      <c r="AV49" s="780"/>
      <c r="AW49" s="780"/>
      <c r="AX49" s="780"/>
      <c r="AY49" s="780"/>
      <c r="AZ49" s="780"/>
      <c r="BA49" s="780"/>
      <c r="BB49" s="780"/>
      <c r="BC49" s="780"/>
      <c r="BD49" s="780"/>
      <c r="BE49" s="780"/>
      <c r="BF49" s="780"/>
      <c r="BG49" s="780"/>
      <c r="BH49" s="780"/>
      <c r="BI49" s="780"/>
      <c r="BJ49" s="780"/>
      <c r="BK49" s="780"/>
      <c r="BL49" s="780"/>
      <c r="BM49" s="780"/>
      <c r="BN49" s="780"/>
      <c r="BO49" s="780"/>
      <c r="BP49" s="780"/>
      <c r="BQ49" s="780"/>
      <c r="BR49" s="780"/>
      <c r="BS49" s="780"/>
      <c r="BT49" s="780"/>
      <c r="BU49" s="780"/>
      <c r="BV49" s="780"/>
      <c r="BW49" s="780"/>
      <c r="BX49" s="780"/>
      <c r="BY49" s="780"/>
      <c r="BZ49" s="780"/>
      <c r="CA49" s="780"/>
      <c r="CB49" s="780"/>
      <c r="CC49" s="780"/>
      <c r="CD49" s="780"/>
      <c r="CE49" s="780"/>
      <c r="CF49" s="780"/>
      <c r="CG49" s="780"/>
      <c r="CH49" s="780"/>
      <c r="CI49" s="780"/>
      <c r="CJ49" s="780"/>
      <c r="CK49" s="780"/>
      <c r="CL49" s="780"/>
      <c r="CM49" s="780"/>
      <c r="CN49" s="780"/>
      <c r="CO49" s="780"/>
      <c r="CP49" s="780"/>
      <c r="CQ49" s="780"/>
      <c r="CR49" s="780"/>
      <c r="CS49" s="780"/>
      <c r="CT49" s="780"/>
      <c r="CU49" s="780"/>
      <c r="CV49" s="780"/>
      <c r="CW49" s="780"/>
      <c r="CX49" s="780"/>
      <c r="CY49" s="780"/>
      <c r="CZ49" s="780"/>
      <c r="DA49" s="780"/>
      <c r="DB49" s="780"/>
      <c r="DC49" s="780"/>
      <c r="DD49" s="780"/>
      <c r="DE49" s="780"/>
      <c r="DF49" s="780"/>
      <c r="DG49" s="780"/>
      <c r="DH49" s="780"/>
      <c r="DI49" s="780"/>
      <c r="DJ49" s="780"/>
      <c r="DK49" s="780"/>
      <c r="DL49" s="780"/>
      <c r="DM49" s="780"/>
      <c r="DN49" s="780"/>
      <c r="DO49" s="780"/>
      <c r="DP49" s="780"/>
      <c r="DQ49" s="780"/>
      <c r="DR49" s="780"/>
      <c r="DS49" s="780"/>
      <c r="DT49" s="780"/>
      <c r="DU49" s="780"/>
      <c r="DV49" s="780"/>
      <c r="DW49" s="780"/>
      <c r="DX49" s="780"/>
      <c r="DY49" s="780"/>
      <c r="DZ49" s="780"/>
      <c r="EA49" s="780"/>
      <c r="EB49" s="780"/>
      <c r="EC49" s="780"/>
      <c r="ED49" s="780"/>
      <c r="EE49" s="780"/>
      <c r="EF49" s="780"/>
      <c r="EG49" s="780"/>
      <c r="EH49" s="780"/>
      <c r="EI49" s="780"/>
      <c r="EJ49" s="780"/>
      <c r="EK49" s="780"/>
      <c r="EL49" s="780"/>
      <c r="EM49" s="780"/>
      <c r="EN49" s="780"/>
      <c r="EO49" s="780"/>
      <c r="EP49" s="780"/>
      <c r="EQ49" s="780"/>
      <c r="ER49" s="780"/>
      <c r="ES49" s="780"/>
      <c r="ET49" s="780"/>
      <c r="EU49" s="780"/>
      <c r="EV49" s="780"/>
      <c r="EW49" s="780"/>
      <c r="EX49" s="780"/>
      <c r="EY49" s="780"/>
      <c r="EZ49" s="780"/>
      <c r="FA49" s="780"/>
      <c r="FB49" s="780"/>
      <c r="FC49" s="780"/>
      <c r="FD49" s="780"/>
      <c r="FE49" s="780"/>
      <c r="FF49" s="780"/>
      <c r="FG49" s="780"/>
      <c r="FH49" s="780"/>
      <c r="FI49" s="780"/>
      <c r="FJ49" s="780"/>
      <c r="FK49" s="780"/>
      <c r="FL49" s="780"/>
      <c r="FM49" s="780"/>
      <c r="FN49" s="780"/>
      <c r="FO49" s="780"/>
      <c r="FP49" s="780"/>
      <c r="FQ49" s="780"/>
      <c r="FR49" s="780"/>
      <c r="FS49" s="780"/>
      <c r="FT49" s="780"/>
      <c r="FU49" s="780"/>
      <c r="FV49" s="780"/>
      <c r="FW49" s="780"/>
      <c r="FX49" s="780"/>
      <c r="FY49" s="780"/>
      <c r="FZ49" s="780"/>
      <c r="GA49" s="780"/>
      <c r="GB49" s="780"/>
      <c r="GC49" s="780"/>
      <c r="GD49" s="780"/>
      <c r="GE49" s="780"/>
      <c r="GF49" s="780"/>
      <c r="GG49" s="780"/>
      <c r="GH49" s="780"/>
      <c r="GI49" s="780"/>
      <c r="GJ49" s="780"/>
      <c r="GK49" s="780"/>
      <c r="GL49" s="780"/>
      <c r="GM49" s="780"/>
      <c r="GN49" s="780"/>
      <c r="GO49" s="780"/>
      <c r="GP49" s="780"/>
      <c r="GQ49" s="780"/>
      <c r="GR49" s="780"/>
      <c r="GS49" s="780"/>
      <c r="GT49" s="780"/>
      <c r="GU49" s="780"/>
      <c r="GV49" s="780"/>
      <c r="GW49" s="780"/>
      <c r="GX49" s="780"/>
      <c r="GY49" s="780"/>
      <c r="GZ49" s="780"/>
      <c r="HA49" s="780"/>
      <c r="HB49" s="780"/>
      <c r="HC49" s="780"/>
      <c r="HD49" s="780"/>
      <c r="HE49" s="780"/>
      <c r="HF49" s="780"/>
      <c r="HG49" s="780"/>
      <c r="HH49" s="780"/>
      <c r="HI49" s="780"/>
      <c r="HJ49" s="780"/>
      <c r="HK49" s="780"/>
      <c r="HL49" s="780"/>
      <c r="HM49" s="780"/>
      <c r="HN49" s="780"/>
      <c r="HO49" s="780"/>
      <c r="HP49" s="780"/>
      <c r="HQ49" s="780"/>
      <c r="HR49" s="780"/>
      <c r="HS49" s="780"/>
      <c r="HT49" s="780"/>
      <c r="HU49" s="780"/>
      <c r="HV49" s="780"/>
      <c r="HW49" s="780"/>
      <c r="HX49" s="780"/>
      <c r="HY49" s="780"/>
      <c r="HZ49" s="780"/>
      <c r="IA49" s="780"/>
      <c r="IB49" s="780"/>
      <c r="IC49" s="780"/>
      <c r="ID49" s="780"/>
      <c r="IE49" s="780"/>
      <c r="IF49" s="780"/>
      <c r="IG49" s="780"/>
      <c r="IH49" s="780"/>
      <c r="II49" s="780"/>
      <c r="IJ49" s="780"/>
      <c r="IK49" s="780"/>
      <c r="IL49" s="780"/>
      <c r="IM49" s="780"/>
      <c r="IN49" s="780"/>
      <c r="IO49" s="780"/>
      <c r="IP49" s="780"/>
      <c r="IQ49" s="780"/>
      <c r="IR49" s="780"/>
      <c r="IS49" s="780"/>
      <c r="IT49" s="780"/>
      <c r="IU49" s="780"/>
      <c r="IV49" s="780"/>
    </row>
    <row r="50" customFormat="1" ht="15.75" spans="1:256">
      <c r="A50" s="780"/>
      <c r="B50" s="781"/>
      <c r="C50" s="782"/>
      <c r="D50" s="783"/>
      <c r="E50" s="780"/>
      <c r="F50" s="780"/>
      <c r="G50" s="781"/>
      <c r="H50" s="782"/>
      <c r="I50" s="783"/>
      <c r="J50" s="780"/>
      <c r="K50" s="780"/>
      <c r="L50" s="780"/>
      <c r="M50" s="780"/>
      <c r="N50" s="780"/>
      <c r="O50" s="780"/>
      <c r="P50" s="780"/>
      <c r="Q50" s="780"/>
      <c r="R50" s="780"/>
      <c r="S50" s="780"/>
      <c r="T50" s="780"/>
      <c r="U50" s="780"/>
      <c r="V50" s="780"/>
      <c r="W50" s="780"/>
      <c r="X50" s="780"/>
      <c r="Y50" s="780"/>
      <c r="Z50" s="780"/>
      <c r="AA50" s="780"/>
      <c r="AB50" s="780"/>
      <c r="AC50" s="780"/>
      <c r="AD50" s="780"/>
      <c r="AE50" s="780"/>
      <c r="AF50" s="780"/>
      <c r="AG50" s="780"/>
      <c r="AH50" s="780"/>
      <c r="AI50" s="780"/>
      <c r="AJ50" s="780"/>
      <c r="AK50" s="780"/>
      <c r="AL50" s="780"/>
      <c r="AM50" s="780"/>
      <c r="AN50" s="780"/>
      <c r="AO50" s="780"/>
      <c r="AP50" s="780"/>
      <c r="AQ50" s="780"/>
      <c r="AR50" s="780"/>
      <c r="AS50" s="780"/>
      <c r="AT50" s="780"/>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0"/>
      <c r="BX50" s="780"/>
      <c r="BY50" s="780"/>
      <c r="BZ50" s="780"/>
      <c r="CA50" s="780"/>
      <c r="CB50" s="780"/>
      <c r="CC50" s="780"/>
      <c r="CD50" s="780"/>
      <c r="CE50" s="780"/>
      <c r="CF50" s="780"/>
      <c r="CG50" s="780"/>
      <c r="CH50" s="780"/>
      <c r="CI50" s="780"/>
      <c r="CJ50" s="780"/>
      <c r="CK50" s="780"/>
      <c r="CL50" s="780"/>
      <c r="CM50" s="780"/>
      <c r="CN50" s="780"/>
      <c r="CO50" s="780"/>
      <c r="CP50" s="780"/>
      <c r="CQ50" s="780"/>
      <c r="CR50" s="780"/>
      <c r="CS50" s="780"/>
      <c r="CT50" s="780"/>
      <c r="CU50" s="780"/>
      <c r="CV50" s="780"/>
      <c r="CW50" s="780"/>
      <c r="CX50" s="780"/>
      <c r="CY50" s="780"/>
      <c r="CZ50" s="780"/>
      <c r="DA50" s="780"/>
      <c r="DB50" s="780"/>
      <c r="DC50" s="780"/>
      <c r="DD50" s="780"/>
      <c r="DE50" s="780"/>
      <c r="DF50" s="780"/>
      <c r="DG50" s="780"/>
      <c r="DH50" s="780"/>
      <c r="DI50" s="780"/>
      <c r="DJ50" s="780"/>
      <c r="DK50" s="780"/>
      <c r="DL50" s="780"/>
      <c r="DM50" s="780"/>
      <c r="DN50" s="780"/>
      <c r="DO50" s="780"/>
      <c r="DP50" s="780"/>
      <c r="DQ50" s="780"/>
      <c r="DR50" s="780"/>
      <c r="DS50" s="780"/>
      <c r="DT50" s="780"/>
      <c r="DU50" s="780"/>
      <c r="DV50" s="780"/>
      <c r="DW50" s="780"/>
      <c r="DX50" s="780"/>
      <c r="DY50" s="780"/>
      <c r="DZ50" s="780"/>
      <c r="EA50" s="780"/>
      <c r="EB50" s="780"/>
      <c r="EC50" s="780"/>
      <c r="ED50" s="780"/>
      <c r="EE50" s="780"/>
      <c r="EF50" s="780"/>
      <c r="EG50" s="780"/>
      <c r="EH50" s="780"/>
      <c r="EI50" s="780"/>
      <c r="EJ50" s="780"/>
      <c r="EK50" s="780"/>
      <c r="EL50" s="780"/>
      <c r="EM50" s="780"/>
      <c r="EN50" s="780"/>
      <c r="EO50" s="780"/>
      <c r="EP50" s="780"/>
      <c r="EQ50" s="780"/>
      <c r="ER50" s="780"/>
      <c r="ES50" s="780"/>
      <c r="ET50" s="780"/>
      <c r="EU50" s="780"/>
      <c r="EV50" s="780"/>
      <c r="EW50" s="780"/>
      <c r="EX50" s="780"/>
      <c r="EY50" s="780"/>
      <c r="EZ50" s="780"/>
      <c r="FA50" s="780"/>
      <c r="FB50" s="780"/>
      <c r="FC50" s="780"/>
      <c r="FD50" s="780"/>
      <c r="FE50" s="780"/>
      <c r="FF50" s="780"/>
      <c r="FG50" s="780"/>
      <c r="FH50" s="780"/>
      <c r="FI50" s="780"/>
      <c r="FJ50" s="780"/>
      <c r="FK50" s="780"/>
      <c r="FL50" s="780"/>
      <c r="FM50" s="780"/>
      <c r="FN50" s="780"/>
      <c r="FO50" s="780"/>
      <c r="FP50" s="780"/>
      <c r="FQ50" s="780"/>
      <c r="FR50" s="780"/>
      <c r="FS50" s="780"/>
      <c r="FT50" s="780"/>
      <c r="FU50" s="780"/>
      <c r="FV50" s="780"/>
      <c r="FW50" s="780"/>
      <c r="FX50" s="780"/>
      <c r="FY50" s="780"/>
      <c r="FZ50" s="780"/>
      <c r="GA50" s="780"/>
      <c r="GB50" s="780"/>
      <c r="GC50" s="780"/>
      <c r="GD50" s="780"/>
      <c r="GE50" s="780"/>
      <c r="GF50" s="780"/>
      <c r="GG50" s="780"/>
      <c r="GH50" s="780"/>
      <c r="GI50" s="780"/>
      <c r="GJ50" s="780"/>
      <c r="GK50" s="780"/>
      <c r="GL50" s="780"/>
      <c r="GM50" s="780"/>
      <c r="GN50" s="780"/>
      <c r="GO50" s="780"/>
      <c r="GP50" s="780"/>
      <c r="GQ50" s="780"/>
      <c r="GR50" s="780"/>
      <c r="GS50" s="780"/>
      <c r="GT50" s="780"/>
      <c r="GU50" s="780"/>
      <c r="GV50" s="780"/>
      <c r="GW50" s="780"/>
      <c r="GX50" s="780"/>
      <c r="GY50" s="780"/>
      <c r="GZ50" s="780"/>
      <c r="HA50" s="780"/>
      <c r="HB50" s="780"/>
      <c r="HC50" s="780"/>
      <c r="HD50" s="780"/>
      <c r="HE50" s="780"/>
      <c r="HF50" s="780"/>
      <c r="HG50" s="780"/>
      <c r="HH50" s="780"/>
      <c r="HI50" s="780"/>
      <c r="HJ50" s="780"/>
      <c r="HK50" s="780"/>
      <c r="HL50" s="780"/>
      <c r="HM50" s="780"/>
      <c r="HN50" s="780"/>
      <c r="HO50" s="780"/>
      <c r="HP50" s="780"/>
      <c r="HQ50" s="780"/>
      <c r="HR50" s="780"/>
      <c r="HS50" s="780"/>
      <c r="HT50" s="780"/>
      <c r="HU50" s="780"/>
      <c r="HV50" s="780"/>
      <c r="HW50" s="780"/>
      <c r="HX50" s="780"/>
      <c r="HY50" s="780"/>
      <c r="HZ50" s="780"/>
      <c r="IA50" s="780"/>
      <c r="IB50" s="780"/>
      <c r="IC50" s="780"/>
      <c r="ID50" s="780"/>
      <c r="IE50" s="780"/>
      <c r="IF50" s="780"/>
      <c r="IG50" s="780"/>
      <c r="IH50" s="780"/>
      <c r="II50" s="780"/>
      <c r="IJ50" s="780"/>
      <c r="IK50" s="780"/>
      <c r="IL50" s="780"/>
      <c r="IM50" s="780"/>
      <c r="IN50" s="780"/>
      <c r="IO50" s="780"/>
      <c r="IP50" s="780"/>
      <c r="IQ50" s="780"/>
      <c r="IR50" s="780"/>
      <c r="IS50" s="780"/>
      <c r="IT50" s="780"/>
      <c r="IU50" s="780"/>
      <c r="IV50" s="780"/>
    </row>
    <row r="51" customFormat="1" ht="15.75" spans="1:256">
      <c r="A51" s="780"/>
      <c r="B51" s="781"/>
      <c r="C51" s="782"/>
      <c r="D51" s="783"/>
      <c r="E51" s="780"/>
      <c r="F51" s="780"/>
      <c r="G51" s="781"/>
      <c r="H51" s="782"/>
      <c r="I51" s="783"/>
      <c r="J51" s="780"/>
      <c r="K51" s="780"/>
      <c r="L51" s="780"/>
      <c r="M51" s="780"/>
      <c r="N51" s="780"/>
      <c r="O51" s="780"/>
      <c r="P51" s="780"/>
      <c r="Q51" s="780"/>
      <c r="R51" s="780"/>
      <c r="S51" s="780"/>
      <c r="T51" s="780"/>
      <c r="U51" s="780"/>
      <c r="V51" s="780"/>
      <c r="W51" s="780"/>
      <c r="X51" s="780"/>
      <c r="Y51" s="780"/>
      <c r="Z51" s="780"/>
      <c r="AA51" s="780"/>
      <c r="AB51" s="780"/>
      <c r="AC51" s="780"/>
      <c r="AD51" s="780"/>
      <c r="AE51" s="780"/>
      <c r="AF51" s="780"/>
      <c r="AG51" s="780"/>
      <c r="AH51" s="780"/>
      <c r="AI51" s="780"/>
      <c r="AJ51" s="780"/>
      <c r="AK51" s="780"/>
      <c r="AL51" s="780"/>
      <c r="AM51" s="780"/>
      <c r="AN51" s="780"/>
      <c r="AO51" s="780"/>
      <c r="AP51" s="780"/>
      <c r="AQ51" s="780"/>
      <c r="AR51" s="780"/>
      <c r="AS51" s="780"/>
      <c r="AT51" s="780"/>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0"/>
      <c r="BX51" s="780"/>
      <c r="BY51" s="780"/>
      <c r="BZ51" s="780"/>
      <c r="CA51" s="780"/>
      <c r="CB51" s="780"/>
      <c r="CC51" s="780"/>
      <c r="CD51" s="780"/>
      <c r="CE51" s="780"/>
      <c r="CF51" s="780"/>
      <c r="CG51" s="780"/>
      <c r="CH51" s="780"/>
      <c r="CI51" s="780"/>
      <c r="CJ51" s="780"/>
      <c r="CK51" s="780"/>
      <c r="CL51" s="780"/>
      <c r="CM51" s="780"/>
      <c r="CN51" s="780"/>
      <c r="CO51" s="780"/>
      <c r="CP51" s="780"/>
      <c r="CQ51" s="780"/>
      <c r="CR51" s="780"/>
      <c r="CS51" s="780"/>
      <c r="CT51" s="780"/>
      <c r="CU51" s="780"/>
      <c r="CV51" s="780"/>
      <c r="CW51" s="780"/>
      <c r="CX51" s="780"/>
      <c r="CY51" s="780"/>
      <c r="CZ51" s="780"/>
      <c r="DA51" s="780"/>
      <c r="DB51" s="780"/>
      <c r="DC51" s="780"/>
      <c r="DD51" s="780"/>
      <c r="DE51" s="780"/>
      <c r="DF51" s="780"/>
      <c r="DG51" s="780"/>
      <c r="DH51" s="780"/>
      <c r="DI51" s="780"/>
      <c r="DJ51" s="780"/>
      <c r="DK51" s="780"/>
      <c r="DL51" s="780"/>
      <c r="DM51" s="780"/>
      <c r="DN51" s="780"/>
      <c r="DO51" s="780"/>
      <c r="DP51" s="780"/>
      <c r="DQ51" s="780"/>
      <c r="DR51" s="780"/>
      <c r="DS51" s="780"/>
      <c r="DT51" s="780"/>
      <c r="DU51" s="780"/>
      <c r="DV51" s="780"/>
      <c r="DW51" s="780"/>
      <c r="DX51" s="780"/>
      <c r="DY51" s="780"/>
      <c r="DZ51" s="780"/>
      <c r="EA51" s="780"/>
      <c r="EB51" s="780"/>
      <c r="EC51" s="780"/>
      <c r="ED51" s="780"/>
      <c r="EE51" s="780"/>
      <c r="EF51" s="780"/>
      <c r="EG51" s="780"/>
      <c r="EH51" s="780"/>
      <c r="EI51" s="780"/>
      <c r="EJ51" s="780"/>
      <c r="EK51" s="780"/>
      <c r="EL51" s="780"/>
      <c r="EM51" s="780"/>
      <c r="EN51" s="780"/>
      <c r="EO51" s="780"/>
      <c r="EP51" s="780"/>
      <c r="EQ51" s="780"/>
      <c r="ER51" s="780"/>
      <c r="ES51" s="780"/>
      <c r="ET51" s="780"/>
      <c r="EU51" s="780"/>
      <c r="EV51" s="780"/>
      <c r="EW51" s="780"/>
      <c r="EX51" s="780"/>
      <c r="EY51" s="780"/>
      <c r="EZ51" s="780"/>
      <c r="FA51" s="780"/>
      <c r="FB51" s="780"/>
      <c r="FC51" s="780"/>
      <c r="FD51" s="780"/>
      <c r="FE51" s="780"/>
      <c r="FF51" s="780"/>
      <c r="FG51" s="780"/>
      <c r="FH51" s="780"/>
      <c r="FI51" s="780"/>
      <c r="FJ51" s="780"/>
      <c r="FK51" s="780"/>
      <c r="FL51" s="780"/>
      <c r="FM51" s="780"/>
      <c r="FN51" s="780"/>
      <c r="FO51" s="780"/>
      <c r="FP51" s="780"/>
      <c r="FQ51" s="780"/>
      <c r="FR51" s="780"/>
      <c r="FS51" s="780"/>
      <c r="FT51" s="780"/>
      <c r="FU51" s="780"/>
      <c r="FV51" s="780"/>
      <c r="FW51" s="780"/>
      <c r="FX51" s="780"/>
      <c r="FY51" s="780"/>
      <c r="FZ51" s="780"/>
      <c r="GA51" s="780"/>
      <c r="GB51" s="780"/>
      <c r="GC51" s="780"/>
      <c r="GD51" s="780"/>
      <c r="GE51" s="780"/>
      <c r="GF51" s="780"/>
      <c r="GG51" s="780"/>
      <c r="GH51" s="780"/>
      <c r="GI51" s="780"/>
      <c r="GJ51" s="780"/>
      <c r="GK51" s="780"/>
      <c r="GL51" s="780"/>
      <c r="GM51" s="780"/>
      <c r="GN51" s="780"/>
      <c r="GO51" s="780"/>
      <c r="GP51" s="780"/>
      <c r="GQ51" s="780"/>
      <c r="GR51" s="780"/>
      <c r="GS51" s="780"/>
      <c r="GT51" s="780"/>
      <c r="GU51" s="780"/>
      <c r="GV51" s="780"/>
      <c r="GW51" s="780"/>
      <c r="GX51" s="780"/>
      <c r="GY51" s="780"/>
      <c r="GZ51" s="780"/>
      <c r="HA51" s="780"/>
      <c r="HB51" s="780"/>
      <c r="HC51" s="780"/>
      <c r="HD51" s="780"/>
      <c r="HE51" s="780"/>
      <c r="HF51" s="780"/>
      <c r="HG51" s="780"/>
      <c r="HH51" s="780"/>
      <c r="HI51" s="780"/>
      <c r="HJ51" s="780"/>
      <c r="HK51" s="780"/>
      <c r="HL51" s="780"/>
      <c r="HM51" s="780"/>
      <c r="HN51" s="780"/>
      <c r="HO51" s="780"/>
      <c r="HP51" s="780"/>
      <c r="HQ51" s="780"/>
      <c r="HR51" s="780"/>
      <c r="HS51" s="780"/>
      <c r="HT51" s="780"/>
      <c r="HU51" s="780"/>
      <c r="HV51" s="780"/>
      <c r="HW51" s="780"/>
      <c r="HX51" s="780"/>
      <c r="HY51" s="780"/>
      <c r="HZ51" s="780"/>
      <c r="IA51" s="780"/>
      <c r="IB51" s="780"/>
      <c r="IC51" s="780"/>
      <c r="ID51" s="780"/>
      <c r="IE51" s="780"/>
      <c r="IF51" s="780"/>
      <c r="IG51" s="780"/>
      <c r="IH51" s="780"/>
      <c r="II51" s="780"/>
      <c r="IJ51" s="780"/>
      <c r="IK51" s="780"/>
      <c r="IL51" s="780"/>
      <c r="IM51" s="780"/>
      <c r="IN51" s="780"/>
      <c r="IO51" s="780"/>
      <c r="IP51" s="780"/>
      <c r="IQ51" s="780"/>
      <c r="IR51" s="780"/>
      <c r="IS51" s="780"/>
      <c r="IT51" s="780"/>
      <c r="IU51" s="780"/>
      <c r="IV51" s="780"/>
    </row>
    <row r="52" customFormat="1" ht="15.75" spans="1:256">
      <c r="A52" s="780"/>
      <c r="B52" s="781"/>
      <c r="C52" s="782"/>
      <c r="D52" s="783"/>
      <c r="E52" s="780"/>
      <c r="F52" s="780"/>
      <c r="G52" s="781"/>
      <c r="H52" s="782"/>
      <c r="I52" s="783"/>
      <c r="J52" s="780"/>
      <c r="K52" s="780"/>
      <c r="L52" s="780"/>
      <c r="M52" s="780"/>
      <c r="N52" s="780"/>
      <c r="O52" s="780"/>
      <c r="P52" s="780"/>
      <c r="Q52" s="780"/>
      <c r="R52" s="780"/>
      <c r="S52" s="780"/>
      <c r="T52" s="780"/>
      <c r="U52" s="780"/>
      <c r="V52" s="780"/>
      <c r="W52" s="780"/>
      <c r="X52" s="780"/>
      <c r="Y52" s="780"/>
      <c r="Z52" s="780"/>
      <c r="AA52" s="780"/>
      <c r="AB52" s="780"/>
      <c r="AC52" s="780"/>
      <c r="AD52" s="780"/>
      <c r="AE52" s="780"/>
      <c r="AF52" s="780"/>
      <c r="AG52" s="780"/>
      <c r="AH52" s="780"/>
      <c r="AI52" s="780"/>
      <c r="AJ52" s="780"/>
      <c r="AK52" s="780"/>
      <c r="AL52" s="780"/>
      <c r="AM52" s="780"/>
      <c r="AN52" s="780"/>
      <c r="AO52" s="780"/>
      <c r="AP52" s="780"/>
      <c r="AQ52" s="780"/>
      <c r="AR52" s="780"/>
      <c r="AS52" s="780"/>
      <c r="AT52" s="780"/>
      <c r="AU52" s="780"/>
      <c r="AV52" s="780"/>
      <c r="AW52" s="780"/>
      <c r="AX52" s="780"/>
      <c r="AY52" s="780"/>
      <c r="AZ52" s="780"/>
      <c r="BA52" s="780"/>
      <c r="BB52" s="780"/>
      <c r="BC52" s="780"/>
      <c r="BD52" s="780"/>
      <c r="BE52" s="780"/>
      <c r="BF52" s="780"/>
      <c r="BG52" s="780"/>
      <c r="BH52" s="780"/>
      <c r="BI52" s="780"/>
      <c r="BJ52" s="780"/>
      <c r="BK52" s="780"/>
      <c r="BL52" s="780"/>
      <c r="BM52" s="780"/>
      <c r="BN52" s="780"/>
      <c r="BO52" s="780"/>
      <c r="BP52" s="780"/>
      <c r="BQ52" s="780"/>
      <c r="BR52" s="780"/>
      <c r="BS52" s="780"/>
      <c r="BT52" s="780"/>
      <c r="BU52" s="780"/>
      <c r="BV52" s="780"/>
      <c r="BW52" s="780"/>
      <c r="BX52" s="780"/>
      <c r="BY52" s="780"/>
      <c r="BZ52" s="780"/>
      <c r="CA52" s="780"/>
      <c r="CB52" s="780"/>
      <c r="CC52" s="780"/>
      <c r="CD52" s="780"/>
      <c r="CE52" s="780"/>
      <c r="CF52" s="780"/>
      <c r="CG52" s="780"/>
      <c r="CH52" s="780"/>
      <c r="CI52" s="780"/>
      <c r="CJ52" s="780"/>
      <c r="CK52" s="780"/>
      <c r="CL52" s="780"/>
      <c r="CM52" s="780"/>
      <c r="CN52" s="780"/>
      <c r="CO52" s="780"/>
      <c r="CP52" s="780"/>
      <c r="CQ52" s="780"/>
      <c r="CR52" s="780"/>
      <c r="CS52" s="780"/>
      <c r="CT52" s="780"/>
      <c r="CU52" s="780"/>
      <c r="CV52" s="780"/>
      <c r="CW52" s="780"/>
      <c r="CX52" s="780"/>
      <c r="CY52" s="780"/>
      <c r="CZ52" s="780"/>
      <c r="DA52" s="780"/>
      <c r="DB52" s="780"/>
      <c r="DC52" s="780"/>
      <c r="DD52" s="780"/>
      <c r="DE52" s="780"/>
      <c r="DF52" s="780"/>
      <c r="DG52" s="780"/>
      <c r="DH52" s="780"/>
      <c r="DI52" s="780"/>
      <c r="DJ52" s="780"/>
      <c r="DK52" s="780"/>
      <c r="DL52" s="780"/>
      <c r="DM52" s="780"/>
      <c r="DN52" s="780"/>
      <c r="DO52" s="780"/>
      <c r="DP52" s="780"/>
      <c r="DQ52" s="780"/>
      <c r="DR52" s="780"/>
      <c r="DS52" s="780"/>
      <c r="DT52" s="780"/>
      <c r="DU52" s="780"/>
      <c r="DV52" s="780"/>
      <c r="DW52" s="780"/>
      <c r="DX52" s="780"/>
      <c r="DY52" s="780"/>
      <c r="DZ52" s="780"/>
      <c r="EA52" s="780"/>
      <c r="EB52" s="780"/>
      <c r="EC52" s="780"/>
      <c r="ED52" s="780"/>
      <c r="EE52" s="780"/>
      <c r="EF52" s="780"/>
      <c r="EG52" s="780"/>
      <c r="EH52" s="780"/>
      <c r="EI52" s="780"/>
      <c r="EJ52" s="780"/>
      <c r="EK52" s="780"/>
      <c r="EL52" s="780"/>
      <c r="EM52" s="780"/>
      <c r="EN52" s="780"/>
      <c r="EO52" s="780"/>
      <c r="EP52" s="780"/>
      <c r="EQ52" s="780"/>
      <c r="ER52" s="780"/>
      <c r="ES52" s="780"/>
      <c r="ET52" s="780"/>
      <c r="EU52" s="780"/>
      <c r="EV52" s="780"/>
      <c r="EW52" s="780"/>
      <c r="EX52" s="780"/>
      <c r="EY52" s="780"/>
      <c r="EZ52" s="780"/>
      <c r="FA52" s="780"/>
      <c r="FB52" s="780"/>
      <c r="FC52" s="780"/>
      <c r="FD52" s="780"/>
      <c r="FE52" s="780"/>
      <c r="FF52" s="780"/>
      <c r="FG52" s="780"/>
      <c r="FH52" s="780"/>
      <c r="FI52" s="780"/>
      <c r="FJ52" s="780"/>
      <c r="FK52" s="780"/>
      <c r="FL52" s="780"/>
      <c r="FM52" s="780"/>
      <c r="FN52" s="780"/>
      <c r="FO52" s="780"/>
      <c r="FP52" s="780"/>
      <c r="FQ52" s="780"/>
      <c r="FR52" s="780"/>
      <c r="FS52" s="780"/>
      <c r="FT52" s="780"/>
      <c r="FU52" s="780"/>
      <c r="FV52" s="780"/>
      <c r="FW52" s="780"/>
      <c r="FX52" s="780"/>
      <c r="FY52" s="780"/>
      <c r="FZ52" s="780"/>
      <c r="GA52" s="780"/>
      <c r="GB52" s="780"/>
      <c r="GC52" s="780"/>
      <c r="GD52" s="780"/>
      <c r="GE52" s="780"/>
      <c r="GF52" s="780"/>
      <c r="GG52" s="780"/>
      <c r="GH52" s="780"/>
      <c r="GI52" s="780"/>
      <c r="GJ52" s="780"/>
      <c r="GK52" s="780"/>
      <c r="GL52" s="780"/>
      <c r="GM52" s="780"/>
      <c r="GN52" s="780"/>
      <c r="GO52" s="780"/>
      <c r="GP52" s="780"/>
      <c r="GQ52" s="780"/>
      <c r="GR52" s="780"/>
      <c r="GS52" s="780"/>
      <c r="GT52" s="780"/>
      <c r="GU52" s="780"/>
      <c r="GV52" s="780"/>
      <c r="GW52" s="780"/>
      <c r="GX52" s="780"/>
      <c r="GY52" s="780"/>
      <c r="GZ52" s="780"/>
      <c r="HA52" s="780"/>
      <c r="HB52" s="780"/>
      <c r="HC52" s="780"/>
      <c r="HD52" s="780"/>
      <c r="HE52" s="780"/>
      <c r="HF52" s="780"/>
      <c r="HG52" s="780"/>
      <c r="HH52" s="780"/>
      <c r="HI52" s="780"/>
      <c r="HJ52" s="780"/>
      <c r="HK52" s="780"/>
      <c r="HL52" s="780"/>
      <c r="HM52" s="780"/>
      <c r="HN52" s="780"/>
      <c r="HO52" s="780"/>
      <c r="HP52" s="780"/>
      <c r="HQ52" s="780"/>
      <c r="HR52" s="780"/>
      <c r="HS52" s="780"/>
      <c r="HT52" s="780"/>
      <c r="HU52" s="780"/>
      <c r="HV52" s="780"/>
      <c r="HW52" s="780"/>
      <c r="HX52" s="780"/>
      <c r="HY52" s="780"/>
      <c r="HZ52" s="780"/>
      <c r="IA52" s="780"/>
      <c r="IB52" s="780"/>
      <c r="IC52" s="780"/>
      <c r="ID52" s="780"/>
      <c r="IE52" s="780"/>
      <c r="IF52" s="780"/>
      <c r="IG52" s="780"/>
      <c r="IH52" s="780"/>
      <c r="II52" s="780"/>
      <c r="IJ52" s="780"/>
      <c r="IK52" s="780"/>
      <c r="IL52" s="780"/>
      <c r="IM52" s="780"/>
      <c r="IN52" s="780"/>
      <c r="IO52" s="780"/>
      <c r="IP52" s="780"/>
      <c r="IQ52" s="780"/>
      <c r="IR52" s="780"/>
      <c r="IS52" s="780"/>
      <c r="IT52" s="780"/>
      <c r="IU52" s="780"/>
      <c r="IV52" s="780"/>
    </row>
    <row r="53" customFormat="1" ht="15.75" spans="1:256">
      <c r="A53" s="780"/>
      <c r="B53" s="781"/>
      <c r="C53" s="782"/>
      <c r="D53" s="783"/>
      <c r="E53" s="780"/>
      <c r="F53" s="780"/>
      <c r="G53" s="781"/>
      <c r="H53" s="782"/>
      <c r="I53" s="783"/>
      <c r="J53" s="780"/>
      <c r="K53" s="780"/>
      <c r="L53" s="780"/>
      <c r="M53" s="780"/>
      <c r="N53" s="780"/>
      <c r="O53" s="780"/>
      <c r="P53" s="780"/>
      <c r="Q53" s="780"/>
      <c r="R53" s="780"/>
      <c r="S53" s="780"/>
      <c r="T53" s="780"/>
      <c r="U53" s="780"/>
      <c r="V53" s="780"/>
      <c r="W53" s="780"/>
      <c r="X53" s="780"/>
      <c r="Y53" s="780"/>
      <c r="Z53" s="780"/>
      <c r="AA53" s="780"/>
      <c r="AB53" s="780"/>
      <c r="AC53" s="780"/>
      <c r="AD53" s="780"/>
      <c r="AE53" s="780"/>
      <c r="AF53" s="780"/>
      <c r="AG53" s="780"/>
      <c r="AH53" s="780"/>
      <c r="AI53" s="780"/>
      <c r="AJ53" s="780"/>
      <c r="AK53" s="780"/>
      <c r="AL53" s="780"/>
      <c r="AM53" s="780"/>
      <c r="AN53" s="780"/>
      <c r="AO53" s="780"/>
      <c r="AP53" s="780"/>
      <c r="AQ53" s="780"/>
      <c r="AR53" s="780"/>
      <c r="AS53" s="780"/>
      <c r="AT53" s="780"/>
      <c r="AU53" s="780"/>
      <c r="AV53" s="780"/>
      <c r="AW53" s="780"/>
      <c r="AX53" s="780"/>
      <c r="AY53" s="780"/>
      <c r="AZ53" s="780"/>
      <c r="BA53" s="780"/>
      <c r="BB53" s="780"/>
      <c r="BC53" s="780"/>
      <c r="BD53" s="780"/>
      <c r="BE53" s="780"/>
      <c r="BF53" s="780"/>
      <c r="BG53" s="780"/>
      <c r="BH53" s="780"/>
      <c r="BI53" s="780"/>
      <c r="BJ53" s="780"/>
      <c r="BK53" s="780"/>
      <c r="BL53" s="780"/>
      <c r="BM53" s="780"/>
      <c r="BN53" s="780"/>
      <c r="BO53" s="780"/>
      <c r="BP53" s="780"/>
      <c r="BQ53" s="780"/>
      <c r="BR53" s="780"/>
      <c r="BS53" s="780"/>
      <c r="BT53" s="780"/>
      <c r="BU53" s="780"/>
      <c r="BV53" s="780"/>
      <c r="BW53" s="780"/>
      <c r="BX53" s="780"/>
      <c r="BY53" s="780"/>
      <c r="BZ53" s="780"/>
      <c r="CA53" s="780"/>
      <c r="CB53" s="780"/>
      <c r="CC53" s="780"/>
      <c r="CD53" s="780"/>
      <c r="CE53" s="780"/>
      <c r="CF53" s="780"/>
      <c r="CG53" s="780"/>
      <c r="CH53" s="780"/>
      <c r="CI53" s="780"/>
      <c r="CJ53" s="780"/>
      <c r="CK53" s="780"/>
      <c r="CL53" s="780"/>
      <c r="CM53" s="780"/>
      <c r="CN53" s="780"/>
      <c r="CO53" s="780"/>
      <c r="CP53" s="780"/>
      <c r="CQ53" s="780"/>
      <c r="CR53" s="780"/>
      <c r="CS53" s="780"/>
      <c r="CT53" s="780"/>
      <c r="CU53" s="780"/>
      <c r="CV53" s="780"/>
      <c r="CW53" s="780"/>
      <c r="CX53" s="780"/>
      <c r="CY53" s="780"/>
      <c r="CZ53" s="780"/>
      <c r="DA53" s="780"/>
      <c r="DB53" s="780"/>
      <c r="DC53" s="780"/>
      <c r="DD53" s="780"/>
      <c r="DE53" s="780"/>
      <c r="DF53" s="780"/>
      <c r="DG53" s="780"/>
      <c r="DH53" s="780"/>
      <c r="DI53" s="780"/>
      <c r="DJ53" s="780"/>
      <c r="DK53" s="780"/>
      <c r="DL53" s="780"/>
      <c r="DM53" s="780"/>
      <c r="DN53" s="780"/>
      <c r="DO53" s="780"/>
      <c r="DP53" s="780"/>
      <c r="DQ53" s="780"/>
      <c r="DR53" s="780"/>
      <c r="DS53" s="780"/>
      <c r="DT53" s="780"/>
      <c r="DU53" s="780"/>
      <c r="DV53" s="780"/>
      <c r="DW53" s="780"/>
      <c r="DX53" s="780"/>
      <c r="DY53" s="780"/>
      <c r="DZ53" s="780"/>
      <c r="EA53" s="780"/>
      <c r="EB53" s="780"/>
      <c r="EC53" s="780"/>
      <c r="ED53" s="780"/>
      <c r="EE53" s="780"/>
      <c r="EF53" s="780"/>
      <c r="EG53" s="780"/>
      <c r="EH53" s="780"/>
      <c r="EI53" s="780"/>
      <c r="EJ53" s="780"/>
      <c r="EK53" s="780"/>
      <c r="EL53" s="780"/>
      <c r="EM53" s="780"/>
      <c r="EN53" s="780"/>
      <c r="EO53" s="780"/>
      <c r="EP53" s="780"/>
      <c r="EQ53" s="780"/>
      <c r="ER53" s="780"/>
      <c r="ES53" s="780"/>
      <c r="ET53" s="780"/>
      <c r="EU53" s="780"/>
      <c r="EV53" s="780"/>
      <c r="EW53" s="780"/>
      <c r="EX53" s="780"/>
      <c r="EY53" s="780"/>
      <c r="EZ53" s="780"/>
      <c r="FA53" s="780"/>
      <c r="FB53" s="780"/>
      <c r="FC53" s="780"/>
      <c r="FD53" s="780"/>
      <c r="FE53" s="780"/>
      <c r="FF53" s="780"/>
      <c r="FG53" s="780"/>
      <c r="FH53" s="780"/>
      <c r="FI53" s="780"/>
      <c r="FJ53" s="780"/>
      <c r="FK53" s="780"/>
      <c r="FL53" s="780"/>
      <c r="FM53" s="780"/>
      <c r="FN53" s="780"/>
      <c r="FO53" s="780"/>
      <c r="FP53" s="780"/>
      <c r="FQ53" s="780"/>
      <c r="FR53" s="780"/>
      <c r="FS53" s="780"/>
      <c r="FT53" s="780"/>
      <c r="FU53" s="780"/>
      <c r="FV53" s="780"/>
      <c r="FW53" s="780"/>
      <c r="FX53" s="780"/>
      <c r="FY53" s="780"/>
      <c r="FZ53" s="780"/>
      <c r="GA53" s="780"/>
      <c r="GB53" s="780"/>
      <c r="GC53" s="780"/>
      <c r="GD53" s="780"/>
      <c r="GE53" s="780"/>
      <c r="GF53" s="780"/>
      <c r="GG53" s="780"/>
      <c r="GH53" s="780"/>
      <c r="GI53" s="780"/>
      <c r="GJ53" s="780"/>
      <c r="GK53" s="780"/>
      <c r="GL53" s="780"/>
      <c r="GM53" s="780"/>
      <c r="GN53" s="780"/>
      <c r="GO53" s="780"/>
      <c r="GP53" s="780"/>
      <c r="GQ53" s="780"/>
      <c r="GR53" s="780"/>
      <c r="GS53" s="780"/>
      <c r="GT53" s="780"/>
      <c r="GU53" s="780"/>
      <c r="GV53" s="780"/>
      <c r="GW53" s="780"/>
      <c r="GX53" s="780"/>
      <c r="GY53" s="780"/>
      <c r="GZ53" s="780"/>
      <c r="HA53" s="780"/>
      <c r="HB53" s="780"/>
      <c r="HC53" s="780"/>
      <c r="HD53" s="780"/>
      <c r="HE53" s="780"/>
      <c r="HF53" s="780"/>
      <c r="HG53" s="780"/>
      <c r="HH53" s="780"/>
      <c r="HI53" s="780"/>
      <c r="HJ53" s="780"/>
      <c r="HK53" s="780"/>
      <c r="HL53" s="780"/>
      <c r="HM53" s="780"/>
      <c r="HN53" s="780"/>
      <c r="HO53" s="780"/>
      <c r="HP53" s="780"/>
      <c r="HQ53" s="780"/>
      <c r="HR53" s="780"/>
      <c r="HS53" s="780"/>
      <c r="HT53" s="780"/>
      <c r="HU53" s="780"/>
      <c r="HV53" s="780"/>
      <c r="HW53" s="780"/>
      <c r="HX53" s="780"/>
      <c r="HY53" s="780"/>
      <c r="HZ53" s="780"/>
      <c r="IA53" s="780"/>
      <c r="IB53" s="780"/>
      <c r="IC53" s="780"/>
      <c r="ID53" s="780"/>
      <c r="IE53" s="780"/>
      <c r="IF53" s="780"/>
      <c r="IG53" s="780"/>
      <c r="IH53" s="780"/>
      <c r="II53" s="780"/>
      <c r="IJ53" s="780"/>
      <c r="IK53" s="780"/>
      <c r="IL53" s="780"/>
      <c r="IM53" s="780"/>
      <c r="IN53" s="780"/>
      <c r="IO53" s="780"/>
      <c r="IP53" s="780"/>
      <c r="IQ53" s="780"/>
      <c r="IR53" s="780"/>
      <c r="IS53" s="780"/>
      <c r="IT53" s="780"/>
      <c r="IU53" s="780"/>
      <c r="IV53" s="780"/>
    </row>
    <row r="54" customFormat="1" ht="15.75" spans="1:256">
      <c r="A54" s="780"/>
      <c r="B54" s="781"/>
      <c r="C54" s="782"/>
      <c r="D54" s="783"/>
      <c r="E54" s="780"/>
      <c r="F54" s="780"/>
      <c r="G54" s="781"/>
      <c r="H54" s="782"/>
      <c r="I54" s="783"/>
      <c r="J54" s="780"/>
      <c r="K54" s="780"/>
      <c r="L54" s="780"/>
      <c r="M54" s="780"/>
      <c r="N54" s="780"/>
      <c r="O54" s="780"/>
      <c r="P54" s="780"/>
      <c r="Q54" s="780"/>
      <c r="R54" s="780"/>
      <c r="S54" s="780"/>
      <c r="T54" s="780"/>
      <c r="U54" s="780"/>
      <c r="V54" s="780"/>
      <c r="W54" s="780"/>
      <c r="X54" s="780"/>
      <c r="Y54" s="780"/>
      <c r="Z54" s="780"/>
      <c r="AA54" s="780"/>
      <c r="AB54" s="780"/>
      <c r="AC54" s="780"/>
      <c r="AD54" s="780"/>
      <c r="AE54" s="780"/>
      <c r="AF54" s="780"/>
      <c r="AG54" s="780"/>
      <c r="AH54" s="780"/>
      <c r="AI54" s="780"/>
      <c r="AJ54" s="780"/>
      <c r="AK54" s="780"/>
      <c r="AL54" s="780"/>
      <c r="AM54" s="780"/>
      <c r="AN54" s="780"/>
      <c r="AO54" s="780"/>
      <c r="AP54" s="780"/>
      <c r="AQ54" s="780"/>
      <c r="AR54" s="780"/>
      <c r="AS54" s="780"/>
      <c r="AT54" s="780"/>
      <c r="AU54" s="780"/>
      <c r="AV54" s="780"/>
      <c r="AW54" s="780"/>
      <c r="AX54" s="780"/>
      <c r="AY54" s="780"/>
      <c r="AZ54" s="780"/>
      <c r="BA54" s="780"/>
      <c r="BB54" s="780"/>
      <c r="BC54" s="780"/>
      <c r="BD54" s="780"/>
      <c r="BE54" s="780"/>
      <c r="BF54" s="780"/>
      <c r="BG54" s="780"/>
      <c r="BH54" s="780"/>
      <c r="BI54" s="780"/>
      <c r="BJ54" s="780"/>
      <c r="BK54" s="780"/>
      <c r="BL54" s="780"/>
      <c r="BM54" s="780"/>
      <c r="BN54" s="780"/>
      <c r="BO54" s="780"/>
      <c r="BP54" s="780"/>
      <c r="BQ54" s="780"/>
      <c r="BR54" s="780"/>
      <c r="BS54" s="780"/>
      <c r="BT54" s="780"/>
      <c r="BU54" s="780"/>
      <c r="BV54" s="780"/>
      <c r="BW54" s="780"/>
      <c r="BX54" s="780"/>
      <c r="BY54" s="780"/>
      <c r="BZ54" s="780"/>
      <c r="CA54" s="780"/>
      <c r="CB54" s="780"/>
      <c r="CC54" s="780"/>
      <c r="CD54" s="780"/>
      <c r="CE54" s="780"/>
      <c r="CF54" s="780"/>
      <c r="CG54" s="780"/>
      <c r="CH54" s="780"/>
      <c r="CI54" s="780"/>
      <c r="CJ54" s="780"/>
      <c r="CK54" s="780"/>
      <c r="CL54" s="780"/>
      <c r="CM54" s="780"/>
      <c r="CN54" s="780"/>
      <c r="CO54" s="780"/>
      <c r="CP54" s="780"/>
      <c r="CQ54" s="780"/>
      <c r="CR54" s="780"/>
      <c r="CS54" s="780"/>
      <c r="CT54" s="780"/>
      <c r="CU54" s="780"/>
      <c r="CV54" s="780"/>
      <c r="CW54" s="780"/>
      <c r="CX54" s="780"/>
      <c r="CY54" s="780"/>
      <c r="CZ54" s="780"/>
      <c r="DA54" s="780"/>
      <c r="DB54" s="780"/>
      <c r="DC54" s="780"/>
      <c r="DD54" s="780"/>
      <c r="DE54" s="780"/>
      <c r="DF54" s="780"/>
      <c r="DG54" s="780"/>
      <c r="DH54" s="780"/>
      <c r="DI54" s="780"/>
      <c r="DJ54" s="780"/>
      <c r="DK54" s="780"/>
      <c r="DL54" s="780"/>
      <c r="DM54" s="780"/>
      <c r="DN54" s="780"/>
      <c r="DO54" s="780"/>
      <c r="DP54" s="780"/>
      <c r="DQ54" s="780"/>
      <c r="DR54" s="780"/>
      <c r="DS54" s="780"/>
      <c r="DT54" s="780"/>
      <c r="DU54" s="780"/>
      <c r="DV54" s="780"/>
      <c r="DW54" s="780"/>
      <c r="DX54" s="780"/>
      <c r="DY54" s="780"/>
      <c r="DZ54" s="780"/>
      <c r="EA54" s="780"/>
      <c r="EB54" s="780"/>
      <c r="EC54" s="780"/>
      <c r="ED54" s="780"/>
      <c r="EE54" s="780"/>
      <c r="EF54" s="780"/>
      <c r="EG54" s="780"/>
      <c r="EH54" s="780"/>
      <c r="EI54" s="780"/>
      <c r="EJ54" s="780"/>
      <c r="EK54" s="780"/>
      <c r="EL54" s="780"/>
      <c r="EM54" s="780"/>
      <c r="EN54" s="780"/>
      <c r="EO54" s="780"/>
      <c r="EP54" s="780"/>
      <c r="EQ54" s="780"/>
      <c r="ER54" s="780"/>
      <c r="ES54" s="780"/>
      <c r="ET54" s="780"/>
      <c r="EU54" s="780"/>
      <c r="EV54" s="780"/>
      <c r="EW54" s="780"/>
      <c r="EX54" s="780"/>
      <c r="EY54" s="780"/>
      <c r="EZ54" s="780"/>
      <c r="FA54" s="780"/>
      <c r="FB54" s="780"/>
      <c r="FC54" s="780"/>
      <c r="FD54" s="780"/>
      <c r="FE54" s="780"/>
      <c r="FF54" s="780"/>
      <c r="FG54" s="780"/>
      <c r="FH54" s="780"/>
      <c r="FI54" s="780"/>
      <c r="FJ54" s="780"/>
      <c r="FK54" s="780"/>
      <c r="FL54" s="780"/>
      <c r="FM54" s="780"/>
      <c r="FN54" s="780"/>
      <c r="FO54" s="780"/>
      <c r="FP54" s="780"/>
      <c r="FQ54" s="780"/>
      <c r="FR54" s="780"/>
      <c r="FS54" s="780"/>
      <c r="FT54" s="780"/>
      <c r="FU54" s="780"/>
      <c r="FV54" s="780"/>
      <c r="FW54" s="780"/>
      <c r="FX54" s="780"/>
      <c r="FY54" s="780"/>
      <c r="FZ54" s="780"/>
      <c r="GA54" s="780"/>
      <c r="GB54" s="780"/>
      <c r="GC54" s="780"/>
      <c r="GD54" s="780"/>
      <c r="GE54" s="780"/>
      <c r="GF54" s="780"/>
      <c r="GG54" s="780"/>
      <c r="GH54" s="780"/>
      <c r="GI54" s="780"/>
      <c r="GJ54" s="780"/>
      <c r="GK54" s="780"/>
      <c r="GL54" s="780"/>
      <c r="GM54" s="780"/>
      <c r="GN54" s="780"/>
      <c r="GO54" s="780"/>
      <c r="GP54" s="780"/>
      <c r="GQ54" s="780"/>
      <c r="GR54" s="780"/>
      <c r="GS54" s="780"/>
      <c r="GT54" s="780"/>
      <c r="GU54" s="780"/>
      <c r="GV54" s="780"/>
      <c r="GW54" s="780"/>
      <c r="GX54" s="780"/>
      <c r="GY54" s="780"/>
      <c r="GZ54" s="780"/>
      <c r="HA54" s="780"/>
      <c r="HB54" s="780"/>
      <c r="HC54" s="780"/>
      <c r="HD54" s="780"/>
      <c r="HE54" s="780"/>
      <c r="HF54" s="780"/>
      <c r="HG54" s="780"/>
      <c r="HH54" s="780"/>
      <c r="HI54" s="780"/>
      <c r="HJ54" s="780"/>
      <c r="HK54" s="780"/>
      <c r="HL54" s="780"/>
      <c r="HM54" s="780"/>
      <c r="HN54" s="780"/>
      <c r="HO54" s="780"/>
      <c r="HP54" s="780"/>
      <c r="HQ54" s="780"/>
      <c r="HR54" s="780"/>
      <c r="HS54" s="780"/>
      <c r="HT54" s="780"/>
      <c r="HU54" s="780"/>
      <c r="HV54" s="780"/>
      <c r="HW54" s="780"/>
      <c r="HX54" s="780"/>
      <c r="HY54" s="780"/>
      <c r="HZ54" s="780"/>
      <c r="IA54" s="780"/>
      <c r="IB54" s="780"/>
      <c r="IC54" s="780"/>
      <c r="ID54" s="780"/>
      <c r="IE54" s="780"/>
      <c r="IF54" s="780"/>
      <c r="IG54" s="780"/>
      <c r="IH54" s="780"/>
      <c r="II54" s="780"/>
      <c r="IJ54" s="780"/>
      <c r="IK54" s="780"/>
      <c r="IL54" s="780"/>
      <c r="IM54" s="780"/>
      <c r="IN54" s="780"/>
      <c r="IO54" s="780"/>
      <c r="IP54" s="780"/>
      <c r="IQ54" s="780"/>
      <c r="IR54" s="780"/>
      <c r="IS54" s="780"/>
      <c r="IT54" s="780"/>
      <c r="IU54" s="780"/>
      <c r="IV54" s="780"/>
    </row>
    <row r="55" customFormat="1" ht="15.75" spans="1:256">
      <c r="A55" s="780"/>
      <c r="B55" s="781"/>
      <c r="C55" s="782"/>
      <c r="D55" s="783"/>
      <c r="E55" s="780"/>
      <c r="F55" s="780"/>
      <c r="G55" s="781"/>
      <c r="H55" s="782"/>
      <c r="I55" s="783"/>
      <c r="J55" s="780"/>
      <c r="K55" s="780"/>
      <c r="L55" s="780"/>
      <c r="M55" s="780"/>
      <c r="N55" s="780"/>
      <c r="O55" s="780"/>
      <c r="P55" s="780"/>
      <c r="Q55" s="780"/>
      <c r="R55" s="780"/>
      <c r="S55" s="780"/>
      <c r="T55" s="780"/>
      <c r="U55" s="780"/>
      <c r="V55" s="780"/>
      <c r="W55" s="780"/>
      <c r="X55" s="780"/>
      <c r="Y55" s="780"/>
      <c r="Z55" s="780"/>
      <c r="AA55" s="780"/>
      <c r="AB55" s="780"/>
      <c r="AC55" s="780"/>
      <c r="AD55" s="780"/>
      <c r="AE55" s="780"/>
      <c r="AF55" s="780"/>
      <c r="AG55" s="780"/>
      <c r="AH55" s="780"/>
      <c r="AI55" s="780"/>
      <c r="AJ55" s="780"/>
      <c r="AK55" s="780"/>
      <c r="AL55" s="780"/>
      <c r="AM55" s="780"/>
      <c r="AN55" s="780"/>
      <c r="AO55" s="780"/>
      <c r="AP55" s="780"/>
      <c r="AQ55" s="780"/>
      <c r="AR55" s="780"/>
      <c r="AS55" s="780"/>
      <c r="AT55" s="780"/>
      <c r="AU55" s="780"/>
      <c r="AV55" s="780"/>
      <c r="AW55" s="780"/>
      <c r="AX55" s="780"/>
      <c r="AY55" s="780"/>
      <c r="AZ55" s="780"/>
      <c r="BA55" s="780"/>
      <c r="BB55" s="780"/>
      <c r="BC55" s="780"/>
      <c r="BD55" s="780"/>
      <c r="BE55" s="780"/>
      <c r="BF55" s="780"/>
      <c r="BG55" s="780"/>
      <c r="BH55" s="780"/>
      <c r="BI55" s="780"/>
      <c r="BJ55" s="780"/>
      <c r="BK55" s="780"/>
      <c r="BL55" s="780"/>
      <c r="BM55" s="780"/>
      <c r="BN55" s="780"/>
      <c r="BO55" s="780"/>
      <c r="BP55" s="780"/>
      <c r="BQ55" s="780"/>
      <c r="BR55" s="780"/>
      <c r="BS55" s="780"/>
      <c r="BT55" s="780"/>
      <c r="BU55" s="780"/>
      <c r="BV55" s="780"/>
      <c r="BW55" s="780"/>
      <c r="BX55" s="780"/>
      <c r="BY55" s="780"/>
      <c r="BZ55" s="780"/>
      <c r="CA55" s="780"/>
      <c r="CB55" s="780"/>
      <c r="CC55" s="780"/>
      <c r="CD55" s="780"/>
      <c r="CE55" s="780"/>
      <c r="CF55" s="780"/>
      <c r="CG55" s="780"/>
      <c r="CH55" s="780"/>
      <c r="CI55" s="780"/>
      <c r="CJ55" s="780"/>
      <c r="CK55" s="780"/>
      <c r="CL55" s="780"/>
      <c r="CM55" s="780"/>
      <c r="CN55" s="780"/>
      <c r="CO55" s="780"/>
      <c r="CP55" s="780"/>
      <c r="CQ55" s="780"/>
      <c r="CR55" s="780"/>
      <c r="CS55" s="780"/>
      <c r="CT55" s="780"/>
      <c r="CU55" s="780"/>
      <c r="CV55" s="780"/>
      <c r="CW55" s="780"/>
      <c r="CX55" s="780"/>
      <c r="CY55" s="780"/>
      <c r="CZ55" s="780"/>
      <c r="DA55" s="780"/>
      <c r="DB55" s="780"/>
      <c r="DC55" s="780"/>
      <c r="DD55" s="780"/>
      <c r="DE55" s="780"/>
      <c r="DF55" s="780"/>
      <c r="DG55" s="780"/>
      <c r="DH55" s="780"/>
      <c r="DI55" s="780"/>
      <c r="DJ55" s="780"/>
      <c r="DK55" s="780"/>
      <c r="DL55" s="780"/>
      <c r="DM55" s="780"/>
      <c r="DN55" s="780"/>
      <c r="DO55" s="780"/>
      <c r="DP55" s="780"/>
      <c r="DQ55" s="780"/>
      <c r="DR55" s="780"/>
      <c r="DS55" s="780"/>
      <c r="DT55" s="780"/>
      <c r="DU55" s="780"/>
      <c r="DV55" s="780"/>
      <c r="DW55" s="780"/>
      <c r="DX55" s="780"/>
      <c r="DY55" s="780"/>
      <c r="DZ55" s="780"/>
      <c r="EA55" s="780"/>
      <c r="EB55" s="780"/>
      <c r="EC55" s="780"/>
      <c r="ED55" s="780"/>
      <c r="EE55" s="780"/>
      <c r="EF55" s="780"/>
      <c r="EG55" s="780"/>
      <c r="EH55" s="780"/>
      <c r="EI55" s="780"/>
      <c r="EJ55" s="780"/>
      <c r="EK55" s="780"/>
      <c r="EL55" s="780"/>
      <c r="EM55" s="780"/>
      <c r="EN55" s="780"/>
      <c r="EO55" s="780"/>
      <c r="EP55" s="780"/>
      <c r="EQ55" s="780"/>
      <c r="ER55" s="780"/>
      <c r="ES55" s="780"/>
      <c r="ET55" s="780"/>
      <c r="EU55" s="780"/>
      <c r="EV55" s="780"/>
      <c r="EW55" s="780"/>
      <c r="EX55" s="780"/>
      <c r="EY55" s="780"/>
      <c r="EZ55" s="780"/>
      <c r="FA55" s="780"/>
      <c r="FB55" s="780"/>
      <c r="FC55" s="780"/>
      <c r="FD55" s="780"/>
      <c r="FE55" s="780"/>
      <c r="FF55" s="780"/>
      <c r="FG55" s="780"/>
      <c r="FH55" s="780"/>
      <c r="FI55" s="780"/>
      <c r="FJ55" s="780"/>
      <c r="FK55" s="780"/>
      <c r="FL55" s="780"/>
      <c r="FM55" s="780"/>
      <c r="FN55" s="780"/>
      <c r="FO55" s="780"/>
      <c r="FP55" s="780"/>
      <c r="FQ55" s="780"/>
      <c r="FR55" s="780"/>
      <c r="FS55" s="780"/>
      <c r="FT55" s="780"/>
      <c r="FU55" s="780"/>
      <c r="FV55" s="780"/>
      <c r="FW55" s="780"/>
      <c r="FX55" s="780"/>
      <c r="FY55" s="780"/>
      <c r="FZ55" s="780"/>
      <c r="GA55" s="780"/>
      <c r="GB55" s="780"/>
      <c r="GC55" s="780"/>
      <c r="GD55" s="780"/>
      <c r="GE55" s="780"/>
      <c r="GF55" s="780"/>
      <c r="GG55" s="780"/>
      <c r="GH55" s="780"/>
      <c r="GI55" s="780"/>
      <c r="GJ55" s="780"/>
      <c r="GK55" s="780"/>
      <c r="GL55" s="780"/>
      <c r="GM55" s="780"/>
      <c r="GN55" s="780"/>
      <c r="GO55" s="780"/>
      <c r="GP55" s="780"/>
      <c r="GQ55" s="780"/>
      <c r="GR55" s="780"/>
      <c r="GS55" s="780"/>
      <c r="GT55" s="780"/>
      <c r="GU55" s="780"/>
      <c r="GV55" s="780"/>
      <c r="GW55" s="780"/>
      <c r="GX55" s="780"/>
      <c r="GY55" s="780"/>
      <c r="GZ55" s="780"/>
      <c r="HA55" s="780"/>
      <c r="HB55" s="780"/>
      <c r="HC55" s="780"/>
      <c r="HD55" s="780"/>
      <c r="HE55" s="780"/>
      <c r="HF55" s="780"/>
      <c r="HG55" s="780"/>
      <c r="HH55" s="780"/>
      <c r="HI55" s="780"/>
      <c r="HJ55" s="780"/>
      <c r="HK55" s="780"/>
      <c r="HL55" s="780"/>
      <c r="HM55" s="780"/>
      <c r="HN55" s="780"/>
      <c r="HO55" s="780"/>
      <c r="HP55" s="780"/>
      <c r="HQ55" s="780"/>
      <c r="HR55" s="780"/>
      <c r="HS55" s="780"/>
      <c r="HT55" s="780"/>
      <c r="HU55" s="780"/>
      <c r="HV55" s="780"/>
      <c r="HW55" s="780"/>
      <c r="HX55" s="780"/>
      <c r="HY55" s="780"/>
      <c r="HZ55" s="780"/>
      <c r="IA55" s="780"/>
      <c r="IB55" s="780"/>
      <c r="IC55" s="780"/>
      <c r="ID55" s="780"/>
      <c r="IE55" s="780"/>
      <c r="IF55" s="780"/>
      <c r="IG55" s="780"/>
      <c r="IH55" s="780"/>
      <c r="II55" s="780"/>
      <c r="IJ55" s="780"/>
      <c r="IK55" s="780"/>
      <c r="IL55" s="780"/>
      <c r="IM55" s="780"/>
      <c r="IN55" s="780"/>
      <c r="IO55" s="780"/>
      <c r="IP55" s="780"/>
      <c r="IQ55" s="780"/>
      <c r="IR55" s="780"/>
      <c r="IS55" s="780"/>
      <c r="IT55" s="780"/>
      <c r="IU55" s="780"/>
      <c r="IV55" s="780"/>
    </row>
    <row r="56" customFormat="1" ht="15.75" spans="1:256">
      <c r="A56" s="780"/>
      <c r="B56" s="781"/>
      <c r="C56" s="782"/>
      <c r="D56" s="783"/>
      <c r="E56" s="780"/>
      <c r="F56" s="780"/>
      <c r="G56" s="781"/>
      <c r="H56" s="782"/>
      <c r="I56" s="783"/>
      <c r="J56" s="780"/>
      <c r="K56" s="780"/>
      <c r="L56" s="780"/>
      <c r="M56" s="780"/>
      <c r="N56" s="780"/>
      <c r="O56" s="780"/>
      <c r="P56" s="780"/>
      <c r="Q56" s="780"/>
      <c r="R56" s="780"/>
      <c r="S56" s="780"/>
      <c r="T56" s="780"/>
      <c r="U56" s="780"/>
      <c r="V56" s="780"/>
      <c r="W56" s="780"/>
      <c r="X56" s="780"/>
      <c r="Y56" s="780"/>
      <c r="Z56" s="780"/>
      <c r="AA56" s="780"/>
      <c r="AB56" s="780"/>
      <c r="AC56" s="780"/>
      <c r="AD56" s="780"/>
      <c r="AE56" s="780"/>
      <c r="AF56" s="780"/>
      <c r="AG56" s="780"/>
      <c r="AH56" s="780"/>
      <c r="AI56" s="780"/>
      <c r="AJ56" s="780"/>
      <c r="AK56" s="780"/>
      <c r="AL56" s="780"/>
      <c r="AM56" s="780"/>
      <c r="AN56" s="780"/>
      <c r="AO56" s="780"/>
      <c r="AP56" s="780"/>
      <c r="AQ56" s="780"/>
      <c r="AR56" s="780"/>
      <c r="AS56" s="780"/>
      <c r="AT56" s="780"/>
      <c r="AU56" s="780"/>
      <c r="AV56" s="780"/>
      <c r="AW56" s="780"/>
      <c r="AX56" s="780"/>
      <c r="AY56" s="780"/>
      <c r="AZ56" s="780"/>
      <c r="BA56" s="780"/>
      <c r="BB56" s="780"/>
      <c r="BC56" s="780"/>
      <c r="BD56" s="780"/>
      <c r="BE56" s="780"/>
      <c r="BF56" s="780"/>
      <c r="BG56" s="780"/>
      <c r="BH56" s="780"/>
      <c r="BI56" s="780"/>
      <c r="BJ56" s="780"/>
      <c r="BK56" s="780"/>
      <c r="BL56" s="780"/>
      <c r="BM56" s="780"/>
      <c r="BN56" s="780"/>
      <c r="BO56" s="780"/>
      <c r="BP56" s="780"/>
      <c r="BQ56" s="780"/>
      <c r="BR56" s="780"/>
      <c r="BS56" s="780"/>
      <c r="BT56" s="780"/>
      <c r="BU56" s="780"/>
      <c r="BV56" s="780"/>
      <c r="BW56" s="780"/>
      <c r="BX56" s="780"/>
      <c r="BY56" s="780"/>
      <c r="BZ56" s="780"/>
      <c r="CA56" s="780"/>
      <c r="CB56" s="780"/>
      <c r="CC56" s="780"/>
      <c r="CD56" s="780"/>
      <c r="CE56" s="780"/>
      <c r="CF56" s="780"/>
      <c r="CG56" s="780"/>
      <c r="CH56" s="780"/>
      <c r="CI56" s="780"/>
      <c r="CJ56" s="780"/>
      <c r="CK56" s="780"/>
      <c r="CL56" s="780"/>
      <c r="CM56" s="780"/>
      <c r="CN56" s="780"/>
      <c r="CO56" s="780"/>
      <c r="CP56" s="780"/>
      <c r="CQ56" s="780"/>
      <c r="CR56" s="780"/>
      <c r="CS56" s="780"/>
      <c r="CT56" s="780"/>
      <c r="CU56" s="780"/>
      <c r="CV56" s="780"/>
      <c r="CW56" s="780"/>
      <c r="CX56" s="780"/>
      <c r="CY56" s="780"/>
      <c r="CZ56" s="780"/>
      <c r="DA56" s="780"/>
      <c r="DB56" s="780"/>
      <c r="DC56" s="780"/>
      <c r="DD56" s="780"/>
      <c r="DE56" s="780"/>
      <c r="DF56" s="780"/>
      <c r="DG56" s="780"/>
      <c r="DH56" s="780"/>
      <c r="DI56" s="780"/>
      <c r="DJ56" s="780"/>
      <c r="DK56" s="780"/>
      <c r="DL56" s="780"/>
      <c r="DM56" s="780"/>
      <c r="DN56" s="780"/>
      <c r="DO56" s="780"/>
      <c r="DP56" s="780"/>
      <c r="DQ56" s="780"/>
      <c r="DR56" s="780"/>
      <c r="DS56" s="780"/>
      <c r="DT56" s="780"/>
      <c r="DU56" s="780"/>
      <c r="DV56" s="780"/>
      <c r="DW56" s="780"/>
      <c r="DX56" s="780"/>
      <c r="DY56" s="780"/>
      <c r="DZ56" s="780"/>
      <c r="EA56" s="780"/>
      <c r="EB56" s="780"/>
      <c r="EC56" s="780"/>
      <c r="ED56" s="780"/>
      <c r="EE56" s="780"/>
      <c r="EF56" s="780"/>
      <c r="EG56" s="780"/>
      <c r="EH56" s="780"/>
      <c r="EI56" s="780"/>
      <c r="EJ56" s="780"/>
      <c r="EK56" s="780"/>
      <c r="EL56" s="780"/>
      <c r="EM56" s="780"/>
      <c r="EN56" s="780"/>
      <c r="EO56" s="780"/>
      <c r="EP56" s="780"/>
      <c r="EQ56" s="780"/>
      <c r="ER56" s="780"/>
      <c r="ES56" s="780"/>
      <c r="ET56" s="780"/>
      <c r="EU56" s="780"/>
      <c r="EV56" s="780"/>
      <c r="EW56" s="780"/>
      <c r="EX56" s="780"/>
      <c r="EY56" s="780"/>
      <c r="EZ56" s="780"/>
      <c r="FA56" s="780"/>
      <c r="FB56" s="780"/>
      <c r="FC56" s="780"/>
      <c r="FD56" s="780"/>
      <c r="FE56" s="780"/>
      <c r="FF56" s="780"/>
      <c r="FG56" s="780"/>
      <c r="FH56" s="780"/>
      <c r="FI56" s="780"/>
      <c r="FJ56" s="780"/>
      <c r="FK56" s="780"/>
      <c r="FL56" s="780"/>
      <c r="FM56" s="780"/>
      <c r="FN56" s="780"/>
      <c r="FO56" s="780"/>
      <c r="FP56" s="780"/>
      <c r="FQ56" s="780"/>
      <c r="FR56" s="780"/>
      <c r="FS56" s="780"/>
      <c r="FT56" s="780"/>
      <c r="FU56" s="780"/>
      <c r="FV56" s="780"/>
      <c r="FW56" s="780"/>
      <c r="FX56" s="780"/>
      <c r="FY56" s="780"/>
      <c r="FZ56" s="780"/>
      <c r="GA56" s="780"/>
      <c r="GB56" s="780"/>
      <c r="GC56" s="780"/>
      <c r="GD56" s="780"/>
      <c r="GE56" s="780"/>
      <c r="GF56" s="780"/>
      <c r="GG56" s="780"/>
      <c r="GH56" s="780"/>
      <c r="GI56" s="780"/>
      <c r="GJ56" s="780"/>
      <c r="GK56" s="780"/>
      <c r="GL56" s="780"/>
      <c r="GM56" s="780"/>
      <c r="GN56" s="780"/>
      <c r="GO56" s="780"/>
      <c r="GP56" s="780"/>
      <c r="GQ56" s="780"/>
      <c r="GR56" s="780"/>
      <c r="GS56" s="780"/>
      <c r="GT56" s="780"/>
      <c r="GU56" s="780"/>
      <c r="GV56" s="780"/>
      <c r="GW56" s="780"/>
      <c r="GX56" s="780"/>
      <c r="GY56" s="780"/>
      <c r="GZ56" s="780"/>
      <c r="HA56" s="780"/>
      <c r="HB56" s="780"/>
      <c r="HC56" s="780"/>
      <c r="HD56" s="780"/>
      <c r="HE56" s="780"/>
      <c r="HF56" s="780"/>
      <c r="HG56" s="780"/>
      <c r="HH56" s="780"/>
      <c r="HI56" s="780"/>
      <c r="HJ56" s="780"/>
      <c r="HK56" s="780"/>
      <c r="HL56" s="780"/>
      <c r="HM56" s="780"/>
      <c r="HN56" s="780"/>
      <c r="HO56" s="780"/>
      <c r="HP56" s="780"/>
      <c r="HQ56" s="780"/>
      <c r="HR56" s="780"/>
      <c r="HS56" s="780"/>
      <c r="HT56" s="780"/>
      <c r="HU56" s="780"/>
      <c r="HV56" s="780"/>
      <c r="HW56" s="780"/>
      <c r="HX56" s="780"/>
      <c r="HY56" s="780"/>
      <c r="HZ56" s="780"/>
      <c r="IA56" s="780"/>
      <c r="IB56" s="780"/>
      <c r="IC56" s="780"/>
      <c r="ID56" s="780"/>
      <c r="IE56" s="780"/>
      <c r="IF56" s="780"/>
      <c r="IG56" s="780"/>
      <c r="IH56" s="780"/>
      <c r="II56" s="780"/>
      <c r="IJ56" s="780"/>
      <c r="IK56" s="780"/>
      <c r="IL56" s="780"/>
      <c r="IM56" s="780"/>
      <c r="IN56" s="780"/>
      <c r="IO56" s="780"/>
      <c r="IP56" s="780"/>
      <c r="IQ56" s="780"/>
      <c r="IR56" s="780"/>
      <c r="IS56" s="780"/>
      <c r="IT56" s="780"/>
      <c r="IU56" s="780"/>
      <c r="IV56" s="780"/>
    </row>
    <row r="57" customFormat="1" ht="15.75" spans="1:256">
      <c r="A57" s="780"/>
      <c r="B57" s="781"/>
      <c r="C57" s="782"/>
      <c r="D57" s="783"/>
      <c r="E57" s="780"/>
      <c r="F57" s="780"/>
      <c r="G57" s="781"/>
      <c r="H57" s="782"/>
      <c r="I57" s="783"/>
      <c r="J57" s="780"/>
      <c r="K57" s="780"/>
      <c r="L57" s="780"/>
      <c r="M57" s="780"/>
      <c r="N57" s="780"/>
      <c r="O57" s="780"/>
      <c r="P57" s="780"/>
      <c r="Q57" s="780"/>
      <c r="R57" s="780"/>
      <c r="S57" s="780"/>
      <c r="T57" s="780"/>
      <c r="U57" s="780"/>
      <c r="V57" s="780"/>
      <c r="W57" s="780"/>
      <c r="X57" s="780"/>
      <c r="Y57" s="780"/>
      <c r="Z57" s="780"/>
      <c r="AA57" s="780"/>
      <c r="AB57" s="780"/>
      <c r="AC57" s="780"/>
      <c r="AD57" s="780"/>
      <c r="AE57" s="780"/>
      <c r="AF57" s="780"/>
      <c r="AG57" s="780"/>
      <c r="AH57" s="780"/>
      <c r="AI57" s="780"/>
      <c r="AJ57" s="780"/>
      <c r="AK57" s="780"/>
      <c r="AL57" s="780"/>
      <c r="AM57" s="780"/>
      <c r="AN57" s="780"/>
      <c r="AO57" s="780"/>
      <c r="AP57" s="780"/>
      <c r="AQ57" s="780"/>
      <c r="AR57" s="780"/>
      <c r="AS57" s="780"/>
      <c r="AT57" s="780"/>
      <c r="AU57" s="780"/>
      <c r="AV57" s="780"/>
      <c r="AW57" s="780"/>
      <c r="AX57" s="780"/>
      <c r="AY57" s="780"/>
      <c r="AZ57" s="780"/>
      <c r="BA57" s="780"/>
      <c r="BB57" s="780"/>
      <c r="BC57" s="780"/>
      <c r="BD57" s="780"/>
      <c r="BE57" s="780"/>
      <c r="BF57" s="780"/>
      <c r="BG57" s="780"/>
      <c r="BH57" s="780"/>
      <c r="BI57" s="780"/>
      <c r="BJ57" s="780"/>
      <c r="BK57" s="780"/>
      <c r="BL57" s="780"/>
      <c r="BM57" s="780"/>
      <c r="BN57" s="780"/>
      <c r="BO57" s="780"/>
      <c r="BP57" s="780"/>
      <c r="BQ57" s="780"/>
      <c r="BR57" s="780"/>
      <c r="BS57" s="780"/>
      <c r="BT57" s="780"/>
      <c r="BU57" s="780"/>
      <c r="BV57" s="780"/>
      <c r="BW57" s="780"/>
      <c r="BX57" s="780"/>
      <c r="BY57" s="780"/>
      <c r="BZ57" s="780"/>
      <c r="CA57" s="780"/>
      <c r="CB57" s="780"/>
      <c r="CC57" s="780"/>
      <c r="CD57" s="780"/>
      <c r="CE57" s="780"/>
      <c r="CF57" s="780"/>
      <c r="CG57" s="780"/>
      <c r="CH57" s="780"/>
      <c r="CI57" s="780"/>
      <c r="CJ57" s="780"/>
      <c r="CK57" s="780"/>
      <c r="CL57" s="780"/>
      <c r="CM57" s="780"/>
      <c r="CN57" s="780"/>
      <c r="CO57" s="780"/>
      <c r="CP57" s="780"/>
      <c r="CQ57" s="780"/>
      <c r="CR57" s="780"/>
      <c r="CS57" s="780"/>
      <c r="CT57" s="780"/>
      <c r="CU57" s="780"/>
      <c r="CV57" s="780"/>
      <c r="CW57" s="780"/>
      <c r="CX57" s="780"/>
      <c r="CY57" s="780"/>
      <c r="CZ57" s="780"/>
      <c r="DA57" s="780"/>
      <c r="DB57" s="780"/>
      <c r="DC57" s="780"/>
      <c r="DD57" s="780"/>
      <c r="DE57" s="780"/>
      <c r="DF57" s="780"/>
      <c r="DG57" s="780"/>
      <c r="DH57" s="780"/>
      <c r="DI57" s="780"/>
      <c r="DJ57" s="780"/>
      <c r="DK57" s="780"/>
      <c r="DL57" s="780"/>
      <c r="DM57" s="780"/>
      <c r="DN57" s="780"/>
      <c r="DO57" s="780"/>
      <c r="DP57" s="780"/>
      <c r="DQ57" s="780"/>
      <c r="DR57" s="780"/>
      <c r="DS57" s="780"/>
      <c r="DT57" s="780"/>
      <c r="DU57" s="780"/>
      <c r="DV57" s="780"/>
      <c r="DW57" s="780"/>
      <c r="DX57" s="780"/>
      <c r="DY57" s="780"/>
      <c r="DZ57" s="780"/>
      <c r="EA57" s="780"/>
      <c r="EB57" s="780"/>
      <c r="EC57" s="780"/>
      <c r="ED57" s="780"/>
      <c r="EE57" s="780"/>
      <c r="EF57" s="780"/>
      <c r="EG57" s="780"/>
      <c r="EH57" s="780"/>
      <c r="EI57" s="780"/>
      <c r="EJ57" s="780"/>
      <c r="EK57" s="780"/>
      <c r="EL57" s="780"/>
      <c r="EM57" s="780"/>
      <c r="EN57" s="780"/>
      <c r="EO57" s="780"/>
      <c r="EP57" s="780"/>
      <c r="EQ57" s="780"/>
      <c r="ER57" s="780"/>
      <c r="ES57" s="780"/>
      <c r="ET57" s="780"/>
      <c r="EU57" s="780"/>
      <c r="EV57" s="780"/>
      <c r="EW57" s="780"/>
      <c r="EX57" s="780"/>
      <c r="EY57" s="780"/>
      <c r="EZ57" s="780"/>
      <c r="FA57" s="780"/>
      <c r="FB57" s="780"/>
      <c r="FC57" s="780"/>
      <c r="FD57" s="780"/>
      <c r="FE57" s="780"/>
      <c r="FF57" s="780"/>
      <c r="FG57" s="780"/>
      <c r="FH57" s="780"/>
      <c r="FI57" s="780"/>
      <c r="FJ57" s="780"/>
      <c r="FK57" s="780"/>
      <c r="FL57" s="780"/>
      <c r="FM57" s="780"/>
      <c r="FN57" s="780"/>
      <c r="FO57" s="780"/>
      <c r="FP57" s="780"/>
      <c r="FQ57" s="780"/>
      <c r="FR57" s="780"/>
      <c r="FS57" s="780"/>
      <c r="FT57" s="780"/>
      <c r="FU57" s="780"/>
      <c r="FV57" s="780"/>
      <c r="FW57" s="780"/>
      <c r="FX57" s="780"/>
      <c r="FY57" s="780"/>
      <c r="FZ57" s="780"/>
      <c r="GA57" s="780"/>
      <c r="GB57" s="780"/>
      <c r="GC57" s="780"/>
      <c r="GD57" s="780"/>
      <c r="GE57" s="780"/>
      <c r="GF57" s="780"/>
      <c r="GG57" s="780"/>
      <c r="GH57" s="780"/>
      <c r="GI57" s="780"/>
      <c r="GJ57" s="780"/>
      <c r="GK57" s="780"/>
      <c r="GL57" s="780"/>
      <c r="GM57" s="780"/>
      <c r="GN57" s="780"/>
      <c r="GO57" s="780"/>
      <c r="GP57" s="780"/>
      <c r="GQ57" s="780"/>
      <c r="GR57" s="780"/>
      <c r="GS57" s="780"/>
      <c r="GT57" s="780"/>
      <c r="GU57" s="780"/>
      <c r="GV57" s="780"/>
      <c r="GW57" s="780"/>
      <c r="GX57" s="780"/>
      <c r="GY57" s="780"/>
      <c r="GZ57" s="780"/>
      <c r="HA57" s="780"/>
      <c r="HB57" s="780"/>
      <c r="HC57" s="780"/>
      <c r="HD57" s="780"/>
      <c r="HE57" s="780"/>
      <c r="HF57" s="780"/>
      <c r="HG57" s="780"/>
      <c r="HH57" s="780"/>
      <c r="HI57" s="780"/>
      <c r="HJ57" s="780"/>
      <c r="HK57" s="780"/>
      <c r="HL57" s="780"/>
      <c r="HM57" s="780"/>
      <c r="HN57" s="780"/>
      <c r="HO57" s="780"/>
      <c r="HP57" s="780"/>
      <c r="HQ57" s="780"/>
      <c r="HR57" s="780"/>
      <c r="HS57" s="780"/>
      <c r="HT57" s="780"/>
      <c r="HU57" s="780"/>
      <c r="HV57" s="780"/>
      <c r="HW57" s="780"/>
      <c r="HX57" s="780"/>
      <c r="HY57" s="780"/>
      <c r="HZ57" s="780"/>
      <c r="IA57" s="780"/>
      <c r="IB57" s="780"/>
      <c r="IC57" s="780"/>
      <c r="ID57" s="780"/>
      <c r="IE57" s="780"/>
      <c r="IF57" s="780"/>
      <c r="IG57" s="780"/>
      <c r="IH57" s="780"/>
      <c r="II57" s="780"/>
      <c r="IJ57" s="780"/>
      <c r="IK57" s="780"/>
      <c r="IL57" s="780"/>
      <c r="IM57" s="780"/>
      <c r="IN57" s="780"/>
      <c r="IO57" s="780"/>
      <c r="IP57" s="780"/>
      <c r="IQ57" s="780"/>
      <c r="IR57" s="780"/>
      <c r="IS57" s="780"/>
      <c r="IT57" s="780"/>
      <c r="IU57" s="780"/>
      <c r="IV57" s="780"/>
    </row>
    <row r="58" customFormat="1" ht="15.75" spans="1:256">
      <c r="A58" s="780"/>
      <c r="B58" s="781"/>
      <c r="C58" s="782"/>
      <c r="D58" s="783"/>
      <c r="E58" s="780"/>
      <c r="F58" s="780"/>
      <c r="G58" s="781"/>
      <c r="H58" s="782"/>
      <c r="I58" s="783"/>
      <c r="J58" s="780"/>
      <c r="K58" s="780"/>
      <c r="L58" s="780"/>
      <c r="M58" s="780"/>
      <c r="N58" s="780"/>
      <c r="O58" s="780"/>
      <c r="P58" s="780"/>
      <c r="Q58" s="780"/>
      <c r="R58" s="780"/>
      <c r="S58" s="780"/>
      <c r="T58" s="780"/>
      <c r="U58" s="780"/>
      <c r="V58" s="780"/>
      <c r="W58" s="780"/>
      <c r="X58" s="780"/>
      <c r="Y58" s="780"/>
      <c r="Z58" s="780"/>
      <c r="AA58" s="780"/>
      <c r="AB58" s="780"/>
      <c r="AC58" s="780"/>
      <c r="AD58" s="780"/>
      <c r="AE58" s="780"/>
      <c r="AF58" s="780"/>
      <c r="AG58" s="780"/>
      <c r="AH58" s="780"/>
      <c r="AI58" s="780"/>
      <c r="AJ58" s="780"/>
      <c r="AK58" s="780"/>
      <c r="AL58" s="780"/>
      <c r="AM58" s="780"/>
      <c r="AN58" s="780"/>
      <c r="AO58" s="780"/>
      <c r="AP58" s="780"/>
      <c r="AQ58" s="780"/>
      <c r="AR58" s="780"/>
      <c r="AS58" s="780"/>
      <c r="AT58" s="780"/>
      <c r="AU58" s="780"/>
      <c r="AV58" s="780"/>
      <c r="AW58" s="780"/>
      <c r="AX58" s="780"/>
      <c r="AY58" s="780"/>
      <c r="AZ58" s="780"/>
      <c r="BA58" s="780"/>
      <c r="BB58" s="780"/>
      <c r="BC58" s="780"/>
      <c r="BD58" s="780"/>
      <c r="BE58" s="780"/>
      <c r="BF58" s="780"/>
      <c r="BG58" s="780"/>
      <c r="BH58" s="780"/>
      <c r="BI58" s="780"/>
      <c r="BJ58" s="780"/>
      <c r="BK58" s="780"/>
      <c r="BL58" s="780"/>
      <c r="BM58" s="780"/>
      <c r="BN58" s="780"/>
      <c r="BO58" s="780"/>
      <c r="BP58" s="780"/>
      <c r="BQ58" s="780"/>
      <c r="BR58" s="780"/>
      <c r="BS58" s="780"/>
      <c r="BT58" s="780"/>
      <c r="BU58" s="780"/>
      <c r="BV58" s="780"/>
      <c r="BW58" s="780"/>
      <c r="BX58" s="780"/>
      <c r="BY58" s="780"/>
      <c r="BZ58" s="780"/>
      <c r="CA58" s="780"/>
      <c r="CB58" s="780"/>
      <c r="CC58" s="780"/>
      <c r="CD58" s="780"/>
      <c r="CE58" s="780"/>
      <c r="CF58" s="780"/>
      <c r="CG58" s="780"/>
      <c r="CH58" s="780"/>
      <c r="CI58" s="780"/>
      <c r="CJ58" s="780"/>
      <c r="CK58" s="780"/>
      <c r="CL58" s="780"/>
      <c r="CM58" s="780"/>
      <c r="CN58" s="780"/>
      <c r="CO58" s="780"/>
      <c r="CP58" s="780"/>
      <c r="CQ58" s="780"/>
      <c r="CR58" s="780"/>
      <c r="CS58" s="780"/>
      <c r="CT58" s="780"/>
      <c r="CU58" s="780"/>
      <c r="CV58" s="780"/>
      <c r="CW58" s="780"/>
      <c r="CX58" s="780"/>
      <c r="CY58" s="780"/>
      <c r="CZ58" s="780"/>
      <c r="DA58" s="780"/>
      <c r="DB58" s="780"/>
      <c r="DC58" s="780"/>
      <c r="DD58" s="780"/>
      <c r="DE58" s="780"/>
      <c r="DF58" s="780"/>
      <c r="DG58" s="780"/>
      <c r="DH58" s="780"/>
      <c r="DI58" s="780"/>
      <c r="DJ58" s="780"/>
      <c r="DK58" s="780"/>
      <c r="DL58" s="780"/>
      <c r="DM58" s="780"/>
      <c r="DN58" s="780"/>
      <c r="DO58" s="780"/>
      <c r="DP58" s="780"/>
      <c r="DQ58" s="780"/>
      <c r="DR58" s="780"/>
      <c r="DS58" s="780"/>
      <c r="DT58" s="780"/>
      <c r="DU58" s="780"/>
      <c r="DV58" s="780"/>
      <c r="DW58" s="780"/>
      <c r="DX58" s="780"/>
      <c r="DY58" s="780"/>
      <c r="DZ58" s="780"/>
      <c r="EA58" s="780"/>
      <c r="EB58" s="780"/>
      <c r="EC58" s="780"/>
      <c r="ED58" s="780"/>
      <c r="EE58" s="780"/>
      <c r="EF58" s="780"/>
      <c r="EG58" s="780"/>
      <c r="EH58" s="780"/>
      <c r="EI58" s="780"/>
      <c r="EJ58" s="780"/>
      <c r="EK58" s="780"/>
      <c r="EL58" s="780"/>
      <c r="EM58" s="780"/>
      <c r="EN58" s="780"/>
      <c r="EO58" s="780"/>
      <c r="EP58" s="780"/>
      <c r="EQ58" s="780"/>
      <c r="ER58" s="780"/>
      <c r="ES58" s="780"/>
      <c r="ET58" s="780"/>
      <c r="EU58" s="780"/>
      <c r="EV58" s="780"/>
      <c r="EW58" s="780"/>
      <c r="EX58" s="780"/>
      <c r="EY58" s="780"/>
      <c r="EZ58" s="780"/>
      <c r="FA58" s="780"/>
      <c r="FB58" s="780"/>
      <c r="FC58" s="780"/>
      <c r="FD58" s="780"/>
      <c r="FE58" s="780"/>
      <c r="FF58" s="780"/>
      <c r="FG58" s="780"/>
      <c r="FH58" s="780"/>
      <c r="FI58" s="780"/>
      <c r="FJ58" s="780"/>
      <c r="FK58" s="780"/>
      <c r="FL58" s="780"/>
      <c r="FM58" s="780"/>
      <c r="FN58" s="780"/>
      <c r="FO58" s="780"/>
      <c r="FP58" s="780"/>
      <c r="FQ58" s="780"/>
      <c r="FR58" s="780"/>
      <c r="FS58" s="780"/>
      <c r="FT58" s="780"/>
      <c r="FU58" s="780"/>
      <c r="FV58" s="780"/>
      <c r="FW58" s="780"/>
      <c r="FX58" s="780"/>
      <c r="FY58" s="780"/>
      <c r="FZ58" s="780"/>
      <c r="GA58" s="780"/>
      <c r="GB58" s="780"/>
      <c r="GC58" s="780"/>
      <c r="GD58" s="780"/>
      <c r="GE58" s="780"/>
      <c r="GF58" s="780"/>
      <c r="GG58" s="780"/>
      <c r="GH58" s="780"/>
      <c r="GI58" s="780"/>
      <c r="GJ58" s="780"/>
      <c r="GK58" s="780"/>
      <c r="GL58" s="780"/>
      <c r="GM58" s="780"/>
      <c r="GN58" s="780"/>
      <c r="GO58" s="780"/>
      <c r="GP58" s="780"/>
      <c r="GQ58" s="780"/>
      <c r="GR58" s="780"/>
      <c r="GS58" s="780"/>
      <c r="GT58" s="780"/>
      <c r="GU58" s="780"/>
      <c r="GV58" s="780"/>
      <c r="GW58" s="780"/>
      <c r="GX58" s="780"/>
      <c r="GY58" s="780"/>
      <c r="GZ58" s="780"/>
      <c r="HA58" s="780"/>
      <c r="HB58" s="780"/>
      <c r="HC58" s="780"/>
      <c r="HD58" s="780"/>
      <c r="HE58" s="780"/>
      <c r="HF58" s="780"/>
      <c r="HG58" s="780"/>
      <c r="HH58" s="780"/>
      <c r="HI58" s="780"/>
      <c r="HJ58" s="780"/>
      <c r="HK58" s="780"/>
      <c r="HL58" s="780"/>
      <c r="HM58" s="780"/>
      <c r="HN58" s="780"/>
      <c r="HO58" s="780"/>
      <c r="HP58" s="780"/>
      <c r="HQ58" s="780"/>
      <c r="HR58" s="780"/>
      <c r="HS58" s="780"/>
      <c r="HT58" s="780"/>
      <c r="HU58" s="780"/>
      <c r="HV58" s="780"/>
      <c r="HW58" s="780"/>
      <c r="HX58" s="780"/>
      <c r="HY58" s="780"/>
      <c r="HZ58" s="780"/>
      <c r="IA58" s="780"/>
      <c r="IB58" s="780"/>
      <c r="IC58" s="780"/>
      <c r="ID58" s="780"/>
      <c r="IE58" s="780"/>
      <c r="IF58" s="780"/>
      <c r="IG58" s="780"/>
      <c r="IH58" s="780"/>
      <c r="II58" s="780"/>
      <c r="IJ58" s="780"/>
      <c r="IK58" s="780"/>
      <c r="IL58" s="780"/>
      <c r="IM58" s="780"/>
      <c r="IN58" s="780"/>
      <c r="IO58" s="780"/>
      <c r="IP58" s="780"/>
      <c r="IQ58" s="780"/>
      <c r="IR58" s="780"/>
      <c r="IS58" s="780"/>
      <c r="IT58" s="780"/>
      <c r="IU58" s="780"/>
      <c r="IV58" s="780"/>
    </row>
    <row r="59" customFormat="1" ht="15.75" spans="1:256">
      <c r="A59" s="780"/>
      <c r="B59" s="781"/>
      <c r="C59" s="782"/>
      <c r="D59" s="783"/>
      <c r="E59" s="780"/>
      <c r="F59" s="780"/>
      <c r="G59" s="781"/>
      <c r="H59" s="782"/>
      <c r="I59" s="783"/>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0"/>
      <c r="AK59" s="780"/>
      <c r="AL59" s="780"/>
      <c r="AM59" s="780"/>
      <c r="AN59" s="780"/>
      <c r="AO59" s="780"/>
      <c r="AP59" s="780"/>
      <c r="AQ59" s="780"/>
      <c r="AR59" s="780"/>
      <c r="AS59" s="780"/>
      <c r="AT59" s="780"/>
      <c r="AU59" s="780"/>
      <c r="AV59" s="780"/>
      <c r="AW59" s="780"/>
      <c r="AX59" s="780"/>
      <c r="AY59" s="780"/>
      <c r="AZ59" s="780"/>
      <c r="BA59" s="780"/>
      <c r="BB59" s="780"/>
      <c r="BC59" s="780"/>
      <c r="BD59" s="780"/>
      <c r="BE59" s="780"/>
      <c r="BF59" s="780"/>
      <c r="BG59" s="780"/>
      <c r="BH59" s="780"/>
      <c r="BI59" s="780"/>
      <c r="BJ59" s="780"/>
      <c r="BK59" s="780"/>
      <c r="BL59" s="780"/>
      <c r="BM59" s="780"/>
      <c r="BN59" s="780"/>
      <c r="BO59" s="780"/>
      <c r="BP59" s="780"/>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0"/>
      <c r="CZ59" s="780"/>
      <c r="DA59" s="780"/>
      <c r="DB59" s="780"/>
      <c r="DC59" s="780"/>
      <c r="DD59" s="780"/>
      <c r="DE59" s="780"/>
      <c r="DF59" s="780"/>
      <c r="DG59" s="780"/>
      <c r="DH59" s="780"/>
      <c r="DI59" s="780"/>
      <c r="DJ59" s="780"/>
      <c r="DK59" s="780"/>
      <c r="DL59" s="780"/>
      <c r="DM59" s="780"/>
      <c r="DN59" s="780"/>
      <c r="DO59" s="780"/>
      <c r="DP59" s="780"/>
      <c r="DQ59" s="780"/>
      <c r="DR59" s="780"/>
      <c r="DS59" s="780"/>
      <c r="DT59" s="780"/>
      <c r="DU59" s="780"/>
      <c r="DV59" s="780"/>
      <c r="DW59" s="780"/>
      <c r="DX59" s="780"/>
      <c r="DY59" s="780"/>
      <c r="DZ59" s="780"/>
      <c r="EA59" s="780"/>
      <c r="EB59" s="780"/>
      <c r="EC59" s="780"/>
      <c r="ED59" s="780"/>
      <c r="EE59" s="780"/>
      <c r="EF59" s="780"/>
      <c r="EG59" s="780"/>
      <c r="EH59" s="780"/>
      <c r="EI59" s="780"/>
      <c r="EJ59" s="780"/>
      <c r="EK59" s="780"/>
      <c r="EL59" s="780"/>
      <c r="EM59" s="780"/>
      <c r="EN59" s="780"/>
      <c r="EO59" s="780"/>
      <c r="EP59" s="780"/>
      <c r="EQ59" s="780"/>
      <c r="ER59" s="780"/>
      <c r="ES59" s="780"/>
      <c r="ET59" s="780"/>
      <c r="EU59" s="780"/>
      <c r="EV59" s="780"/>
      <c r="EW59" s="780"/>
      <c r="EX59" s="780"/>
      <c r="EY59" s="780"/>
      <c r="EZ59" s="780"/>
      <c r="FA59" s="780"/>
      <c r="FB59" s="780"/>
      <c r="FC59" s="780"/>
      <c r="FD59" s="780"/>
      <c r="FE59" s="780"/>
      <c r="FF59" s="780"/>
      <c r="FG59" s="780"/>
      <c r="FH59" s="780"/>
      <c r="FI59" s="780"/>
      <c r="FJ59" s="780"/>
      <c r="FK59" s="780"/>
      <c r="FL59" s="780"/>
      <c r="FM59" s="780"/>
      <c r="FN59" s="780"/>
      <c r="FO59" s="780"/>
      <c r="FP59" s="780"/>
      <c r="FQ59" s="780"/>
      <c r="FR59" s="780"/>
      <c r="FS59" s="780"/>
      <c r="FT59" s="780"/>
      <c r="FU59" s="780"/>
      <c r="FV59" s="780"/>
      <c r="FW59" s="780"/>
      <c r="FX59" s="780"/>
      <c r="FY59" s="780"/>
      <c r="FZ59" s="780"/>
      <c r="GA59" s="780"/>
      <c r="GB59" s="780"/>
      <c r="GC59" s="780"/>
      <c r="GD59" s="780"/>
      <c r="GE59" s="780"/>
      <c r="GF59" s="780"/>
      <c r="GG59" s="780"/>
      <c r="GH59" s="780"/>
      <c r="GI59" s="780"/>
      <c r="GJ59" s="780"/>
      <c r="GK59" s="780"/>
      <c r="GL59" s="780"/>
      <c r="GM59" s="780"/>
      <c r="GN59" s="780"/>
      <c r="GO59" s="780"/>
      <c r="GP59" s="780"/>
      <c r="GQ59" s="780"/>
      <c r="GR59" s="780"/>
      <c r="GS59" s="780"/>
      <c r="GT59" s="780"/>
      <c r="GU59" s="780"/>
      <c r="GV59" s="780"/>
      <c r="GW59" s="780"/>
      <c r="GX59" s="780"/>
      <c r="GY59" s="780"/>
      <c r="GZ59" s="780"/>
      <c r="HA59" s="780"/>
      <c r="HB59" s="780"/>
      <c r="HC59" s="780"/>
      <c r="HD59" s="780"/>
      <c r="HE59" s="780"/>
      <c r="HF59" s="780"/>
      <c r="HG59" s="780"/>
      <c r="HH59" s="780"/>
      <c r="HI59" s="780"/>
      <c r="HJ59" s="780"/>
      <c r="HK59" s="780"/>
      <c r="HL59" s="780"/>
      <c r="HM59" s="780"/>
      <c r="HN59" s="780"/>
      <c r="HO59" s="780"/>
      <c r="HP59" s="780"/>
      <c r="HQ59" s="780"/>
      <c r="HR59" s="780"/>
      <c r="HS59" s="780"/>
      <c r="HT59" s="780"/>
      <c r="HU59" s="780"/>
      <c r="HV59" s="780"/>
      <c r="HW59" s="780"/>
      <c r="HX59" s="780"/>
      <c r="HY59" s="780"/>
      <c r="HZ59" s="780"/>
      <c r="IA59" s="780"/>
      <c r="IB59" s="780"/>
      <c r="IC59" s="780"/>
      <c r="ID59" s="780"/>
      <c r="IE59" s="780"/>
      <c r="IF59" s="780"/>
      <c r="IG59" s="780"/>
      <c r="IH59" s="780"/>
      <c r="II59" s="780"/>
      <c r="IJ59" s="780"/>
      <c r="IK59" s="780"/>
      <c r="IL59" s="780"/>
      <c r="IM59" s="780"/>
      <c r="IN59" s="780"/>
      <c r="IO59" s="780"/>
      <c r="IP59" s="780"/>
      <c r="IQ59" s="780"/>
      <c r="IR59" s="780"/>
      <c r="IS59" s="780"/>
      <c r="IT59" s="780"/>
      <c r="IU59" s="780"/>
      <c r="IV59" s="780"/>
    </row>
    <row r="60" customFormat="1" ht="15.75" spans="1:256">
      <c r="A60" s="780"/>
      <c r="B60" s="781"/>
      <c r="C60" s="782"/>
      <c r="D60" s="783"/>
      <c r="E60" s="780"/>
      <c r="F60" s="780"/>
      <c r="G60" s="781"/>
      <c r="H60" s="782"/>
      <c r="I60" s="783"/>
      <c r="J60" s="780"/>
      <c r="K60" s="780"/>
      <c r="L60" s="780"/>
      <c r="M60" s="780"/>
      <c r="N60" s="780"/>
      <c r="O60" s="780"/>
      <c r="P60" s="780"/>
      <c r="Q60" s="780"/>
      <c r="R60" s="780"/>
      <c r="S60" s="780"/>
      <c r="T60" s="780"/>
      <c r="U60" s="780"/>
      <c r="V60" s="780"/>
      <c r="W60" s="780"/>
      <c r="X60" s="780"/>
      <c r="Y60" s="780"/>
      <c r="Z60" s="780"/>
      <c r="AA60" s="780"/>
      <c r="AB60" s="780"/>
      <c r="AC60" s="780"/>
      <c r="AD60" s="780"/>
      <c r="AE60" s="780"/>
      <c r="AF60" s="780"/>
      <c r="AG60" s="780"/>
      <c r="AH60" s="780"/>
      <c r="AI60" s="780"/>
      <c r="AJ60" s="780"/>
      <c r="AK60" s="780"/>
      <c r="AL60" s="780"/>
      <c r="AM60" s="780"/>
      <c r="AN60" s="780"/>
      <c r="AO60" s="780"/>
      <c r="AP60" s="780"/>
      <c r="AQ60" s="780"/>
      <c r="AR60" s="780"/>
      <c r="AS60" s="780"/>
      <c r="AT60" s="780"/>
      <c r="AU60" s="780"/>
      <c r="AV60" s="780"/>
      <c r="AW60" s="780"/>
      <c r="AX60" s="780"/>
      <c r="AY60" s="780"/>
      <c r="AZ60" s="780"/>
      <c r="BA60" s="780"/>
      <c r="BB60" s="780"/>
      <c r="BC60" s="780"/>
      <c r="BD60" s="780"/>
      <c r="BE60" s="780"/>
      <c r="BF60" s="780"/>
      <c r="BG60" s="780"/>
      <c r="BH60" s="780"/>
      <c r="BI60" s="780"/>
      <c r="BJ60" s="780"/>
      <c r="BK60" s="780"/>
      <c r="BL60" s="780"/>
      <c r="BM60" s="780"/>
      <c r="BN60" s="780"/>
      <c r="BO60" s="780"/>
      <c r="BP60" s="780"/>
      <c r="BQ60" s="780"/>
      <c r="BR60" s="780"/>
      <c r="BS60" s="780"/>
      <c r="BT60" s="780"/>
      <c r="BU60" s="780"/>
      <c r="BV60" s="780"/>
      <c r="BW60" s="780"/>
      <c r="BX60" s="780"/>
      <c r="BY60" s="780"/>
      <c r="BZ60" s="780"/>
      <c r="CA60" s="780"/>
      <c r="CB60" s="780"/>
      <c r="CC60" s="780"/>
      <c r="CD60" s="780"/>
      <c r="CE60" s="780"/>
      <c r="CF60" s="780"/>
      <c r="CG60" s="780"/>
      <c r="CH60" s="780"/>
      <c r="CI60" s="780"/>
      <c r="CJ60" s="780"/>
      <c r="CK60" s="780"/>
      <c r="CL60" s="780"/>
      <c r="CM60" s="780"/>
      <c r="CN60" s="780"/>
      <c r="CO60" s="780"/>
      <c r="CP60" s="780"/>
      <c r="CQ60" s="780"/>
      <c r="CR60" s="780"/>
      <c r="CS60" s="780"/>
      <c r="CT60" s="780"/>
      <c r="CU60" s="780"/>
      <c r="CV60" s="780"/>
      <c r="CW60" s="780"/>
      <c r="CX60" s="780"/>
      <c r="CY60" s="780"/>
      <c r="CZ60" s="780"/>
      <c r="DA60" s="780"/>
      <c r="DB60" s="780"/>
      <c r="DC60" s="780"/>
      <c r="DD60" s="780"/>
      <c r="DE60" s="780"/>
      <c r="DF60" s="780"/>
      <c r="DG60" s="780"/>
      <c r="DH60" s="780"/>
      <c r="DI60" s="780"/>
      <c r="DJ60" s="780"/>
      <c r="DK60" s="780"/>
      <c r="DL60" s="780"/>
      <c r="DM60" s="780"/>
      <c r="DN60" s="780"/>
      <c r="DO60" s="780"/>
      <c r="DP60" s="780"/>
      <c r="DQ60" s="780"/>
      <c r="DR60" s="780"/>
      <c r="DS60" s="780"/>
      <c r="DT60" s="780"/>
      <c r="DU60" s="780"/>
      <c r="DV60" s="780"/>
      <c r="DW60" s="780"/>
      <c r="DX60" s="780"/>
      <c r="DY60" s="780"/>
      <c r="DZ60" s="780"/>
      <c r="EA60" s="780"/>
      <c r="EB60" s="780"/>
      <c r="EC60" s="780"/>
      <c r="ED60" s="780"/>
      <c r="EE60" s="780"/>
      <c r="EF60" s="780"/>
      <c r="EG60" s="780"/>
      <c r="EH60" s="780"/>
      <c r="EI60" s="780"/>
      <c r="EJ60" s="780"/>
      <c r="EK60" s="780"/>
      <c r="EL60" s="780"/>
      <c r="EM60" s="780"/>
      <c r="EN60" s="780"/>
      <c r="EO60" s="780"/>
      <c r="EP60" s="780"/>
      <c r="EQ60" s="780"/>
      <c r="ER60" s="780"/>
      <c r="ES60" s="780"/>
      <c r="ET60" s="780"/>
      <c r="EU60" s="780"/>
      <c r="EV60" s="780"/>
      <c r="EW60" s="780"/>
      <c r="EX60" s="780"/>
      <c r="EY60" s="780"/>
      <c r="EZ60" s="780"/>
      <c r="FA60" s="780"/>
      <c r="FB60" s="780"/>
      <c r="FC60" s="780"/>
      <c r="FD60" s="780"/>
      <c r="FE60" s="780"/>
      <c r="FF60" s="780"/>
      <c r="FG60" s="780"/>
      <c r="FH60" s="780"/>
      <c r="FI60" s="780"/>
      <c r="FJ60" s="780"/>
      <c r="FK60" s="780"/>
      <c r="FL60" s="780"/>
      <c r="FM60" s="780"/>
      <c r="FN60" s="780"/>
      <c r="FO60" s="780"/>
      <c r="FP60" s="780"/>
      <c r="FQ60" s="780"/>
      <c r="FR60" s="780"/>
      <c r="FS60" s="780"/>
      <c r="FT60" s="780"/>
      <c r="FU60" s="780"/>
      <c r="FV60" s="780"/>
      <c r="FW60" s="780"/>
      <c r="FX60" s="780"/>
      <c r="FY60" s="780"/>
      <c r="FZ60" s="780"/>
      <c r="GA60" s="780"/>
      <c r="GB60" s="780"/>
      <c r="GC60" s="780"/>
      <c r="GD60" s="780"/>
      <c r="GE60" s="780"/>
      <c r="GF60" s="780"/>
      <c r="GG60" s="780"/>
      <c r="GH60" s="780"/>
      <c r="GI60" s="780"/>
      <c r="GJ60" s="780"/>
      <c r="GK60" s="780"/>
      <c r="GL60" s="780"/>
      <c r="GM60" s="780"/>
      <c r="GN60" s="780"/>
      <c r="GO60" s="780"/>
      <c r="GP60" s="780"/>
      <c r="GQ60" s="780"/>
      <c r="GR60" s="780"/>
      <c r="GS60" s="780"/>
      <c r="GT60" s="780"/>
      <c r="GU60" s="780"/>
      <c r="GV60" s="780"/>
      <c r="GW60" s="780"/>
      <c r="GX60" s="780"/>
      <c r="GY60" s="780"/>
      <c r="GZ60" s="780"/>
      <c r="HA60" s="780"/>
      <c r="HB60" s="780"/>
      <c r="HC60" s="780"/>
      <c r="HD60" s="780"/>
      <c r="HE60" s="780"/>
      <c r="HF60" s="780"/>
      <c r="HG60" s="780"/>
      <c r="HH60" s="780"/>
      <c r="HI60" s="780"/>
      <c r="HJ60" s="780"/>
      <c r="HK60" s="780"/>
      <c r="HL60" s="780"/>
      <c r="HM60" s="780"/>
      <c r="HN60" s="780"/>
      <c r="HO60" s="780"/>
      <c r="HP60" s="780"/>
      <c r="HQ60" s="780"/>
      <c r="HR60" s="780"/>
      <c r="HS60" s="780"/>
      <c r="HT60" s="780"/>
      <c r="HU60" s="780"/>
      <c r="HV60" s="780"/>
      <c r="HW60" s="780"/>
      <c r="HX60" s="780"/>
      <c r="HY60" s="780"/>
      <c r="HZ60" s="780"/>
      <c r="IA60" s="780"/>
      <c r="IB60" s="780"/>
      <c r="IC60" s="780"/>
      <c r="ID60" s="780"/>
      <c r="IE60" s="780"/>
      <c r="IF60" s="780"/>
      <c r="IG60" s="780"/>
      <c r="IH60" s="780"/>
      <c r="II60" s="780"/>
      <c r="IJ60" s="780"/>
      <c r="IK60" s="780"/>
      <c r="IL60" s="780"/>
      <c r="IM60" s="780"/>
      <c r="IN60" s="780"/>
      <c r="IO60" s="780"/>
      <c r="IP60" s="780"/>
      <c r="IQ60" s="780"/>
      <c r="IR60" s="780"/>
      <c r="IS60" s="780"/>
      <c r="IT60" s="780"/>
      <c r="IU60" s="780"/>
      <c r="IV60" s="780"/>
    </row>
    <row r="61" customFormat="1" ht="15.75" spans="1:256">
      <c r="A61" s="780"/>
      <c r="B61" s="781"/>
      <c r="C61" s="782"/>
      <c r="D61" s="783"/>
      <c r="E61" s="780"/>
      <c r="F61" s="780"/>
      <c r="G61" s="781"/>
      <c r="H61" s="782"/>
      <c r="I61" s="783"/>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0"/>
      <c r="AZ61" s="780"/>
      <c r="BA61" s="780"/>
      <c r="BB61" s="780"/>
      <c r="BC61" s="780"/>
      <c r="BD61" s="780"/>
      <c r="BE61" s="780"/>
      <c r="BF61" s="780"/>
      <c r="BG61" s="780"/>
      <c r="BH61" s="780"/>
      <c r="BI61" s="780"/>
      <c r="BJ61" s="780"/>
      <c r="BK61" s="780"/>
      <c r="BL61" s="780"/>
      <c r="BM61" s="780"/>
      <c r="BN61" s="780"/>
      <c r="BO61" s="780"/>
      <c r="BP61" s="780"/>
      <c r="BQ61" s="780"/>
      <c r="BR61" s="780"/>
      <c r="BS61" s="780"/>
      <c r="BT61" s="780"/>
      <c r="BU61" s="780"/>
      <c r="BV61" s="780"/>
      <c r="BW61" s="780"/>
      <c r="BX61" s="780"/>
      <c r="BY61" s="780"/>
      <c r="BZ61" s="780"/>
      <c r="CA61" s="780"/>
      <c r="CB61" s="780"/>
      <c r="CC61" s="780"/>
      <c r="CD61" s="780"/>
      <c r="CE61" s="780"/>
      <c r="CF61" s="780"/>
      <c r="CG61" s="780"/>
      <c r="CH61" s="780"/>
      <c r="CI61" s="780"/>
      <c r="CJ61" s="780"/>
      <c r="CK61" s="780"/>
      <c r="CL61" s="780"/>
      <c r="CM61" s="780"/>
      <c r="CN61" s="780"/>
      <c r="CO61" s="780"/>
      <c r="CP61" s="780"/>
      <c r="CQ61" s="780"/>
      <c r="CR61" s="780"/>
      <c r="CS61" s="780"/>
      <c r="CT61" s="780"/>
      <c r="CU61" s="780"/>
      <c r="CV61" s="780"/>
      <c r="CW61" s="780"/>
      <c r="CX61" s="780"/>
      <c r="CY61" s="780"/>
      <c r="CZ61" s="780"/>
      <c r="DA61" s="780"/>
      <c r="DB61" s="780"/>
      <c r="DC61" s="780"/>
      <c r="DD61" s="780"/>
      <c r="DE61" s="780"/>
      <c r="DF61" s="780"/>
      <c r="DG61" s="780"/>
      <c r="DH61" s="780"/>
      <c r="DI61" s="780"/>
      <c r="DJ61" s="780"/>
      <c r="DK61" s="780"/>
      <c r="DL61" s="780"/>
      <c r="DM61" s="780"/>
      <c r="DN61" s="780"/>
      <c r="DO61" s="780"/>
      <c r="DP61" s="780"/>
      <c r="DQ61" s="780"/>
      <c r="DR61" s="780"/>
      <c r="DS61" s="780"/>
      <c r="DT61" s="780"/>
      <c r="DU61" s="780"/>
      <c r="DV61" s="780"/>
      <c r="DW61" s="780"/>
      <c r="DX61" s="780"/>
      <c r="DY61" s="780"/>
      <c r="DZ61" s="780"/>
      <c r="EA61" s="780"/>
      <c r="EB61" s="780"/>
      <c r="EC61" s="780"/>
      <c r="ED61" s="780"/>
      <c r="EE61" s="780"/>
      <c r="EF61" s="780"/>
      <c r="EG61" s="780"/>
      <c r="EH61" s="780"/>
      <c r="EI61" s="780"/>
      <c r="EJ61" s="780"/>
      <c r="EK61" s="780"/>
      <c r="EL61" s="780"/>
      <c r="EM61" s="780"/>
      <c r="EN61" s="780"/>
      <c r="EO61" s="780"/>
      <c r="EP61" s="780"/>
      <c r="EQ61" s="780"/>
      <c r="ER61" s="780"/>
      <c r="ES61" s="780"/>
      <c r="ET61" s="780"/>
      <c r="EU61" s="780"/>
      <c r="EV61" s="780"/>
      <c r="EW61" s="780"/>
      <c r="EX61" s="780"/>
      <c r="EY61" s="780"/>
      <c r="EZ61" s="780"/>
      <c r="FA61" s="780"/>
      <c r="FB61" s="780"/>
      <c r="FC61" s="780"/>
      <c r="FD61" s="780"/>
      <c r="FE61" s="780"/>
      <c r="FF61" s="780"/>
      <c r="FG61" s="780"/>
      <c r="FH61" s="780"/>
      <c r="FI61" s="780"/>
      <c r="FJ61" s="780"/>
      <c r="FK61" s="780"/>
      <c r="FL61" s="780"/>
      <c r="FM61" s="780"/>
      <c r="FN61" s="780"/>
      <c r="FO61" s="780"/>
      <c r="FP61" s="780"/>
      <c r="FQ61" s="780"/>
      <c r="FR61" s="780"/>
      <c r="FS61" s="780"/>
      <c r="FT61" s="780"/>
      <c r="FU61" s="780"/>
      <c r="FV61" s="780"/>
      <c r="FW61" s="780"/>
      <c r="FX61" s="780"/>
      <c r="FY61" s="780"/>
      <c r="FZ61" s="780"/>
      <c r="GA61" s="780"/>
      <c r="GB61" s="780"/>
      <c r="GC61" s="780"/>
      <c r="GD61" s="780"/>
      <c r="GE61" s="780"/>
      <c r="GF61" s="780"/>
      <c r="GG61" s="780"/>
      <c r="GH61" s="780"/>
      <c r="GI61" s="780"/>
      <c r="GJ61" s="780"/>
      <c r="GK61" s="780"/>
      <c r="GL61" s="780"/>
      <c r="GM61" s="780"/>
      <c r="GN61" s="780"/>
      <c r="GO61" s="780"/>
      <c r="GP61" s="780"/>
      <c r="GQ61" s="780"/>
      <c r="GR61" s="780"/>
      <c r="GS61" s="780"/>
      <c r="GT61" s="780"/>
      <c r="GU61" s="780"/>
      <c r="GV61" s="780"/>
      <c r="GW61" s="780"/>
      <c r="GX61" s="780"/>
      <c r="GY61" s="780"/>
      <c r="GZ61" s="780"/>
      <c r="HA61" s="780"/>
      <c r="HB61" s="780"/>
      <c r="HC61" s="780"/>
      <c r="HD61" s="780"/>
      <c r="HE61" s="780"/>
      <c r="HF61" s="780"/>
      <c r="HG61" s="780"/>
      <c r="HH61" s="780"/>
      <c r="HI61" s="780"/>
      <c r="HJ61" s="780"/>
      <c r="HK61" s="780"/>
      <c r="HL61" s="780"/>
      <c r="HM61" s="780"/>
      <c r="HN61" s="780"/>
      <c r="HO61" s="780"/>
      <c r="HP61" s="780"/>
      <c r="HQ61" s="780"/>
      <c r="HR61" s="780"/>
      <c r="HS61" s="780"/>
      <c r="HT61" s="780"/>
      <c r="HU61" s="780"/>
      <c r="HV61" s="780"/>
      <c r="HW61" s="780"/>
      <c r="HX61" s="780"/>
      <c r="HY61" s="780"/>
      <c r="HZ61" s="780"/>
      <c r="IA61" s="780"/>
      <c r="IB61" s="780"/>
      <c r="IC61" s="780"/>
      <c r="ID61" s="780"/>
      <c r="IE61" s="780"/>
      <c r="IF61" s="780"/>
      <c r="IG61" s="780"/>
      <c r="IH61" s="780"/>
      <c r="II61" s="780"/>
      <c r="IJ61" s="780"/>
      <c r="IK61" s="780"/>
      <c r="IL61" s="780"/>
      <c r="IM61" s="780"/>
      <c r="IN61" s="780"/>
      <c r="IO61" s="780"/>
      <c r="IP61" s="780"/>
      <c r="IQ61" s="780"/>
      <c r="IR61" s="780"/>
      <c r="IS61" s="780"/>
      <c r="IT61" s="780"/>
      <c r="IU61" s="780"/>
      <c r="IV61" s="780"/>
    </row>
    <row r="62" customFormat="1" ht="15.75" spans="1:256">
      <c r="A62" s="780"/>
      <c r="B62" s="781"/>
      <c r="C62" s="782"/>
      <c r="D62" s="783"/>
      <c r="E62" s="780"/>
      <c r="F62" s="780"/>
      <c r="G62" s="781"/>
      <c r="H62" s="782"/>
      <c r="I62" s="783"/>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0"/>
      <c r="AX62" s="780"/>
      <c r="AY62" s="780"/>
      <c r="AZ62" s="780"/>
      <c r="BA62" s="780"/>
      <c r="BB62" s="780"/>
      <c r="BC62" s="780"/>
      <c r="BD62" s="780"/>
      <c r="BE62" s="780"/>
      <c r="BF62" s="780"/>
      <c r="BG62" s="780"/>
      <c r="BH62" s="780"/>
      <c r="BI62" s="780"/>
      <c r="BJ62" s="780"/>
      <c r="BK62" s="780"/>
      <c r="BL62" s="780"/>
      <c r="BM62" s="780"/>
      <c r="BN62" s="780"/>
      <c r="BO62" s="780"/>
      <c r="BP62" s="780"/>
      <c r="BQ62" s="780"/>
      <c r="BR62" s="780"/>
      <c r="BS62" s="780"/>
      <c r="BT62" s="780"/>
      <c r="BU62" s="780"/>
      <c r="BV62" s="780"/>
      <c r="BW62" s="780"/>
      <c r="BX62" s="780"/>
      <c r="BY62" s="780"/>
      <c r="BZ62" s="780"/>
      <c r="CA62" s="780"/>
      <c r="CB62" s="780"/>
      <c r="CC62" s="780"/>
      <c r="CD62" s="780"/>
      <c r="CE62" s="780"/>
      <c r="CF62" s="780"/>
      <c r="CG62" s="780"/>
      <c r="CH62" s="780"/>
      <c r="CI62" s="780"/>
      <c r="CJ62" s="780"/>
      <c r="CK62" s="780"/>
      <c r="CL62" s="780"/>
      <c r="CM62" s="780"/>
      <c r="CN62" s="780"/>
      <c r="CO62" s="780"/>
      <c r="CP62" s="780"/>
      <c r="CQ62" s="780"/>
      <c r="CR62" s="780"/>
      <c r="CS62" s="780"/>
      <c r="CT62" s="780"/>
      <c r="CU62" s="780"/>
      <c r="CV62" s="780"/>
      <c r="CW62" s="780"/>
      <c r="CX62" s="780"/>
      <c r="CY62" s="780"/>
      <c r="CZ62" s="780"/>
      <c r="DA62" s="780"/>
      <c r="DB62" s="780"/>
      <c r="DC62" s="780"/>
      <c r="DD62" s="780"/>
      <c r="DE62" s="780"/>
      <c r="DF62" s="780"/>
      <c r="DG62" s="780"/>
      <c r="DH62" s="780"/>
      <c r="DI62" s="780"/>
      <c r="DJ62" s="780"/>
      <c r="DK62" s="780"/>
      <c r="DL62" s="780"/>
      <c r="DM62" s="780"/>
      <c r="DN62" s="780"/>
      <c r="DO62" s="780"/>
      <c r="DP62" s="780"/>
      <c r="DQ62" s="780"/>
      <c r="DR62" s="780"/>
      <c r="DS62" s="780"/>
      <c r="DT62" s="780"/>
      <c r="DU62" s="780"/>
      <c r="DV62" s="780"/>
      <c r="DW62" s="780"/>
      <c r="DX62" s="780"/>
      <c r="DY62" s="780"/>
      <c r="DZ62" s="780"/>
      <c r="EA62" s="780"/>
      <c r="EB62" s="780"/>
      <c r="EC62" s="780"/>
      <c r="ED62" s="780"/>
      <c r="EE62" s="780"/>
      <c r="EF62" s="780"/>
      <c r="EG62" s="780"/>
      <c r="EH62" s="780"/>
      <c r="EI62" s="780"/>
      <c r="EJ62" s="780"/>
      <c r="EK62" s="780"/>
      <c r="EL62" s="780"/>
      <c r="EM62" s="780"/>
      <c r="EN62" s="780"/>
      <c r="EO62" s="780"/>
      <c r="EP62" s="780"/>
      <c r="EQ62" s="780"/>
      <c r="ER62" s="780"/>
      <c r="ES62" s="780"/>
      <c r="ET62" s="780"/>
      <c r="EU62" s="780"/>
      <c r="EV62" s="780"/>
      <c r="EW62" s="780"/>
      <c r="EX62" s="780"/>
      <c r="EY62" s="780"/>
      <c r="EZ62" s="780"/>
      <c r="FA62" s="780"/>
      <c r="FB62" s="780"/>
      <c r="FC62" s="780"/>
      <c r="FD62" s="780"/>
      <c r="FE62" s="780"/>
      <c r="FF62" s="780"/>
      <c r="FG62" s="780"/>
      <c r="FH62" s="780"/>
      <c r="FI62" s="780"/>
      <c r="FJ62" s="780"/>
      <c r="FK62" s="780"/>
      <c r="FL62" s="780"/>
      <c r="FM62" s="780"/>
      <c r="FN62" s="780"/>
      <c r="FO62" s="780"/>
      <c r="FP62" s="780"/>
      <c r="FQ62" s="780"/>
      <c r="FR62" s="780"/>
      <c r="FS62" s="780"/>
      <c r="FT62" s="780"/>
      <c r="FU62" s="780"/>
      <c r="FV62" s="780"/>
      <c r="FW62" s="780"/>
      <c r="FX62" s="780"/>
      <c r="FY62" s="780"/>
      <c r="FZ62" s="780"/>
      <c r="GA62" s="780"/>
      <c r="GB62" s="780"/>
      <c r="GC62" s="780"/>
      <c r="GD62" s="780"/>
      <c r="GE62" s="780"/>
      <c r="GF62" s="780"/>
      <c r="GG62" s="780"/>
      <c r="GH62" s="780"/>
      <c r="GI62" s="780"/>
      <c r="GJ62" s="780"/>
      <c r="GK62" s="780"/>
      <c r="GL62" s="780"/>
      <c r="GM62" s="780"/>
      <c r="GN62" s="780"/>
      <c r="GO62" s="780"/>
      <c r="GP62" s="780"/>
      <c r="GQ62" s="780"/>
      <c r="GR62" s="780"/>
      <c r="GS62" s="780"/>
      <c r="GT62" s="780"/>
      <c r="GU62" s="780"/>
      <c r="GV62" s="780"/>
      <c r="GW62" s="780"/>
      <c r="GX62" s="780"/>
      <c r="GY62" s="780"/>
      <c r="GZ62" s="780"/>
      <c r="HA62" s="780"/>
      <c r="HB62" s="780"/>
      <c r="HC62" s="780"/>
      <c r="HD62" s="780"/>
      <c r="HE62" s="780"/>
      <c r="HF62" s="780"/>
      <c r="HG62" s="780"/>
      <c r="HH62" s="780"/>
      <c r="HI62" s="780"/>
      <c r="HJ62" s="780"/>
      <c r="HK62" s="780"/>
      <c r="HL62" s="780"/>
      <c r="HM62" s="780"/>
      <c r="HN62" s="780"/>
      <c r="HO62" s="780"/>
      <c r="HP62" s="780"/>
      <c r="HQ62" s="780"/>
      <c r="HR62" s="780"/>
      <c r="HS62" s="780"/>
      <c r="HT62" s="780"/>
      <c r="HU62" s="780"/>
      <c r="HV62" s="780"/>
      <c r="HW62" s="780"/>
      <c r="HX62" s="780"/>
      <c r="HY62" s="780"/>
      <c r="HZ62" s="780"/>
      <c r="IA62" s="780"/>
      <c r="IB62" s="780"/>
      <c r="IC62" s="780"/>
      <c r="ID62" s="780"/>
      <c r="IE62" s="780"/>
      <c r="IF62" s="780"/>
      <c r="IG62" s="780"/>
      <c r="IH62" s="780"/>
      <c r="II62" s="780"/>
      <c r="IJ62" s="780"/>
      <c r="IK62" s="780"/>
      <c r="IL62" s="780"/>
      <c r="IM62" s="780"/>
      <c r="IN62" s="780"/>
      <c r="IO62" s="780"/>
      <c r="IP62" s="780"/>
      <c r="IQ62" s="780"/>
      <c r="IR62" s="780"/>
      <c r="IS62" s="780"/>
      <c r="IT62" s="780"/>
      <c r="IU62" s="780"/>
      <c r="IV62" s="780"/>
    </row>
    <row r="63" customFormat="1" ht="15.75" spans="1:256">
      <c r="A63" s="780"/>
      <c r="B63" s="781"/>
      <c r="C63" s="782"/>
      <c r="D63" s="783"/>
      <c r="E63" s="780"/>
      <c r="F63" s="780"/>
      <c r="G63" s="781"/>
      <c r="H63" s="782"/>
      <c r="I63" s="783"/>
      <c r="J63" s="780"/>
      <c r="K63" s="780"/>
      <c r="L63" s="780"/>
      <c r="M63" s="780"/>
      <c r="N63" s="780"/>
      <c r="O63" s="780"/>
      <c r="P63" s="780"/>
      <c r="Q63" s="780"/>
      <c r="R63" s="780"/>
      <c r="S63" s="780"/>
      <c r="T63" s="780"/>
      <c r="U63" s="780"/>
      <c r="V63" s="780"/>
      <c r="W63" s="780"/>
      <c r="X63" s="780"/>
      <c r="Y63" s="780"/>
      <c r="Z63" s="780"/>
      <c r="AA63" s="780"/>
      <c r="AB63" s="780"/>
      <c r="AC63" s="780"/>
      <c r="AD63" s="780"/>
      <c r="AE63" s="780"/>
      <c r="AF63" s="780"/>
      <c r="AG63" s="780"/>
      <c r="AH63" s="780"/>
      <c r="AI63" s="780"/>
      <c r="AJ63" s="780"/>
      <c r="AK63" s="780"/>
      <c r="AL63" s="780"/>
      <c r="AM63" s="780"/>
      <c r="AN63" s="780"/>
      <c r="AO63" s="780"/>
      <c r="AP63" s="780"/>
      <c r="AQ63" s="780"/>
      <c r="AR63" s="780"/>
      <c r="AS63" s="780"/>
      <c r="AT63" s="780"/>
      <c r="AU63" s="780"/>
      <c r="AV63" s="780"/>
      <c r="AW63" s="780"/>
      <c r="AX63" s="780"/>
      <c r="AY63" s="780"/>
      <c r="AZ63" s="780"/>
      <c r="BA63" s="780"/>
      <c r="BB63" s="780"/>
      <c r="BC63" s="780"/>
      <c r="BD63" s="780"/>
      <c r="BE63" s="780"/>
      <c r="BF63" s="780"/>
      <c r="BG63" s="780"/>
      <c r="BH63" s="780"/>
      <c r="BI63" s="780"/>
      <c r="BJ63" s="780"/>
      <c r="BK63" s="780"/>
      <c r="BL63" s="780"/>
      <c r="BM63" s="780"/>
      <c r="BN63" s="780"/>
      <c r="BO63" s="780"/>
      <c r="BP63" s="780"/>
      <c r="BQ63" s="780"/>
      <c r="BR63" s="780"/>
      <c r="BS63" s="780"/>
      <c r="BT63" s="780"/>
      <c r="BU63" s="780"/>
      <c r="BV63" s="780"/>
      <c r="BW63" s="780"/>
      <c r="BX63" s="780"/>
      <c r="BY63" s="780"/>
      <c r="BZ63" s="780"/>
      <c r="CA63" s="780"/>
      <c r="CB63" s="780"/>
      <c r="CC63" s="780"/>
      <c r="CD63" s="780"/>
      <c r="CE63" s="780"/>
      <c r="CF63" s="780"/>
      <c r="CG63" s="780"/>
      <c r="CH63" s="780"/>
      <c r="CI63" s="780"/>
      <c r="CJ63" s="780"/>
      <c r="CK63" s="780"/>
      <c r="CL63" s="780"/>
      <c r="CM63" s="780"/>
      <c r="CN63" s="780"/>
      <c r="CO63" s="780"/>
      <c r="CP63" s="780"/>
      <c r="CQ63" s="780"/>
      <c r="CR63" s="780"/>
      <c r="CS63" s="780"/>
      <c r="CT63" s="780"/>
      <c r="CU63" s="780"/>
      <c r="CV63" s="780"/>
      <c r="CW63" s="780"/>
      <c r="CX63" s="780"/>
      <c r="CY63" s="780"/>
      <c r="CZ63" s="780"/>
      <c r="DA63" s="780"/>
      <c r="DB63" s="780"/>
      <c r="DC63" s="780"/>
      <c r="DD63" s="780"/>
      <c r="DE63" s="780"/>
      <c r="DF63" s="780"/>
      <c r="DG63" s="780"/>
      <c r="DH63" s="780"/>
      <c r="DI63" s="780"/>
      <c r="DJ63" s="780"/>
      <c r="DK63" s="780"/>
      <c r="DL63" s="780"/>
      <c r="DM63" s="780"/>
      <c r="DN63" s="780"/>
      <c r="DO63" s="780"/>
      <c r="DP63" s="780"/>
      <c r="DQ63" s="780"/>
      <c r="DR63" s="780"/>
      <c r="DS63" s="780"/>
      <c r="DT63" s="780"/>
      <c r="DU63" s="780"/>
      <c r="DV63" s="780"/>
      <c r="DW63" s="780"/>
      <c r="DX63" s="780"/>
      <c r="DY63" s="780"/>
      <c r="DZ63" s="780"/>
      <c r="EA63" s="780"/>
      <c r="EB63" s="780"/>
      <c r="EC63" s="780"/>
      <c r="ED63" s="780"/>
      <c r="EE63" s="780"/>
      <c r="EF63" s="780"/>
      <c r="EG63" s="780"/>
      <c r="EH63" s="780"/>
      <c r="EI63" s="780"/>
      <c r="EJ63" s="780"/>
      <c r="EK63" s="780"/>
      <c r="EL63" s="780"/>
      <c r="EM63" s="780"/>
      <c r="EN63" s="780"/>
      <c r="EO63" s="780"/>
      <c r="EP63" s="780"/>
      <c r="EQ63" s="780"/>
      <c r="ER63" s="780"/>
      <c r="ES63" s="780"/>
      <c r="ET63" s="780"/>
      <c r="EU63" s="780"/>
      <c r="EV63" s="780"/>
      <c r="EW63" s="780"/>
      <c r="EX63" s="780"/>
      <c r="EY63" s="780"/>
      <c r="EZ63" s="780"/>
      <c r="FA63" s="780"/>
      <c r="FB63" s="780"/>
      <c r="FC63" s="780"/>
      <c r="FD63" s="780"/>
      <c r="FE63" s="780"/>
      <c r="FF63" s="780"/>
      <c r="FG63" s="780"/>
      <c r="FH63" s="780"/>
      <c r="FI63" s="780"/>
      <c r="FJ63" s="780"/>
      <c r="FK63" s="780"/>
      <c r="FL63" s="780"/>
      <c r="FM63" s="780"/>
      <c r="FN63" s="780"/>
      <c r="FO63" s="780"/>
      <c r="FP63" s="780"/>
      <c r="FQ63" s="780"/>
      <c r="FR63" s="780"/>
      <c r="FS63" s="780"/>
      <c r="FT63" s="780"/>
      <c r="FU63" s="780"/>
      <c r="FV63" s="780"/>
      <c r="FW63" s="780"/>
      <c r="FX63" s="780"/>
      <c r="FY63" s="780"/>
      <c r="FZ63" s="780"/>
      <c r="GA63" s="780"/>
      <c r="GB63" s="780"/>
      <c r="GC63" s="780"/>
      <c r="GD63" s="780"/>
      <c r="GE63" s="780"/>
      <c r="GF63" s="780"/>
      <c r="GG63" s="780"/>
      <c r="GH63" s="780"/>
      <c r="GI63" s="780"/>
      <c r="GJ63" s="780"/>
      <c r="GK63" s="780"/>
      <c r="GL63" s="780"/>
      <c r="GM63" s="780"/>
      <c r="GN63" s="780"/>
      <c r="GO63" s="780"/>
      <c r="GP63" s="780"/>
      <c r="GQ63" s="780"/>
      <c r="GR63" s="780"/>
      <c r="GS63" s="780"/>
      <c r="GT63" s="780"/>
      <c r="GU63" s="780"/>
      <c r="GV63" s="780"/>
      <c r="GW63" s="780"/>
      <c r="GX63" s="780"/>
      <c r="GY63" s="780"/>
      <c r="GZ63" s="780"/>
      <c r="HA63" s="780"/>
      <c r="HB63" s="780"/>
      <c r="HC63" s="780"/>
      <c r="HD63" s="780"/>
      <c r="HE63" s="780"/>
      <c r="HF63" s="780"/>
      <c r="HG63" s="780"/>
      <c r="HH63" s="780"/>
      <c r="HI63" s="780"/>
      <c r="HJ63" s="780"/>
      <c r="HK63" s="780"/>
      <c r="HL63" s="780"/>
      <c r="HM63" s="780"/>
      <c r="HN63" s="780"/>
      <c r="HO63" s="780"/>
      <c r="HP63" s="780"/>
      <c r="HQ63" s="780"/>
      <c r="HR63" s="780"/>
      <c r="HS63" s="780"/>
      <c r="HT63" s="780"/>
      <c r="HU63" s="780"/>
      <c r="HV63" s="780"/>
      <c r="HW63" s="780"/>
      <c r="HX63" s="780"/>
      <c r="HY63" s="780"/>
      <c r="HZ63" s="780"/>
      <c r="IA63" s="780"/>
      <c r="IB63" s="780"/>
      <c r="IC63" s="780"/>
      <c r="ID63" s="780"/>
      <c r="IE63" s="780"/>
      <c r="IF63" s="780"/>
      <c r="IG63" s="780"/>
      <c r="IH63" s="780"/>
      <c r="II63" s="780"/>
      <c r="IJ63" s="780"/>
      <c r="IK63" s="780"/>
      <c r="IL63" s="780"/>
      <c r="IM63" s="780"/>
      <c r="IN63" s="780"/>
      <c r="IO63" s="780"/>
      <c r="IP63" s="780"/>
      <c r="IQ63" s="780"/>
      <c r="IR63" s="780"/>
      <c r="IS63" s="780"/>
      <c r="IT63" s="780"/>
      <c r="IU63" s="780"/>
      <c r="IV63" s="780"/>
    </row>
    <row r="64" customFormat="1" ht="15.75" spans="1:256">
      <c r="A64" s="780"/>
      <c r="B64" s="781"/>
      <c r="C64" s="782"/>
      <c r="D64" s="783"/>
      <c r="E64" s="780"/>
      <c r="F64" s="780"/>
      <c r="G64" s="781"/>
      <c r="H64" s="782"/>
      <c r="I64" s="783"/>
      <c r="J64" s="780"/>
      <c r="K64" s="780"/>
      <c r="L64" s="780"/>
      <c r="M64" s="780"/>
      <c r="N64" s="780"/>
      <c r="O64" s="780"/>
      <c r="P64" s="780"/>
      <c r="Q64" s="780"/>
      <c r="R64" s="780"/>
      <c r="S64" s="780"/>
      <c r="T64" s="780"/>
      <c r="U64" s="780"/>
      <c r="V64" s="780"/>
      <c r="W64" s="780"/>
      <c r="X64" s="780"/>
      <c r="Y64" s="780"/>
      <c r="Z64" s="780"/>
      <c r="AA64" s="780"/>
      <c r="AB64" s="780"/>
      <c r="AC64" s="780"/>
      <c r="AD64" s="780"/>
      <c r="AE64" s="780"/>
      <c r="AF64" s="780"/>
      <c r="AG64" s="780"/>
      <c r="AH64" s="780"/>
      <c r="AI64" s="780"/>
      <c r="AJ64" s="780"/>
      <c r="AK64" s="780"/>
      <c r="AL64" s="780"/>
      <c r="AM64" s="780"/>
      <c r="AN64" s="780"/>
      <c r="AO64" s="780"/>
      <c r="AP64" s="780"/>
      <c r="AQ64" s="780"/>
      <c r="AR64" s="780"/>
      <c r="AS64" s="780"/>
      <c r="AT64" s="780"/>
      <c r="AU64" s="780"/>
      <c r="AV64" s="780"/>
      <c r="AW64" s="780"/>
      <c r="AX64" s="780"/>
      <c r="AY64" s="780"/>
      <c r="AZ64" s="780"/>
      <c r="BA64" s="780"/>
      <c r="BB64" s="780"/>
      <c r="BC64" s="780"/>
      <c r="BD64" s="780"/>
      <c r="BE64" s="780"/>
      <c r="BF64" s="780"/>
      <c r="BG64" s="780"/>
      <c r="BH64" s="780"/>
      <c r="BI64" s="780"/>
      <c r="BJ64" s="780"/>
      <c r="BK64" s="780"/>
      <c r="BL64" s="780"/>
      <c r="BM64" s="780"/>
      <c r="BN64" s="780"/>
      <c r="BO64" s="780"/>
      <c r="BP64" s="780"/>
      <c r="BQ64" s="780"/>
      <c r="BR64" s="780"/>
      <c r="BS64" s="780"/>
      <c r="BT64" s="780"/>
      <c r="BU64" s="780"/>
      <c r="BV64" s="780"/>
      <c r="BW64" s="780"/>
      <c r="BX64" s="780"/>
      <c r="BY64" s="780"/>
      <c r="BZ64" s="780"/>
      <c r="CA64" s="780"/>
      <c r="CB64" s="780"/>
      <c r="CC64" s="780"/>
      <c r="CD64" s="780"/>
      <c r="CE64" s="780"/>
      <c r="CF64" s="780"/>
      <c r="CG64" s="780"/>
      <c r="CH64" s="780"/>
      <c r="CI64" s="780"/>
      <c r="CJ64" s="780"/>
      <c r="CK64" s="780"/>
      <c r="CL64" s="780"/>
      <c r="CM64" s="780"/>
      <c r="CN64" s="780"/>
      <c r="CO64" s="780"/>
      <c r="CP64" s="780"/>
      <c r="CQ64" s="780"/>
      <c r="CR64" s="780"/>
      <c r="CS64" s="780"/>
      <c r="CT64" s="780"/>
      <c r="CU64" s="780"/>
      <c r="CV64" s="780"/>
      <c r="CW64" s="780"/>
      <c r="CX64" s="780"/>
      <c r="CY64" s="780"/>
      <c r="CZ64" s="780"/>
      <c r="DA64" s="780"/>
      <c r="DB64" s="780"/>
      <c r="DC64" s="780"/>
      <c r="DD64" s="780"/>
      <c r="DE64" s="780"/>
      <c r="DF64" s="780"/>
      <c r="DG64" s="780"/>
      <c r="DH64" s="780"/>
      <c r="DI64" s="780"/>
      <c r="DJ64" s="780"/>
      <c r="DK64" s="780"/>
      <c r="DL64" s="780"/>
      <c r="DM64" s="780"/>
      <c r="DN64" s="780"/>
      <c r="DO64" s="780"/>
      <c r="DP64" s="780"/>
      <c r="DQ64" s="780"/>
      <c r="DR64" s="780"/>
      <c r="DS64" s="780"/>
      <c r="DT64" s="780"/>
      <c r="DU64" s="780"/>
      <c r="DV64" s="780"/>
      <c r="DW64" s="780"/>
      <c r="DX64" s="780"/>
      <c r="DY64" s="780"/>
      <c r="DZ64" s="780"/>
      <c r="EA64" s="780"/>
      <c r="EB64" s="780"/>
      <c r="EC64" s="780"/>
      <c r="ED64" s="780"/>
      <c r="EE64" s="780"/>
      <c r="EF64" s="780"/>
      <c r="EG64" s="780"/>
      <c r="EH64" s="780"/>
      <c r="EI64" s="780"/>
      <c r="EJ64" s="780"/>
      <c r="EK64" s="780"/>
      <c r="EL64" s="780"/>
      <c r="EM64" s="780"/>
      <c r="EN64" s="780"/>
      <c r="EO64" s="780"/>
      <c r="EP64" s="780"/>
      <c r="EQ64" s="780"/>
      <c r="ER64" s="780"/>
      <c r="ES64" s="780"/>
      <c r="ET64" s="780"/>
      <c r="EU64" s="780"/>
      <c r="EV64" s="780"/>
      <c r="EW64" s="780"/>
      <c r="EX64" s="780"/>
      <c r="EY64" s="780"/>
      <c r="EZ64" s="780"/>
      <c r="FA64" s="780"/>
      <c r="FB64" s="780"/>
      <c r="FC64" s="780"/>
      <c r="FD64" s="780"/>
      <c r="FE64" s="780"/>
      <c r="FF64" s="780"/>
      <c r="FG64" s="780"/>
      <c r="FH64" s="780"/>
      <c r="FI64" s="780"/>
      <c r="FJ64" s="780"/>
      <c r="FK64" s="780"/>
      <c r="FL64" s="780"/>
      <c r="FM64" s="780"/>
      <c r="FN64" s="780"/>
      <c r="FO64" s="780"/>
      <c r="FP64" s="780"/>
      <c r="FQ64" s="780"/>
      <c r="FR64" s="780"/>
      <c r="FS64" s="780"/>
      <c r="FT64" s="780"/>
      <c r="FU64" s="780"/>
      <c r="FV64" s="780"/>
      <c r="FW64" s="780"/>
      <c r="FX64" s="780"/>
      <c r="FY64" s="780"/>
      <c r="FZ64" s="780"/>
      <c r="GA64" s="780"/>
      <c r="GB64" s="780"/>
      <c r="GC64" s="780"/>
      <c r="GD64" s="780"/>
      <c r="GE64" s="780"/>
      <c r="GF64" s="780"/>
      <c r="GG64" s="780"/>
      <c r="GH64" s="780"/>
      <c r="GI64" s="780"/>
      <c r="GJ64" s="780"/>
      <c r="GK64" s="780"/>
      <c r="GL64" s="780"/>
      <c r="GM64" s="780"/>
      <c r="GN64" s="780"/>
      <c r="GO64" s="780"/>
      <c r="GP64" s="780"/>
      <c r="GQ64" s="780"/>
      <c r="GR64" s="780"/>
      <c r="GS64" s="780"/>
      <c r="GT64" s="780"/>
      <c r="GU64" s="780"/>
      <c r="GV64" s="780"/>
      <c r="GW64" s="780"/>
      <c r="GX64" s="780"/>
      <c r="GY64" s="780"/>
      <c r="GZ64" s="780"/>
      <c r="HA64" s="780"/>
      <c r="HB64" s="780"/>
      <c r="HC64" s="780"/>
      <c r="HD64" s="780"/>
      <c r="HE64" s="780"/>
      <c r="HF64" s="780"/>
      <c r="HG64" s="780"/>
      <c r="HH64" s="780"/>
      <c r="HI64" s="780"/>
      <c r="HJ64" s="780"/>
      <c r="HK64" s="780"/>
      <c r="HL64" s="780"/>
      <c r="HM64" s="780"/>
      <c r="HN64" s="780"/>
      <c r="HO64" s="780"/>
      <c r="HP64" s="780"/>
      <c r="HQ64" s="780"/>
      <c r="HR64" s="780"/>
      <c r="HS64" s="780"/>
      <c r="HT64" s="780"/>
      <c r="HU64" s="780"/>
      <c r="HV64" s="780"/>
      <c r="HW64" s="780"/>
      <c r="HX64" s="780"/>
      <c r="HY64" s="780"/>
      <c r="HZ64" s="780"/>
      <c r="IA64" s="780"/>
      <c r="IB64" s="780"/>
      <c r="IC64" s="780"/>
      <c r="ID64" s="780"/>
      <c r="IE64" s="780"/>
      <c r="IF64" s="780"/>
      <c r="IG64" s="780"/>
      <c r="IH64" s="780"/>
      <c r="II64" s="780"/>
      <c r="IJ64" s="780"/>
      <c r="IK64" s="780"/>
      <c r="IL64" s="780"/>
      <c r="IM64" s="780"/>
      <c r="IN64" s="780"/>
      <c r="IO64" s="780"/>
      <c r="IP64" s="780"/>
      <c r="IQ64" s="780"/>
      <c r="IR64" s="780"/>
      <c r="IS64" s="780"/>
      <c r="IT64" s="780"/>
      <c r="IU64" s="780"/>
      <c r="IV64" s="780"/>
    </row>
    <row r="65" customFormat="1" ht="15.75" spans="1:256">
      <c r="A65" s="780"/>
      <c r="B65" s="781"/>
      <c r="C65" s="782"/>
      <c r="D65" s="783"/>
      <c r="E65" s="780"/>
      <c r="F65" s="780"/>
      <c r="G65" s="781"/>
      <c r="H65" s="782"/>
      <c r="I65" s="783"/>
      <c r="J65" s="780"/>
      <c r="K65" s="780"/>
      <c r="L65" s="780"/>
      <c r="M65" s="780"/>
      <c r="N65" s="780"/>
      <c r="O65" s="780"/>
      <c r="P65" s="780"/>
      <c r="Q65" s="780"/>
      <c r="R65" s="780"/>
      <c r="S65" s="780"/>
      <c r="T65" s="780"/>
      <c r="U65" s="780"/>
      <c r="V65" s="780"/>
      <c r="W65" s="780"/>
      <c r="X65" s="780"/>
      <c r="Y65" s="780"/>
      <c r="Z65" s="780"/>
      <c r="AA65" s="780"/>
      <c r="AB65" s="780"/>
      <c r="AC65" s="780"/>
      <c r="AD65" s="780"/>
      <c r="AE65" s="780"/>
      <c r="AF65" s="780"/>
      <c r="AG65" s="780"/>
      <c r="AH65" s="780"/>
      <c r="AI65" s="780"/>
      <c r="AJ65" s="780"/>
      <c r="AK65" s="780"/>
      <c r="AL65" s="780"/>
      <c r="AM65" s="780"/>
      <c r="AN65" s="780"/>
      <c r="AO65" s="780"/>
      <c r="AP65" s="780"/>
      <c r="AQ65" s="780"/>
      <c r="AR65" s="780"/>
      <c r="AS65" s="780"/>
      <c r="AT65" s="780"/>
      <c r="AU65" s="780"/>
      <c r="AV65" s="780"/>
      <c r="AW65" s="780"/>
      <c r="AX65" s="780"/>
      <c r="AY65" s="780"/>
      <c r="AZ65" s="780"/>
      <c r="BA65" s="780"/>
      <c r="BB65" s="780"/>
      <c r="BC65" s="780"/>
      <c r="BD65" s="780"/>
      <c r="BE65" s="780"/>
      <c r="BF65" s="780"/>
      <c r="BG65" s="780"/>
      <c r="BH65" s="780"/>
      <c r="BI65" s="780"/>
      <c r="BJ65" s="780"/>
      <c r="BK65" s="780"/>
      <c r="BL65" s="780"/>
      <c r="BM65" s="780"/>
      <c r="BN65" s="780"/>
      <c r="BO65" s="780"/>
      <c r="BP65" s="780"/>
      <c r="BQ65" s="780"/>
      <c r="BR65" s="780"/>
      <c r="BS65" s="780"/>
      <c r="BT65" s="780"/>
      <c r="BU65" s="780"/>
      <c r="BV65" s="780"/>
      <c r="BW65" s="780"/>
      <c r="BX65" s="780"/>
      <c r="BY65" s="780"/>
      <c r="BZ65" s="780"/>
      <c r="CA65" s="780"/>
      <c r="CB65" s="780"/>
      <c r="CC65" s="780"/>
      <c r="CD65" s="780"/>
      <c r="CE65" s="780"/>
      <c r="CF65" s="780"/>
      <c r="CG65" s="780"/>
      <c r="CH65" s="780"/>
      <c r="CI65" s="780"/>
      <c r="CJ65" s="780"/>
      <c r="CK65" s="780"/>
      <c r="CL65" s="780"/>
      <c r="CM65" s="780"/>
      <c r="CN65" s="780"/>
      <c r="CO65" s="780"/>
      <c r="CP65" s="780"/>
      <c r="CQ65" s="780"/>
      <c r="CR65" s="780"/>
      <c r="CS65" s="780"/>
      <c r="CT65" s="780"/>
      <c r="CU65" s="780"/>
      <c r="CV65" s="780"/>
      <c r="CW65" s="780"/>
      <c r="CX65" s="780"/>
      <c r="CY65" s="780"/>
      <c r="CZ65" s="780"/>
      <c r="DA65" s="780"/>
      <c r="DB65" s="780"/>
      <c r="DC65" s="780"/>
      <c r="DD65" s="780"/>
      <c r="DE65" s="780"/>
      <c r="DF65" s="780"/>
      <c r="DG65" s="780"/>
      <c r="DH65" s="780"/>
      <c r="DI65" s="780"/>
      <c r="DJ65" s="780"/>
      <c r="DK65" s="780"/>
      <c r="DL65" s="780"/>
      <c r="DM65" s="780"/>
      <c r="DN65" s="780"/>
      <c r="DO65" s="780"/>
      <c r="DP65" s="780"/>
      <c r="DQ65" s="780"/>
      <c r="DR65" s="780"/>
      <c r="DS65" s="780"/>
      <c r="DT65" s="780"/>
      <c r="DU65" s="780"/>
      <c r="DV65" s="780"/>
      <c r="DW65" s="780"/>
      <c r="DX65" s="780"/>
      <c r="DY65" s="780"/>
      <c r="DZ65" s="780"/>
      <c r="EA65" s="780"/>
      <c r="EB65" s="780"/>
      <c r="EC65" s="780"/>
      <c r="ED65" s="780"/>
      <c r="EE65" s="780"/>
      <c r="EF65" s="780"/>
      <c r="EG65" s="780"/>
      <c r="EH65" s="780"/>
      <c r="EI65" s="780"/>
      <c r="EJ65" s="780"/>
      <c r="EK65" s="780"/>
      <c r="EL65" s="780"/>
      <c r="EM65" s="780"/>
      <c r="EN65" s="780"/>
      <c r="EO65" s="780"/>
      <c r="EP65" s="780"/>
      <c r="EQ65" s="780"/>
      <c r="ER65" s="780"/>
      <c r="ES65" s="780"/>
      <c r="ET65" s="780"/>
      <c r="EU65" s="780"/>
      <c r="EV65" s="780"/>
      <c r="EW65" s="780"/>
      <c r="EX65" s="780"/>
      <c r="EY65" s="780"/>
      <c r="EZ65" s="780"/>
      <c r="FA65" s="780"/>
      <c r="FB65" s="780"/>
      <c r="FC65" s="780"/>
      <c r="FD65" s="780"/>
      <c r="FE65" s="780"/>
      <c r="FF65" s="780"/>
      <c r="FG65" s="780"/>
      <c r="FH65" s="780"/>
      <c r="FI65" s="780"/>
      <c r="FJ65" s="780"/>
      <c r="FK65" s="780"/>
      <c r="FL65" s="780"/>
      <c r="FM65" s="780"/>
      <c r="FN65" s="780"/>
      <c r="FO65" s="780"/>
      <c r="FP65" s="780"/>
      <c r="FQ65" s="780"/>
      <c r="FR65" s="780"/>
      <c r="FS65" s="780"/>
      <c r="FT65" s="780"/>
      <c r="FU65" s="780"/>
      <c r="FV65" s="780"/>
      <c r="FW65" s="780"/>
      <c r="FX65" s="780"/>
      <c r="FY65" s="780"/>
      <c r="FZ65" s="780"/>
      <c r="GA65" s="780"/>
      <c r="GB65" s="780"/>
      <c r="GC65" s="780"/>
      <c r="GD65" s="780"/>
      <c r="GE65" s="780"/>
      <c r="GF65" s="780"/>
      <c r="GG65" s="780"/>
      <c r="GH65" s="780"/>
      <c r="GI65" s="780"/>
      <c r="GJ65" s="780"/>
      <c r="GK65" s="780"/>
      <c r="GL65" s="780"/>
      <c r="GM65" s="780"/>
      <c r="GN65" s="780"/>
      <c r="GO65" s="780"/>
      <c r="GP65" s="780"/>
      <c r="GQ65" s="780"/>
      <c r="GR65" s="780"/>
      <c r="GS65" s="780"/>
      <c r="GT65" s="780"/>
      <c r="GU65" s="780"/>
      <c r="GV65" s="780"/>
      <c r="GW65" s="780"/>
      <c r="GX65" s="780"/>
      <c r="GY65" s="780"/>
      <c r="GZ65" s="780"/>
      <c r="HA65" s="780"/>
      <c r="HB65" s="780"/>
      <c r="HC65" s="780"/>
      <c r="HD65" s="780"/>
      <c r="HE65" s="780"/>
      <c r="HF65" s="780"/>
      <c r="HG65" s="780"/>
      <c r="HH65" s="780"/>
      <c r="HI65" s="780"/>
      <c r="HJ65" s="780"/>
      <c r="HK65" s="780"/>
      <c r="HL65" s="780"/>
      <c r="HM65" s="780"/>
      <c r="HN65" s="780"/>
      <c r="HO65" s="780"/>
      <c r="HP65" s="780"/>
      <c r="HQ65" s="780"/>
      <c r="HR65" s="780"/>
      <c r="HS65" s="780"/>
      <c r="HT65" s="780"/>
      <c r="HU65" s="780"/>
      <c r="HV65" s="780"/>
      <c r="HW65" s="780"/>
      <c r="HX65" s="780"/>
      <c r="HY65" s="780"/>
      <c r="HZ65" s="780"/>
      <c r="IA65" s="780"/>
      <c r="IB65" s="780"/>
      <c r="IC65" s="780"/>
      <c r="ID65" s="780"/>
      <c r="IE65" s="780"/>
      <c r="IF65" s="780"/>
      <c r="IG65" s="780"/>
      <c r="IH65" s="780"/>
      <c r="II65" s="780"/>
      <c r="IJ65" s="780"/>
      <c r="IK65" s="780"/>
      <c r="IL65" s="780"/>
      <c r="IM65" s="780"/>
      <c r="IN65" s="780"/>
      <c r="IO65" s="780"/>
      <c r="IP65" s="780"/>
      <c r="IQ65" s="780"/>
      <c r="IR65" s="780"/>
      <c r="IS65" s="780"/>
      <c r="IT65" s="780"/>
      <c r="IU65" s="780"/>
      <c r="IV65" s="780"/>
    </row>
    <row r="66" customFormat="1" ht="15.75" spans="1:256">
      <c r="A66" s="780"/>
      <c r="B66" s="781"/>
      <c r="C66" s="782"/>
      <c r="D66" s="783"/>
      <c r="E66" s="780"/>
      <c r="F66" s="780"/>
      <c r="G66" s="781"/>
      <c r="H66" s="782"/>
      <c r="I66" s="783"/>
      <c r="J66" s="780"/>
      <c r="K66" s="780"/>
      <c r="L66" s="780"/>
      <c r="M66" s="780"/>
      <c r="N66" s="780"/>
      <c r="O66" s="780"/>
      <c r="P66" s="780"/>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c r="AT66" s="780"/>
      <c r="AU66" s="780"/>
      <c r="AV66" s="780"/>
      <c r="AW66" s="780"/>
      <c r="AX66" s="780"/>
      <c r="AY66" s="780"/>
      <c r="AZ66" s="780"/>
      <c r="BA66" s="780"/>
      <c r="BB66" s="780"/>
      <c r="BC66" s="780"/>
      <c r="BD66" s="780"/>
      <c r="BE66" s="780"/>
      <c r="BF66" s="780"/>
      <c r="BG66" s="780"/>
      <c r="BH66" s="780"/>
      <c r="BI66" s="780"/>
      <c r="BJ66" s="780"/>
      <c r="BK66" s="780"/>
      <c r="BL66" s="780"/>
      <c r="BM66" s="780"/>
      <c r="BN66" s="780"/>
      <c r="BO66" s="780"/>
      <c r="BP66" s="780"/>
      <c r="BQ66" s="780"/>
      <c r="BR66" s="780"/>
      <c r="BS66" s="780"/>
      <c r="BT66" s="780"/>
      <c r="BU66" s="780"/>
      <c r="BV66" s="780"/>
      <c r="BW66" s="780"/>
      <c r="BX66" s="780"/>
      <c r="BY66" s="780"/>
      <c r="BZ66" s="780"/>
      <c r="CA66" s="780"/>
      <c r="CB66" s="780"/>
      <c r="CC66" s="780"/>
      <c r="CD66" s="780"/>
      <c r="CE66" s="780"/>
      <c r="CF66" s="780"/>
      <c r="CG66" s="780"/>
      <c r="CH66" s="780"/>
      <c r="CI66" s="780"/>
      <c r="CJ66" s="780"/>
      <c r="CK66" s="780"/>
      <c r="CL66" s="780"/>
      <c r="CM66" s="780"/>
      <c r="CN66" s="780"/>
      <c r="CO66" s="780"/>
      <c r="CP66" s="780"/>
      <c r="CQ66" s="780"/>
      <c r="CR66" s="780"/>
      <c r="CS66" s="780"/>
      <c r="CT66" s="780"/>
      <c r="CU66" s="780"/>
      <c r="CV66" s="780"/>
      <c r="CW66" s="780"/>
      <c r="CX66" s="780"/>
      <c r="CY66" s="780"/>
      <c r="CZ66" s="780"/>
      <c r="DA66" s="780"/>
      <c r="DB66" s="780"/>
      <c r="DC66" s="780"/>
      <c r="DD66" s="780"/>
      <c r="DE66" s="780"/>
      <c r="DF66" s="780"/>
      <c r="DG66" s="780"/>
      <c r="DH66" s="780"/>
      <c r="DI66" s="780"/>
      <c r="DJ66" s="780"/>
      <c r="DK66" s="780"/>
      <c r="DL66" s="780"/>
      <c r="DM66" s="780"/>
      <c r="DN66" s="780"/>
      <c r="DO66" s="780"/>
      <c r="DP66" s="780"/>
      <c r="DQ66" s="780"/>
      <c r="DR66" s="780"/>
      <c r="DS66" s="780"/>
      <c r="DT66" s="780"/>
      <c r="DU66" s="780"/>
      <c r="DV66" s="780"/>
      <c r="DW66" s="780"/>
      <c r="DX66" s="780"/>
      <c r="DY66" s="780"/>
      <c r="DZ66" s="780"/>
      <c r="EA66" s="780"/>
      <c r="EB66" s="780"/>
      <c r="EC66" s="780"/>
      <c r="ED66" s="780"/>
      <c r="EE66" s="780"/>
      <c r="EF66" s="780"/>
      <c r="EG66" s="780"/>
      <c r="EH66" s="780"/>
      <c r="EI66" s="780"/>
      <c r="EJ66" s="780"/>
      <c r="EK66" s="780"/>
      <c r="EL66" s="780"/>
      <c r="EM66" s="780"/>
      <c r="EN66" s="780"/>
      <c r="EO66" s="780"/>
      <c r="EP66" s="780"/>
      <c r="EQ66" s="780"/>
      <c r="ER66" s="780"/>
      <c r="ES66" s="780"/>
      <c r="ET66" s="780"/>
      <c r="EU66" s="780"/>
      <c r="EV66" s="780"/>
      <c r="EW66" s="780"/>
      <c r="EX66" s="780"/>
      <c r="EY66" s="780"/>
      <c r="EZ66" s="780"/>
      <c r="FA66" s="780"/>
      <c r="FB66" s="780"/>
      <c r="FC66" s="780"/>
      <c r="FD66" s="780"/>
      <c r="FE66" s="780"/>
      <c r="FF66" s="780"/>
      <c r="FG66" s="780"/>
      <c r="FH66" s="780"/>
      <c r="FI66" s="780"/>
      <c r="FJ66" s="780"/>
      <c r="FK66" s="780"/>
      <c r="FL66" s="780"/>
      <c r="FM66" s="780"/>
      <c r="FN66" s="780"/>
      <c r="FO66" s="780"/>
      <c r="FP66" s="780"/>
      <c r="FQ66" s="780"/>
      <c r="FR66" s="780"/>
      <c r="FS66" s="780"/>
      <c r="FT66" s="780"/>
      <c r="FU66" s="780"/>
      <c r="FV66" s="780"/>
      <c r="FW66" s="780"/>
      <c r="FX66" s="780"/>
      <c r="FY66" s="780"/>
      <c r="FZ66" s="780"/>
      <c r="GA66" s="780"/>
      <c r="GB66" s="780"/>
      <c r="GC66" s="780"/>
      <c r="GD66" s="780"/>
      <c r="GE66" s="780"/>
      <c r="GF66" s="780"/>
      <c r="GG66" s="780"/>
      <c r="GH66" s="780"/>
      <c r="GI66" s="780"/>
      <c r="GJ66" s="780"/>
      <c r="GK66" s="780"/>
      <c r="GL66" s="780"/>
      <c r="GM66" s="780"/>
      <c r="GN66" s="780"/>
      <c r="GO66" s="780"/>
      <c r="GP66" s="780"/>
      <c r="GQ66" s="780"/>
      <c r="GR66" s="780"/>
      <c r="GS66" s="780"/>
      <c r="GT66" s="780"/>
      <c r="GU66" s="780"/>
      <c r="GV66" s="780"/>
      <c r="GW66" s="780"/>
      <c r="GX66" s="780"/>
      <c r="GY66" s="780"/>
      <c r="GZ66" s="780"/>
      <c r="HA66" s="780"/>
      <c r="HB66" s="780"/>
      <c r="HC66" s="780"/>
      <c r="HD66" s="780"/>
      <c r="HE66" s="780"/>
      <c r="HF66" s="780"/>
      <c r="HG66" s="780"/>
      <c r="HH66" s="780"/>
      <c r="HI66" s="780"/>
      <c r="HJ66" s="780"/>
      <c r="HK66" s="780"/>
      <c r="HL66" s="780"/>
      <c r="HM66" s="780"/>
      <c r="HN66" s="780"/>
      <c r="HO66" s="780"/>
      <c r="HP66" s="780"/>
      <c r="HQ66" s="780"/>
      <c r="HR66" s="780"/>
      <c r="HS66" s="780"/>
      <c r="HT66" s="780"/>
      <c r="HU66" s="780"/>
      <c r="HV66" s="780"/>
      <c r="HW66" s="780"/>
      <c r="HX66" s="780"/>
      <c r="HY66" s="780"/>
      <c r="HZ66" s="780"/>
      <c r="IA66" s="780"/>
      <c r="IB66" s="780"/>
      <c r="IC66" s="780"/>
      <c r="ID66" s="780"/>
      <c r="IE66" s="780"/>
      <c r="IF66" s="780"/>
      <c r="IG66" s="780"/>
      <c r="IH66" s="780"/>
      <c r="II66" s="780"/>
      <c r="IJ66" s="780"/>
      <c r="IK66" s="780"/>
      <c r="IL66" s="780"/>
      <c r="IM66" s="780"/>
      <c r="IN66" s="780"/>
      <c r="IO66" s="780"/>
      <c r="IP66" s="780"/>
      <c r="IQ66" s="780"/>
      <c r="IR66" s="780"/>
      <c r="IS66" s="780"/>
      <c r="IT66" s="780"/>
      <c r="IU66" s="780"/>
      <c r="IV66" s="780"/>
    </row>
    <row r="67" customFormat="1" ht="15.75" spans="1:256">
      <c r="A67" s="780"/>
      <c r="B67" s="781"/>
      <c r="C67" s="782"/>
      <c r="D67" s="783"/>
      <c r="E67" s="780"/>
      <c r="F67" s="780"/>
      <c r="G67" s="781"/>
      <c r="H67" s="782"/>
      <c r="I67" s="783"/>
      <c r="J67" s="780"/>
      <c r="K67" s="780"/>
      <c r="L67" s="780"/>
      <c r="M67" s="780"/>
      <c r="N67" s="780"/>
      <c r="O67" s="780"/>
      <c r="P67" s="780"/>
      <c r="Q67" s="780"/>
      <c r="R67" s="780"/>
      <c r="S67" s="780"/>
      <c r="T67" s="780"/>
      <c r="U67" s="780"/>
      <c r="V67" s="780"/>
      <c r="W67" s="780"/>
      <c r="X67" s="780"/>
      <c r="Y67" s="780"/>
      <c r="Z67" s="780"/>
      <c r="AA67" s="780"/>
      <c r="AB67" s="780"/>
      <c r="AC67" s="780"/>
      <c r="AD67" s="780"/>
      <c r="AE67" s="780"/>
      <c r="AF67" s="780"/>
      <c r="AG67" s="780"/>
      <c r="AH67" s="780"/>
      <c r="AI67" s="780"/>
      <c r="AJ67" s="780"/>
      <c r="AK67" s="780"/>
      <c r="AL67" s="780"/>
      <c r="AM67" s="780"/>
      <c r="AN67" s="780"/>
      <c r="AO67" s="780"/>
      <c r="AP67" s="780"/>
      <c r="AQ67" s="780"/>
      <c r="AR67" s="780"/>
      <c r="AS67" s="780"/>
      <c r="AT67" s="780"/>
      <c r="AU67" s="780"/>
      <c r="AV67" s="780"/>
      <c r="AW67" s="780"/>
      <c r="AX67" s="780"/>
      <c r="AY67" s="780"/>
      <c r="AZ67" s="780"/>
      <c r="BA67" s="780"/>
      <c r="BB67" s="780"/>
      <c r="BC67" s="780"/>
      <c r="BD67" s="780"/>
      <c r="BE67" s="780"/>
      <c r="BF67" s="780"/>
      <c r="BG67" s="780"/>
      <c r="BH67" s="780"/>
      <c r="BI67" s="780"/>
      <c r="BJ67" s="780"/>
      <c r="BK67" s="780"/>
      <c r="BL67" s="780"/>
      <c r="BM67" s="780"/>
      <c r="BN67" s="780"/>
      <c r="BO67" s="780"/>
      <c r="BP67" s="780"/>
      <c r="BQ67" s="780"/>
      <c r="BR67" s="780"/>
      <c r="BS67" s="780"/>
      <c r="BT67" s="780"/>
      <c r="BU67" s="780"/>
      <c r="BV67" s="780"/>
      <c r="BW67" s="780"/>
      <c r="BX67" s="780"/>
      <c r="BY67" s="780"/>
      <c r="BZ67" s="780"/>
      <c r="CA67" s="780"/>
      <c r="CB67" s="780"/>
      <c r="CC67" s="780"/>
      <c r="CD67" s="780"/>
      <c r="CE67" s="780"/>
      <c r="CF67" s="780"/>
      <c r="CG67" s="780"/>
      <c r="CH67" s="780"/>
      <c r="CI67" s="780"/>
      <c r="CJ67" s="780"/>
      <c r="CK67" s="780"/>
      <c r="CL67" s="780"/>
      <c r="CM67" s="780"/>
      <c r="CN67" s="780"/>
      <c r="CO67" s="780"/>
      <c r="CP67" s="780"/>
      <c r="CQ67" s="780"/>
      <c r="CR67" s="780"/>
      <c r="CS67" s="780"/>
      <c r="CT67" s="780"/>
      <c r="CU67" s="780"/>
      <c r="CV67" s="780"/>
      <c r="CW67" s="780"/>
      <c r="CX67" s="780"/>
      <c r="CY67" s="780"/>
      <c r="CZ67" s="780"/>
      <c r="DA67" s="780"/>
      <c r="DB67" s="780"/>
      <c r="DC67" s="780"/>
      <c r="DD67" s="780"/>
      <c r="DE67" s="780"/>
      <c r="DF67" s="780"/>
      <c r="DG67" s="780"/>
      <c r="DH67" s="780"/>
      <c r="DI67" s="780"/>
      <c r="DJ67" s="780"/>
      <c r="DK67" s="780"/>
      <c r="DL67" s="780"/>
      <c r="DM67" s="780"/>
      <c r="DN67" s="780"/>
      <c r="DO67" s="780"/>
      <c r="DP67" s="780"/>
      <c r="DQ67" s="780"/>
      <c r="DR67" s="780"/>
      <c r="DS67" s="780"/>
      <c r="DT67" s="780"/>
      <c r="DU67" s="780"/>
      <c r="DV67" s="780"/>
      <c r="DW67" s="780"/>
      <c r="DX67" s="780"/>
      <c r="DY67" s="780"/>
      <c r="DZ67" s="780"/>
      <c r="EA67" s="780"/>
      <c r="EB67" s="780"/>
      <c r="EC67" s="780"/>
      <c r="ED67" s="780"/>
      <c r="EE67" s="780"/>
      <c r="EF67" s="780"/>
      <c r="EG67" s="780"/>
      <c r="EH67" s="780"/>
      <c r="EI67" s="780"/>
      <c r="EJ67" s="780"/>
      <c r="EK67" s="780"/>
      <c r="EL67" s="780"/>
      <c r="EM67" s="780"/>
      <c r="EN67" s="780"/>
      <c r="EO67" s="780"/>
      <c r="EP67" s="780"/>
      <c r="EQ67" s="780"/>
      <c r="ER67" s="780"/>
      <c r="ES67" s="780"/>
      <c r="ET67" s="780"/>
      <c r="EU67" s="780"/>
      <c r="EV67" s="780"/>
      <c r="EW67" s="780"/>
      <c r="EX67" s="780"/>
      <c r="EY67" s="780"/>
      <c r="EZ67" s="780"/>
      <c r="FA67" s="780"/>
      <c r="FB67" s="780"/>
      <c r="FC67" s="780"/>
      <c r="FD67" s="780"/>
      <c r="FE67" s="780"/>
      <c r="FF67" s="780"/>
      <c r="FG67" s="780"/>
      <c r="FH67" s="780"/>
      <c r="FI67" s="780"/>
      <c r="FJ67" s="780"/>
      <c r="FK67" s="780"/>
      <c r="FL67" s="780"/>
      <c r="FM67" s="780"/>
      <c r="FN67" s="780"/>
      <c r="FO67" s="780"/>
      <c r="FP67" s="780"/>
      <c r="FQ67" s="780"/>
      <c r="FR67" s="780"/>
      <c r="FS67" s="780"/>
      <c r="FT67" s="780"/>
      <c r="FU67" s="780"/>
      <c r="FV67" s="780"/>
      <c r="FW67" s="780"/>
      <c r="FX67" s="780"/>
      <c r="FY67" s="780"/>
      <c r="FZ67" s="780"/>
      <c r="GA67" s="780"/>
      <c r="GB67" s="780"/>
      <c r="GC67" s="780"/>
      <c r="GD67" s="780"/>
      <c r="GE67" s="780"/>
      <c r="GF67" s="780"/>
      <c r="GG67" s="780"/>
      <c r="GH67" s="780"/>
      <c r="GI67" s="780"/>
      <c r="GJ67" s="780"/>
      <c r="GK67" s="780"/>
      <c r="GL67" s="780"/>
      <c r="GM67" s="780"/>
      <c r="GN67" s="780"/>
      <c r="GO67" s="780"/>
      <c r="GP67" s="780"/>
      <c r="GQ67" s="780"/>
      <c r="GR67" s="780"/>
      <c r="GS67" s="780"/>
      <c r="GT67" s="780"/>
      <c r="GU67" s="780"/>
      <c r="GV67" s="780"/>
      <c r="GW67" s="780"/>
      <c r="GX67" s="780"/>
      <c r="GY67" s="780"/>
      <c r="GZ67" s="780"/>
      <c r="HA67" s="780"/>
      <c r="HB67" s="780"/>
      <c r="HC67" s="780"/>
      <c r="HD67" s="780"/>
      <c r="HE67" s="780"/>
      <c r="HF67" s="780"/>
      <c r="HG67" s="780"/>
      <c r="HH67" s="780"/>
      <c r="HI67" s="780"/>
      <c r="HJ67" s="780"/>
      <c r="HK67" s="780"/>
      <c r="HL67" s="780"/>
      <c r="HM67" s="780"/>
      <c r="HN67" s="780"/>
      <c r="HO67" s="780"/>
      <c r="HP67" s="780"/>
      <c r="HQ67" s="780"/>
      <c r="HR67" s="780"/>
      <c r="HS67" s="780"/>
      <c r="HT67" s="780"/>
      <c r="HU67" s="780"/>
      <c r="HV67" s="780"/>
      <c r="HW67" s="780"/>
      <c r="HX67" s="780"/>
      <c r="HY67" s="780"/>
      <c r="HZ67" s="780"/>
      <c r="IA67" s="780"/>
      <c r="IB67" s="780"/>
      <c r="IC67" s="780"/>
      <c r="ID67" s="780"/>
      <c r="IE67" s="780"/>
      <c r="IF67" s="780"/>
      <c r="IG67" s="780"/>
      <c r="IH67" s="780"/>
      <c r="II67" s="780"/>
      <c r="IJ67" s="780"/>
      <c r="IK67" s="780"/>
      <c r="IL67" s="780"/>
      <c r="IM67" s="780"/>
      <c r="IN67" s="780"/>
      <c r="IO67" s="780"/>
      <c r="IP67" s="780"/>
      <c r="IQ67" s="780"/>
      <c r="IR67" s="780"/>
      <c r="IS67" s="780"/>
      <c r="IT67" s="780"/>
      <c r="IU67" s="780"/>
      <c r="IV67" s="780"/>
    </row>
    <row r="68" customFormat="1" ht="15.75" spans="1:256">
      <c r="A68" s="780"/>
      <c r="B68" s="781"/>
      <c r="C68" s="782"/>
      <c r="D68" s="783"/>
      <c r="E68" s="780"/>
      <c r="F68" s="780"/>
      <c r="G68" s="781"/>
      <c r="H68" s="782"/>
      <c r="I68" s="783"/>
      <c r="J68" s="780"/>
      <c r="K68" s="780"/>
      <c r="L68" s="780"/>
      <c r="M68" s="780"/>
      <c r="N68" s="780"/>
      <c r="O68" s="780"/>
      <c r="P68" s="780"/>
      <c r="Q68" s="780"/>
      <c r="R68" s="780"/>
      <c r="S68" s="780"/>
      <c r="T68" s="780"/>
      <c r="U68" s="780"/>
      <c r="V68" s="780"/>
      <c r="W68" s="780"/>
      <c r="X68" s="780"/>
      <c r="Y68" s="780"/>
      <c r="Z68" s="780"/>
      <c r="AA68" s="780"/>
      <c r="AB68" s="780"/>
      <c r="AC68" s="780"/>
      <c r="AD68" s="780"/>
      <c r="AE68" s="780"/>
      <c r="AF68" s="780"/>
      <c r="AG68" s="780"/>
      <c r="AH68" s="780"/>
      <c r="AI68" s="780"/>
      <c r="AJ68" s="780"/>
      <c r="AK68" s="780"/>
      <c r="AL68" s="780"/>
      <c r="AM68" s="780"/>
      <c r="AN68" s="780"/>
      <c r="AO68" s="780"/>
      <c r="AP68" s="780"/>
      <c r="AQ68" s="780"/>
      <c r="AR68" s="780"/>
      <c r="AS68" s="780"/>
      <c r="AT68" s="780"/>
      <c r="AU68" s="780"/>
      <c r="AV68" s="780"/>
      <c r="AW68" s="780"/>
      <c r="AX68" s="780"/>
      <c r="AY68" s="780"/>
      <c r="AZ68" s="780"/>
      <c r="BA68" s="780"/>
      <c r="BB68" s="780"/>
      <c r="BC68" s="780"/>
      <c r="BD68" s="780"/>
      <c r="BE68" s="780"/>
      <c r="BF68" s="780"/>
      <c r="BG68" s="780"/>
      <c r="BH68" s="780"/>
      <c r="BI68" s="780"/>
      <c r="BJ68" s="780"/>
      <c r="BK68" s="780"/>
      <c r="BL68" s="780"/>
      <c r="BM68" s="780"/>
      <c r="BN68" s="780"/>
      <c r="BO68" s="780"/>
      <c r="BP68" s="780"/>
      <c r="BQ68" s="780"/>
      <c r="BR68" s="780"/>
      <c r="BS68" s="780"/>
      <c r="BT68" s="780"/>
      <c r="BU68" s="780"/>
      <c r="BV68" s="780"/>
      <c r="BW68" s="780"/>
      <c r="BX68" s="780"/>
      <c r="BY68" s="780"/>
      <c r="BZ68" s="780"/>
      <c r="CA68" s="780"/>
      <c r="CB68" s="780"/>
      <c r="CC68" s="780"/>
      <c r="CD68" s="780"/>
      <c r="CE68" s="780"/>
      <c r="CF68" s="780"/>
      <c r="CG68" s="780"/>
      <c r="CH68" s="780"/>
      <c r="CI68" s="780"/>
      <c r="CJ68" s="780"/>
      <c r="CK68" s="780"/>
      <c r="CL68" s="780"/>
      <c r="CM68" s="780"/>
      <c r="CN68" s="780"/>
      <c r="CO68" s="780"/>
      <c r="CP68" s="780"/>
      <c r="CQ68" s="780"/>
      <c r="CR68" s="780"/>
      <c r="CS68" s="780"/>
      <c r="CT68" s="780"/>
      <c r="CU68" s="780"/>
      <c r="CV68" s="780"/>
      <c r="CW68" s="780"/>
      <c r="CX68" s="780"/>
      <c r="CY68" s="780"/>
      <c r="CZ68" s="780"/>
      <c r="DA68" s="780"/>
      <c r="DB68" s="780"/>
      <c r="DC68" s="780"/>
      <c r="DD68" s="780"/>
      <c r="DE68" s="780"/>
      <c r="DF68" s="780"/>
      <c r="DG68" s="780"/>
      <c r="DH68" s="780"/>
      <c r="DI68" s="780"/>
      <c r="DJ68" s="780"/>
      <c r="DK68" s="780"/>
      <c r="DL68" s="780"/>
      <c r="DM68" s="780"/>
      <c r="DN68" s="780"/>
      <c r="DO68" s="780"/>
      <c r="DP68" s="780"/>
      <c r="DQ68" s="780"/>
      <c r="DR68" s="780"/>
      <c r="DS68" s="780"/>
      <c r="DT68" s="780"/>
      <c r="DU68" s="780"/>
      <c r="DV68" s="780"/>
      <c r="DW68" s="780"/>
      <c r="DX68" s="780"/>
      <c r="DY68" s="780"/>
      <c r="DZ68" s="780"/>
      <c r="EA68" s="780"/>
      <c r="EB68" s="780"/>
      <c r="EC68" s="780"/>
      <c r="ED68" s="780"/>
      <c r="EE68" s="780"/>
      <c r="EF68" s="780"/>
      <c r="EG68" s="780"/>
      <c r="EH68" s="780"/>
      <c r="EI68" s="780"/>
      <c r="EJ68" s="780"/>
      <c r="EK68" s="780"/>
      <c r="EL68" s="780"/>
      <c r="EM68" s="780"/>
      <c r="EN68" s="780"/>
      <c r="EO68" s="780"/>
      <c r="EP68" s="780"/>
      <c r="EQ68" s="780"/>
      <c r="ER68" s="780"/>
      <c r="ES68" s="780"/>
      <c r="ET68" s="780"/>
      <c r="EU68" s="780"/>
      <c r="EV68" s="780"/>
      <c r="EW68" s="780"/>
      <c r="EX68" s="780"/>
      <c r="EY68" s="780"/>
      <c r="EZ68" s="780"/>
      <c r="FA68" s="780"/>
      <c r="FB68" s="780"/>
      <c r="FC68" s="780"/>
      <c r="FD68" s="780"/>
      <c r="FE68" s="780"/>
      <c r="FF68" s="780"/>
      <c r="FG68" s="780"/>
      <c r="FH68" s="780"/>
      <c r="FI68" s="780"/>
      <c r="FJ68" s="780"/>
      <c r="FK68" s="780"/>
      <c r="FL68" s="780"/>
      <c r="FM68" s="780"/>
      <c r="FN68" s="780"/>
      <c r="FO68" s="780"/>
      <c r="FP68" s="780"/>
      <c r="FQ68" s="780"/>
      <c r="FR68" s="780"/>
      <c r="FS68" s="780"/>
      <c r="FT68" s="780"/>
      <c r="FU68" s="780"/>
      <c r="FV68" s="780"/>
      <c r="FW68" s="780"/>
      <c r="FX68" s="780"/>
      <c r="FY68" s="780"/>
      <c r="FZ68" s="780"/>
      <c r="GA68" s="780"/>
      <c r="GB68" s="780"/>
      <c r="GC68" s="780"/>
      <c r="GD68" s="780"/>
      <c r="GE68" s="780"/>
      <c r="GF68" s="780"/>
      <c r="GG68" s="780"/>
      <c r="GH68" s="780"/>
      <c r="GI68" s="780"/>
      <c r="GJ68" s="780"/>
      <c r="GK68" s="780"/>
      <c r="GL68" s="780"/>
      <c r="GM68" s="780"/>
      <c r="GN68" s="780"/>
      <c r="GO68" s="780"/>
      <c r="GP68" s="780"/>
      <c r="GQ68" s="780"/>
      <c r="GR68" s="780"/>
      <c r="GS68" s="780"/>
      <c r="GT68" s="780"/>
      <c r="GU68" s="780"/>
      <c r="GV68" s="780"/>
      <c r="GW68" s="780"/>
      <c r="GX68" s="780"/>
      <c r="GY68" s="780"/>
      <c r="GZ68" s="780"/>
      <c r="HA68" s="780"/>
      <c r="HB68" s="780"/>
      <c r="HC68" s="780"/>
      <c r="HD68" s="780"/>
      <c r="HE68" s="780"/>
      <c r="HF68" s="780"/>
      <c r="HG68" s="780"/>
      <c r="HH68" s="780"/>
      <c r="HI68" s="780"/>
      <c r="HJ68" s="780"/>
      <c r="HK68" s="780"/>
      <c r="HL68" s="780"/>
      <c r="HM68" s="780"/>
      <c r="HN68" s="780"/>
      <c r="HO68" s="780"/>
      <c r="HP68" s="780"/>
      <c r="HQ68" s="780"/>
      <c r="HR68" s="780"/>
      <c r="HS68" s="780"/>
      <c r="HT68" s="780"/>
      <c r="HU68" s="780"/>
      <c r="HV68" s="780"/>
      <c r="HW68" s="780"/>
      <c r="HX68" s="780"/>
      <c r="HY68" s="780"/>
      <c r="HZ68" s="780"/>
      <c r="IA68" s="780"/>
      <c r="IB68" s="780"/>
      <c r="IC68" s="780"/>
      <c r="ID68" s="780"/>
      <c r="IE68" s="780"/>
      <c r="IF68" s="780"/>
      <c r="IG68" s="780"/>
      <c r="IH68" s="780"/>
      <c r="II68" s="780"/>
      <c r="IJ68" s="780"/>
      <c r="IK68" s="780"/>
      <c r="IL68" s="780"/>
      <c r="IM68" s="780"/>
      <c r="IN68" s="780"/>
      <c r="IO68" s="780"/>
      <c r="IP68" s="780"/>
      <c r="IQ68" s="780"/>
      <c r="IR68" s="780"/>
      <c r="IS68" s="780"/>
      <c r="IT68" s="780"/>
      <c r="IU68" s="780"/>
      <c r="IV68" s="780"/>
    </row>
  </sheetData>
  <mergeCells count="3">
    <mergeCell ref="A2:J2"/>
    <mergeCell ref="A3:J3"/>
    <mergeCell ref="A4:C4"/>
  </mergeCells>
  <hyperlinks>
    <hyperlink ref="A1" location="索引目录!C4" display="返回索引页"/>
  </hyperlinks>
  <printOptions horizontalCentered="1"/>
  <pageMargins left="1.1" right="0.429166666666667" top="0.388888888888889" bottom="0.2" header="0.509027777777778" footer="0.509027777777778"/>
  <pageSetup paperSize="9" scale="74" orientation="landscape"/>
  <headerFooter alignWithMargins="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pageSetUpPr fitToPage="1"/>
  </sheetPr>
  <dimension ref="A1:S29"/>
  <sheetViews>
    <sheetView workbookViewId="0">
      <selection activeCell="AB15" sqref="AB15"/>
    </sheetView>
  </sheetViews>
  <sheetFormatPr defaultColWidth="7.875" defaultRowHeight="15.75" customHeight="1"/>
  <cols>
    <col min="1" max="1" width="3.875" style="13" customWidth="1"/>
    <col min="2" max="2" width="6" style="13" customWidth="1"/>
    <col min="3" max="3" width="11.375" style="13" customWidth="1"/>
    <col min="4" max="4" width="7" style="13" hidden="1" customWidth="1" outlineLevel="1"/>
    <col min="5" max="5" width="7.875" style="13" collapsed="1"/>
    <col min="6" max="6" width="5.5" style="13" customWidth="1"/>
    <col min="7" max="7" width="7.625" style="13" customWidth="1"/>
    <col min="8" max="8" width="10.375" style="13" customWidth="1"/>
    <col min="9" max="12" width="9.625" style="13" hidden="1" customWidth="1" outlineLevel="1"/>
    <col min="13" max="13" width="9.625" style="13" customWidth="1" collapsed="1"/>
    <col min="14" max="15" width="9.625" style="13" customWidth="1"/>
    <col min="16" max="16" width="6.125" style="13" customWidth="1"/>
    <col min="17" max="17" width="9.625" style="13" customWidth="1"/>
    <col min="18" max="18" width="4.5" style="13" customWidth="1"/>
    <col min="19" max="19" width="4.875" style="13" customWidth="1"/>
    <col min="20" max="16384" width="7.875" style="13"/>
  </cols>
  <sheetData>
    <row r="1" spans="1:19">
      <c r="A1" s="34" t="s">
        <v>86</v>
      </c>
      <c r="B1" s="51" t="s">
        <v>267</v>
      </c>
      <c r="C1" s="52"/>
      <c r="D1" s="52"/>
      <c r="E1" s="52"/>
      <c r="F1" s="52"/>
      <c r="G1" s="52"/>
      <c r="H1" s="52"/>
      <c r="I1" s="52"/>
      <c r="J1" s="52"/>
      <c r="K1" s="52"/>
      <c r="L1" s="52"/>
      <c r="M1" s="52"/>
      <c r="N1" s="52"/>
      <c r="O1" s="52"/>
      <c r="P1" s="52"/>
      <c r="Q1" s="52"/>
      <c r="R1" s="52"/>
      <c r="S1" s="52"/>
    </row>
    <row r="2" s="11" customFormat="1" ht="30" customHeight="1" spans="1:19">
      <c r="A2" s="36" t="s">
        <v>1039</v>
      </c>
      <c r="B2" s="53"/>
      <c r="C2" s="53"/>
      <c r="D2" s="53"/>
      <c r="E2" s="53"/>
      <c r="F2" s="53"/>
      <c r="G2" s="53"/>
      <c r="H2" s="53"/>
      <c r="I2" s="53"/>
      <c r="J2" s="53"/>
      <c r="K2" s="53"/>
      <c r="L2" s="53"/>
      <c r="M2" s="53"/>
      <c r="N2" s="53"/>
      <c r="O2" s="53"/>
      <c r="P2" s="53"/>
      <c r="Q2" s="53"/>
      <c r="R2" s="53"/>
      <c r="S2" s="53"/>
    </row>
    <row r="3" ht="14.1" customHeight="1" spans="1:19">
      <c r="A3" s="38" t="e">
        <f>CONCATENATE(#REF!,#REF!,#REF!,#REF!,#REF!,#REF!,#REF!)</f>
        <v>#REF!</v>
      </c>
      <c r="B3" s="38"/>
      <c r="C3" s="38"/>
      <c r="D3" s="38"/>
      <c r="E3" s="38"/>
      <c r="F3" s="38"/>
      <c r="G3" s="38"/>
      <c r="H3" s="55"/>
      <c r="I3" s="55"/>
      <c r="J3" s="55"/>
      <c r="K3" s="55"/>
      <c r="L3" s="55"/>
      <c r="M3" s="55"/>
      <c r="N3" s="55"/>
      <c r="O3" s="55"/>
      <c r="P3" s="55"/>
      <c r="Q3" s="55"/>
      <c r="R3" s="55"/>
      <c r="S3" s="55"/>
    </row>
    <row r="4" customHeight="1" spans="1:19">
      <c r="A4" s="39" t="e">
        <f>#REF!&amp;#REF!</f>
        <v>#REF!</v>
      </c>
      <c r="S4" s="40" t="s">
        <v>115</v>
      </c>
    </row>
    <row r="5" s="12" customFormat="1" customHeight="1" spans="1:19">
      <c r="A5" s="41" t="s">
        <v>190</v>
      </c>
      <c r="B5" s="41" t="s">
        <v>170</v>
      </c>
      <c r="C5" s="42" t="s">
        <v>1040</v>
      </c>
      <c r="D5" s="136" t="s">
        <v>791</v>
      </c>
      <c r="E5" s="42" t="s">
        <v>362</v>
      </c>
      <c r="F5" s="42" t="s">
        <v>363</v>
      </c>
      <c r="G5" s="42" t="s">
        <v>1041</v>
      </c>
      <c r="H5" s="42" t="s">
        <v>1042</v>
      </c>
      <c r="I5" s="140" t="s">
        <v>227</v>
      </c>
      <c r="J5" s="141"/>
      <c r="K5" s="142" t="s">
        <v>274</v>
      </c>
      <c r="L5" s="143"/>
      <c r="M5" s="41" t="s">
        <v>228</v>
      </c>
      <c r="N5" s="43"/>
      <c r="O5" s="41" t="s">
        <v>229</v>
      </c>
      <c r="P5" s="43"/>
      <c r="Q5" s="43"/>
      <c r="R5" s="42" t="s">
        <v>258</v>
      </c>
      <c r="S5" s="42" t="s">
        <v>193</v>
      </c>
    </row>
    <row r="6" s="12" customFormat="1" customHeight="1" spans="1:19">
      <c r="A6" s="43"/>
      <c r="B6" s="43"/>
      <c r="C6" s="43"/>
      <c r="D6" s="137"/>
      <c r="E6" s="43"/>
      <c r="F6" s="43"/>
      <c r="G6" s="43"/>
      <c r="H6" s="43"/>
      <c r="I6" s="41" t="s">
        <v>450</v>
      </c>
      <c r="J6" s="41" t="s">
        <v>451</v>
      </c>
      <c r="K6" s="41" t="s">
        <v>450</v>
      </c>
      <c r="L6" s="41" t="s">
        <v>451</v>
      </c>
      <c r="M6" s="41" t="s">
        <v>450</v>
      </c>
      <c r="N6" s="41" t="s">
        <v>451</v>
      </c>
      <c r="O6" s="41" t="s">
        <v>450</v>
      </c>
      <c r="P6" s="41" t="s">
        <v>393</v>
      </c>
      <c r="Q6" s="41" t="s">
        <v>451</v>
      </c>
      <c r="R6" s="43"/>
      <c r="S6" s="43"/>
    </row>
    <row r="7" customHeight="1" spans="1:19">
      <c r="A7" s="43"/>
      <c r="B7" s="44"/>
      <c r="C7" s="44"/>
      <c r="D7" s="138"/>
      <c r="E7" s="44"/>
      <c r="F7" s="43"/>
      <c r="G7" s="43"/>
      <c r="H7" s="45"/>
      <c r="I7" s="54"/>
      <c r="J7" s="54"/>
      <c r="K7" s="54"/>
      <c r="L7" s="54"/>
      <c r="M7" s="54"/>
      <c r="N7" s="54"/>
      <c r="O7" s="54"/>
      <c r="P7" s="144"/>
      <c r="Q7" s="54">
        <f t="shared" ref="Q7:Q24" si="0">ROUND(O7*P7/100,0)</f>
        <v>0</v>
      </c>
      <c r="R7" s="54" t="str">
        <f t="shared" ref="R7:R27" si="1">IF(N7=0,"",(Q7-N7)/N7*100)</f>
        <v/>
      </c>
      <c r="S7" s="47"/>
    </row>
    <row r="8" customHeight="1" spans="1:19">
      <c r="A8" s="43"/>
      <c r="B8" s="44"/>
      <c r="C8" s="44"/>
      <c r="D8" s="138"/>
      <c r="E8" s="44"/>
      <c r="F8" s="43"/>
      <c r="G8" s="43"/>
      <c r="H8" s="45"/>
      <c r="I8" s="54"/>
      <c r="J8" s="54"/>
      <c r="K8" s="54"/>
      <c r="L8" s="54"/>
      <c r="M8" s="54"/>
      <c r="N8" s="54"/>
      <c r="O8" s="54"/>
      <c r="P8" s="144"/>
      <c r="Q8" s="54">
        <f t="shared" si="0"/>
        <v>0</v>
      </c>
      <c r="R8" s="54" t="str">
        <f t="shared" si="1"/>
        <v/>
      </c>
      <c r="S8" s="47"/>
    </row>
    <row r="9" customHeight="1" spans="1:19">
      <c r="A9" s="43"/>
      <c r="B9" s="44"/>
      <c r="C9" s="44"/>
      <c r="D9" s="138"/>
      <c r="E9" s="44"/>
      <c r="F9" s="43"/>
      <c r="G9" s="43"/>
      <c r="H9" s="45"/>
      <c r="I9" s="54"/>
      <c r="J9" s="54"/>
      <c r="K9" s="54"/>
      <c r="L9" s="54"/>
      <c r="M9" s="54"/>
      <c r="N9" s="54"/>
      <c r="O9" s="54"/>
      <c r="P9" s="144"/>
      <c r="Q9" s="54">
        <f t="shared" si="0"/>
        <v>0</v>
      </c>
      <c r="R9" s="54" t="str">
        <f t="shared" si="1"/>
        <v/>
      </c>
      <c r="S9" s="47"/>
    </row>
    <row r="10" customHeight="1" spans="1:19">
      <c r="A10" s="43"/>
      <c r="B10" s="44"/>
      <c r="C10" s="44"/>
      <c r="D10" s="138"/>
      <c r="E10" s="44"/>
      <c r="F10" s="43"/>
      <c r="G10" s="43"/>
      <c r="H10" s="45"/>
      <c r="I10" s="54"/>
      <c r="J10" s="54"/>
      <c r="K10" s="54"/>
      <c r="L10" s="54"/>
      <c r="M10" s="54"/>
      <c r="N10" s="54"/>
      <c r="O10" s="54"/>
      <c r="P10" s="144"/>
      <c r="Q10" s="54">
        <f t="shared" si="0"/>
        <v>0</v>
      </c>
      <c r="R10" s="54" t="str">
        <f t="shared" si="1"/>
        <v/>
      </c>
      <c r="S10" s="47"/>
    </row>
    <row r="11" customHeight="1" spans="1:19">
      <c r="A11" s="43"/>
      <c r="B11" s="44"/>
      <c r="C11" s="44"/>
      <c r="D11" s="138"/>
      <c r="E11" s="44"/>
      <c r="F11" s="43"/>
      <c r="G11" s="43"/>
      <c r="H11" s="45"/>
      <c r="I11" s="54"/>
      <c r="J11" s="54"/>
      <c r="K11" s="54"/>
      <c r="L11" s="54"/>
      <c r="M11" s="54"/>
      <c r="N11" s="54"/>
      <c r="O11" s="54"/>
      <c r="P11" s="144"/>
      <c r="Q11" s="54">
        <f t="shared" si="0"/>
        <v>0</v>
      </c>
      <c r="R11" s="54" t="str">
        <f t="shared" si="1"/>
        <v/>
      </c>
      <c r="S11" s="47"/>
    </row>
    <row r="12" customHeight="1" spans="1:19">
      <c r="A12" s="43"/>
      <c r="B12" s="44"/>
      <c r="C12" s="44"/>
      <c r="D12" s="138"/>
      <c r="E12" s="44"/>
      <c r="F12" s="43"/>
      <c r="G12" s="43"/>
      <c r="H12" s="45"/>
      <c r="I12" s="54"/>
      <c r="J12" s="54"/>
      <c r="K12" s="54"/>
      <c r="L12" s="54"/>
      <c r="M12" s="54"/>
      <c r="N12" s="54"/>
      <c r="O12" s="54"/>
      <c r="P12" s="144"/>
      <c r="Q12" s="54">
        <f t="shared" si="0"/>
        <v>0</v>
      </c>
      <c r="R12" s="54" t="str">
        <f t="shared" si="1"/>
        <v/>
      </c>
      <c r="S12" s="47"/>
    </row>
    <row r="13" customHeight="1" spans="1:19">
      <c r="A13" s="43"/>
      <c r="B13" s="44"/>
      <c r="C13" s="44"/>
      <c r="D13" s="138"/>
      <c r="E13" s="44"/>
      <c r="F13" s="43"/>
      <c r="G13" s="43"/>
      <c r="H13" s="45"/>
      <c r="I13" s="54"/>
      <c r="J13" s="54"/>
      <c r="K13" s="54"/>
      <c r="L13" s="54"/>
      <c r="M13" s="54"/>
      <c r="N13" s="54"/>
      <c r="O13" s="54"/>
      <c r="P13" s="144"/>
      <c r="Q13" s="54">
        <f t="shared" si="0"/>
        <v>0</v>
      </c>
      <c r="R13" s="54" t="str">
        <f t="shared" si="1"/>
        <v/>
      </c>
      <c r="S13" s="47"/>
    </row>
    <row r="14" customHeight="1" spans="1:19">
      <c r="A14" s="43"/>
      <c r="B14" s="44"/>
      <c r="C14" s="44"/>
      <c r="D14" s="138"/>
      <c r="E14" s="44"/>
      <c r="F14" s="43"/>
      <c r="G14" s="43"/>
      <c r="H14" s="45"/>
      <c r="I14" s="54"/>
      <c r="J14" s="54"/>
      <c r="K14" s="54"/>
      <c r="L14" s="54"/>
      <c r="M14" s="54"/>
      <c r="N14" s="54"/>
      <c r="O14" s="54"/>
      <c r="P14" s="144"/>
      <c r="Q14" s="54">
        <f t="shared" si="0"/>
        <v>0</v>
      </c>
      <c r="R14" s="54" t="str">
        <f t="shared" si="1"/>
        <v/>
      </c>
      <c r="S14" s="47"/>
    </row>
    <row r="15" customHeight="1" spans="1:19">
      <c r="A15" s="43"/>
      <c r="B15" s="44"/>
      <c r="C15" s="44"/>
      <c r="D15" s="138"/>
      <c r="E15" s="44"/>
      <c r="F15" s="43"/>
      <c r="G15" s="43"/>
      <c r="H15" s="45"/>
      <c r="I15" s="54"/>
      <c r="J15" s="54"/>
      <c r="K15" s="54"/>
      <c r="L15" s="54"/>
      <c r="M15" s="54"/>
      <c r="N15" s="54"/>
      <c r="O15" s="54"/>
      <c r="P15" s="144"/>
      <c r="Q15" s="54">
        <f t="shared" si="0"/>
        <v>0</v>
      </c>
      <c r="R15" s="54" t="str">
        <f t="shared" si="1"/>
        <v/>
      </c>
      <c r="S15" s="47"/>
    </row>
    <row r="16" customHeight="1" spans="1:19">
      <c r="A16" s="43"/>
      <c r="B16" s="44"/>
      <c r="C16" s="44"/>
      <c r="D16" s="138"/>
      <c r="E16" s="44"/>
      <c r="F16" s="43"/>
      <c r="G16" s="43"/>
      <c r="H16" s="45"/>
      <c r="I16" s="54"/>
      <c r="J16" s="54"/>
      <c r="K16" s="54"/>
      <c r="L16" s="54"/>
      <c r="M16" s="54"/>
      <c r="N16" s="54"/>
      <c r="O16" s="54"/>
      <c r="P16" s="144"/>
      <c r="Q16" s="54">
        <f t="shared" si="0"/>
        <v>0</v>
      </c>
      <c r="R16" s="54" t="str">
        <f t="shared" si="1"/>
        <v/>
      </c>
      <c r="S16" s="47"/>
    </row>
    <row r="17" customHeight="1" spans="1:19">
      <c r="A17" s="43"/>
      <c r="B17" s="44"/>
      <c r="C17" s="44"/>
      <c r="D17" s="138"/>
      <c r="E17" s="44"/>
      <c r="F17" s="43"/>
      <c r="G17" s="43"/>
      <c r="H17" s="45"/>
      <c r="I17" s="54"/>
      <c r="J17" s="54"/>
      <c r="K17" s="54"/>
      <c r="L17" s="54"/>
      <c r="M17" s="54"/>
      <c r="N17" s="54"/>
      <c r="O17" s="54"/>
      <c r="P17" s="144"/>
      <c r="Q17" s="54">
        <f t="shared" si="0"/>
        <v>0</v>
      </c>
      <c r="R17" s="54" t="str">
        <f t="shared" si="1"/>
        <v/>
      </c>
      <c r="S17" s="47"/>
    </row>
    <row r="18" customHeight="1" spans="1:19">
      <c r="A18" s="43"/>
      <c r="B18" s="44"/>
      <c r="C18" s="44"/>
      <c r="D18" s="138"/>
      <c r="E18" s="44"/>
      <c r="F18" s="43"/>
      <c r="G18" s="43"/>
      <c r="H18" s="45"/>
      <c r="I18" s="54"/>
      <c r="J18" s="54"/>
      <c r="K18" s="54"/>
      <c r="L18" s="54"/>
      <c r="M18" s="54"/>
      <c r="N18" s="54"/>
      <c r="O18" s="54"/>
      <c r="P18" s="144"/>
      <c r="Q18" s="54">
        <f t="shared" si="0"/>
        <v>0</v>
      </c>
      <c r="R18" s="54" t="str">
        <f t="shared" si="1"/>
        <v/>
      </c>
      <c r="S18" s="47"/>
    </row>
    <row r="19" customHeight="1" spans="1:19">
      <c r="A19" s="43"/>
      <c r="B19" s="44"/>
      <c r="C19" s="44"/>
      <c r="D19" s="138"/>
      <c r="E19" s="44"/>
      <c r="F19" s="43"/>
      <c r="G19" s="43"/>
      <c r="H19" s="45"/>
      <c r="I19" s="54"/>
      <c r="J19" s="54"/>
      <c r="K19" s="54"/>
      <c r="L19" s="54"/>
      <c r="M19" s="54"/>
      <c r="N19" s="54"/>
      <c r="O19" s="54"/>
      <c r="P19" s="144"/>
      <c r="Q19" s="54">
        <f t="shared" si="0"/>
        <v>0</v>
      </c>
      <c r="R19" s="54" t="str">
        <f t="shared" si="1"/>
        <v/>
      </c>
      <c r="S19" s="47"/>
    </row>
    <row r="20" customHeight="1" spans="1:19">
      <c r="A20" s="43"/>
      <c r="B20" s="44"/>
      <c r="C20" s="44"/>
      <c r="D20" s="138"/>
      <c r="E20" s="44"/>
      <c r="F20" s="43"/>
      <c r="G20" s="43"/>
      <c r="H20" s="45"/>
      <c r="I20" s="54"/>
      <c r="J20" s="54"/>
      <c r="K20" s="54"/>
      <c r="L20" s="54"/>
      <c r="M20" s="54"/>
      <c r="N20" s="54"/>
      <c r="O20" s="54"/>
      <c r="P20" s="144"/>
      <c r="Q20" s="54">
        <f t="shared" si="0"/>
        <v>0</v>
      </c>
      <c r="R20" s="54" t="str">
        <f t="shared" si="1"/>
        <v/>
      </c>
      <c r="S20" s="47"/>
    </row>
    <row r="21" customHeight="1" spans="1:19">
      <c r="A21" s="43"/>
      <c r="B21" s="44"/>
      <c r="C21" s="44"/>
      <c r="D21" s="138"/>
      <c r="E21" s="44"/>
      <c r="F21" s="43"/>
      <c r="G21" s="43"/>
      <c r="H21" s="45"/>
      <c r="I21" s="54"/>
      <c r="J21" s="54"/>
      <c r="K21" s="54"/>
      <c r="L21" s="54"/>
      <c r="M21" s="54"/>
      <c r="N21" s="54"/>
      <c r="O21" s="54"/>
      <c r="P21" s="144"/>
      <c r="Q21" s="54">
        <f t="shared" si="0"/>
        <v>0</v>
      </c>
      <c r="R21" s="54" t="str">
        <f t="shared" si="1"/>
        <v/>
      </c>
      <c r="S21" s="47"/>
    </row>
    <row r="22" customHeight="1" spans="1:19">
      <c r="A22" s="43"/>
      <c r="B22" s="44"/>
      <c r="C22" s="44"/>
      <c r="D22" s="138"/>
      <c r="E22" s="44"/>
      <c r="F22" s="43"/>
      <c r="G22" s="43"/>
      <c r="H22" s="45"/>
      <c r="I22" s="54"/>
      <c r="J22" s="54"/>
      <c r="K22" s="54"/>
      <c r="L22" s="54"/>
      <c r="M22" s="54"/>
      <c r="N22" s="54"/>
      <c r="O22" s="54"/>
      <c r="P22" s="144"/>
      <c r="Q22" s="54">
        <f t="shared" si="0"/>
        <v>0</v>
      </c>
      <c r="R22" s="54" t="str">
        <f t="shared" si="1"/>
        <v/>
      </c>
      <c r="S22" s="47"/>
    </row>
    <row r="23" customHeight="1" spans="1:19">
      <c r="A23" s="43"/>
      <c r="B23" s="44"/>
      <c r="C23" s="44"/>
      <c r="D23" s="138"/>
      <c r="E23" s="44"/>
      <c r="F23" s="43"/>
      <c r="G23" s="43"/>
      <c r="H23" s="45"/>
      <c r="I23" s="54"/>
      <c r="J23" s="54"/>
      <c r="K23" s="54"/>
      <c r="L23" s="54"/>
      <c r="M23" s="54"/>
      <c r="N23" s="54"/>
      <c r="O23" s="54"/>
      <c r="P23" s="144"/>
      <c r="Q23" s="54">
        <f t="shared" si="0"/>
        <v>0</v>
      </c>
      <c r="R23" s="54" t="str">
        <f t="shared" si="1"/>
        <v/>
      </c>
      <c r="S23" s="47"/>
    </row>
    <row r="24" customHeight="1" spans="1:19">
      <c r="A24" s="43"/>
      <c r="B24" s="44"/>
      <c r="C24" s="44"/>
      <c r="D24" s="138"/>
      <c r="E24" s="44"/>
      <c r="F24" s="43"/>
      <c r="G24" s="43"/>
      <c r="H24" s="45"/>
      <c r="I24" s="54"/>
      <c r="J24" s="54"/>
      <c r="K24" s="54"/>
      <c r="L24" s="54"/>
      <c r="M24" s="54"/>
      <c r="N24" s="54"/>
      <c r="O24" s="54"/>
      <c r="P24" s="144"/>
      <c r="Q24" s="54">
        <f t="shared" si="0"/>
        <v>0</v>
      </c>
      <c r="R24" s="54" t="str">
        <f t="shared" si="1"/>
        <v/>
      </c>
      <c r="S24" s="47"/>
    </row>
    <row r="25" customHeight="1" spans="1:19">
      <c r="A25" s="41" t="s">
        <v>306</v>
      </c>
      <c r="B25" s="41"/>
      <c r="C25" s="41"/>
      <c r="D25" s="138"/>
      <c r="E25" s="44"/>
      <c r="F25" s="43"/>
      <c r="G25" s="43"/>
      <c r="H25" s="45"/>
      <c r="I25" s="54">
        <f t="shared" ref="I25:O25" si="2">SUM(I7:I24)</f>
        <v>0</v>
      </c>
      <c r="J25" s="54">
        <f t="shared" si="2"/>
        <v>0</v>
      </c>
      <c r="K25" s="54"/>
      <c r="L25" s="54"/>
      <c r="M25" s="54">
        <f t="shared" si="2"/>
        <v>0</v>
      </c>
      <c r="N25" s="54">
        <f t="shared" si="2"/>
        <v>0</v>
      </c>
      <c r="O25" s="54">
        <f t="shared" si="2"/>
        <v>0</v>
      </c>
      <c r="P25" s="144"/>
      <c r="Q25" s="54">
        <f>SUM(Q7:Q24)</f>
        <v>0</v>
      </c>
      <c r="R25" s="54" t="str">
        <f t="shared" si="1"/>
        <v/>
      </c>
      <c r="S25" s="47"/>
    </row>
    <row r="26" customHeight="1" spans="1:19">
      <c r="A26" s="41" t="s">
        <v>1038</v>
      </c>
      <c r="B26" s="41"/>
      <c r="C26" s="41"/>
      <c r="D26" s="138"/>
      <c r="E26" s="47"/>
      <c r="F26" s="43"/>
      <c r="G26" s="43"/>
      <c r="H26" s="45"/>
      <c r="I26" s="54"/>
      <c r="J26" s="54"/>
      <c r="K26" s="54"/>
      <c r="L26" s="54"/>
      <c r="M26" s="54"/>
      <c r="N26" s="54">
        <f>J26</f>
        <v>0</v>
      </c>
      <c r="O26" s="54"/>
      <c r="P26" s="144"/>
      <c r="Q26" s="54">
        <v>0</v>
      </c>
      <c r="R26" s="54" t="str">
        <f t="shared" si="1"/>
        <v/>
      </c>
      <c r="S26" s="47"/>
    </row>
    <row r="27" customHeight="1" spans="1:19">
      <c r="A27" s="41" t="s">
        <v>324</v>
      </c>
      <c r="B27" s="41"/>
      <c r="C27" s="41"/>
      <c r="D27" s="139"/>
      <c r="E27" s="43"/>
      <c r="F27" s="43"/>
      <c r="G27" s="43"/>
      <c r="H27" s="45"/>
      <c r="I27" s="54">
        <f t="shared" ref="I27:O27" si="3">I25-I26</f>
        <v>0</v>
      </c>
      <c r="J27" s="54">
        <f t="shared" si="3"/>
        <v>0</v>
      </c>
      <c r="K27" s="54"/>
      <c r="L27" s="54"/>
      <c r="M27" s="54">
        <f t="shared" si="3"/>
        <v>0</v>
      </c>
      <c r="N27" s="54">
        <f t="shared" si="3"/>
        <v>0</v>
      </c>
      <c r="O27" s="54">
        <f t="shared" si="3"/>
        <v>0</v>
      </c>
      <c r="P27" s="144"/>
      <c r="Q27" s="54">
        <f>Q25-Q26</f>
        <v>0</v>
      </c>
      <c r="R27" s="54" t="str">
        <f t="shared" si="1"/>
        <v/>
      </c>
      <c r="S27" s="47"/>
    </row>
    <row r="28" customHeight="1" spans="1:13">
      <c r="A28" s="50" t="e">
        <f>#REF!&amp;#REF!</f>
        <v>#REF!</v>
      </c>
      <c r="M28" s="145" t="e">
        <f>"评估人员："&amp;#REF!</f>
        <v>#REF!</v>
      </c>
    </row>
    <row r="29" customHeight="1" spans="1:1">
      <c r="A29" s="50" t="e">
        <f>CONCATENATE(#REF!,#REF!,#REF!,#REF!,#REF!,#REF!,#REF!)</f>
        <v>#REF!</v>
      </c>
    </row>
  </sheetData>
  <mergeCells count="19">
    <mergeCell ref="A2:S2"/>
    <mergeCell ref="A3:S3"/>
    <mergeCell ref="I5:J5"/>
    <mergeCell ref="K5:L5"/>
    <mergeCell ref="M5:N5"/>
    <mergeCell ref="O5:Q5"/>
    <mergeCell ref="A25:C25"/>
    <mergeCell ref="A26:C26"/>
    <mergeCell ref="A27:C27"/>
    <mergeCell ref="A5:A6"/>
    <mergeCell ref="B5:B6"/>
    <mergeCell ref="C5:C6"/>
    <mergeCell ref="D5:D6"/>
    <mergeCell ref="E5:E6"/>
    <mergeCell ref="F5:F6"/>
    <mergeCell ref="G5:G6"/>
    <mergeCell ref="H5:H6"/>
    <mergeCell ref="R5:R6"/>
    <mergeCell ref="S5:S6"/>
  </mergeCells>
  <hyperlinks>
    <hyperlink ref="A1" location="索引目录!D47" display="返回索引页"/>
    <hyperlink ref="B1" location="固定资产汇总!B28"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Roman,常规"4-11
&amp;"宋体,常规"共&amp;"Times New Roman,常规"&amp;N&amp;"宋体,常规"页第&amp;"Times New Roman,常规"&amp;P&amp;"宋体,常规"页</oddHead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P29"/>
  <sheetViews>
    <sheetView workbookViewId="0">
      <selection activeCell="R7" sqref="R7"/>
    </sheetView>
  </sheetViews>
  <sheetFormatPr defaultColWidth="7.875" defaultRowHeight="15.75"/>
  <cols>
    <col min="1" max="1" width="3.5" style="113" customWidth="1"/>
    <col min="2" max="2" width="12.875" style="113" customWidth="1"/>
    <col min="3" max="3" width="9.25" style="113" customWidth="1"/>
    <col min="4" max="4" width="4.75" style="113" customWidth="1"/>
    <col min="5" max="5" width="7.5" style="113" customWidth="1"/>
    <col min="6" max="6" width="6.25" style="113" customWidth="1"/>
    <col min="7" max="7" width="7.375" style="113" customWidth="1"/>
    <col min="8" max="8" width="9.25" style="113" customWidth="1"/>
    <col min="9" max="9" width="9.625" style="113" customWidth="1"/>
    <col min="10" max="10" width="11" style="113" hidden="1" customWidth="1" outlineLevel="1"/>
    <col min="11" max="11" width="9.5" style="113" hidden="1" customWidth="1" outlineLevel="1"/>
    <col min="12" max="12" width="9.5" style="113" customWidth="1" collapsed="1"/>
    <col min="13" max="13" width="9.5" style="113" customWidth="1"/>
    <col min="14" max="14" width="5.75" style="113" customWidth="1"/>
    <col min="15" max="15" width="6.375" style="113" customWidth="1"/>
    <col min="16" max="16" width="6.25" style="113" customWidth="1"/>
    <col min="17" max="16384" width="7.875" style="113"/>
  </cols>
  <sheetData>
    <row r="1" ht="13.5" customHeight="1" spans="1:16">
      <c r="A1" s="114" t="s">
        <v>86</v>
      </c>
      <c r="B1" s="115" t="s">
        <v>267</v>
      </c>
      <c r="C1" s="116"/>
      <c r="D1" s="116"/>
      <c r="E1" s="116"/>
      <c r="F1" s="116"/>
      <c r="G1" s="116"/>
      <c r="H1" s="116"/>
      <c r="I1" s="129"/>
      <c r="J1" s="129"/>
      <c r="K1" s="129"/>
      <c r="L1" s="129"/>
      <c r="M1" s="129"/>
      <c r="N1" s="129"/>
      <c r="O1" s="130"/>
      <c r="P1" s="130"/>
    </row>
    <row r="2" ht="30" customHeight="1" spans="1:16">
      <c r="A2" s="117" t="s">
        <v>1043</v>
      </c>
      <c r="B2" s="117"/>
      <c r="C2" s="118"/>
      <c r="D2" s="118"/>
      <c r="E2" s="118"/>
      <c r="F2" s="118"/>
      <c r="G2" s="118"/>
      <c r="H2" s="118"/>
      <c r="I2" s="118"/>
      <c r="J2" s="118"/>
      <c r="K2" s="118"/>
      <c r="L2" s="118"/>
      <c r="M2" s="118"/>
      <c r="N2" s="118"/>
      <c r="O2" s="118"/>
      <c r="P2" s="118"/>
    </row>
    <row r="3" spans="1:16">
      <c r="A3" s="119" t="e">
        <f>无形资产汇总!A3</f>
        <v>#REF!</v>
      </c>
      <c r="B3" s="116"/>
      <c r="C3" s="116"/>
      <c r="D3" s="116"/>
      <c r="E3" s="116"/>
      <c r="F3" s="116"/>
      <c r="G3" s="116"/>
      <c r="H3" s="116"/>
      <c r="I3" s="129"/>
      <c r="J3" s="129"/>
      <c r="K3" s="129"/>
      <c r="L3" s="129"/>
      <c r="M3" s="129"/>
      <c r="N3" s="129"/>
      <c r="O3" s="129"/>
      <c r="P3" s="129"/>
    </row>
    <row r="4" spans="1:16">
      <c r="A4" s="39" t="e">
        <f>#REF!&amp;#REF!</f>
        <v>#REF!</v>
      </c>
      <c r="B4" s="120"/>
      <c r="C4" s="120"/>
      <c r="D4" s="120"/>
      <c r="E4" s="120"/>
      <c r="F4" s="120"/>
      <c r="G4" s="120"/>
      <c r="H4" s="120"/>
      <c r="I4" s="120"/>
      <c r="J4" s="120"/>
      <c r="K4" s="120"/>
      <c r="L4" s="120"/>
      <c r="M4" s="120"/>
      <c r="N4" s="120"/>
      <c r="O4" s="120"/>
      <c r="P4" s="131" t="s">
        <v>115</v>
      </c>
    </row>
    <row r="5" ht="27.75" customHeight="1" spans="1:16">
      <c r="A5" s="121" t="s">
        <v>190</v>
      </c>
      <c r="B5" s="121" t="s">
        <v>1044</v>
      </c>
      <c r="C5" s="122" t="s">
        <v>1045</v>
      </c>
      <c r="D5" s="121" t="s">
        <v>1046</v>
      </c>
      <c r="E5" s="121" t="s">
        <v>465</v>
      </c>
      <c r="F5" s="121" t="s">
        <v>1047</v>
      </c>
      <c r="G5" s="121" t="s">
        <v>1048</v>
      </c>
      <c r="H5" s="121" t="s">
        <v>1049</v>
      </c>
      <c r="I5" s="121" t="s">
        <v>392</v>
      </c>
      <c r="J5" s="132" t="s">
        <v>227</v>
      </c>
      <c r="K5" s="132" t="s">
        <v>274</v>
      </c>
      <c r="L5" s="132" t="s">
        <v>228</v>
      </c>
      <c r="M5" s="121" t="s">
        <v>229</v>
      </c>
      <c r="N5" s="121" t="s">
        <v>458</v>
      </c>
      <c r="O5" s="121" t="s">
        <v>258</v>
      </c>
      <c r="P5" s="121" t="s">
        <v>193</v>
      </c>
    </row>
    <row r="6" spans="1:16">
      <c r="A6" s="123"/>
      <c r="B6" s="123"/>
      <c r="C6" s="123"/>
      <c r="D6" s="123"/>
      <c r="E6" s="124"/>
      <c r="F6" s="123"/>
      <c r="G6" s="123"/>
      <c r="H6" s="123"/>
      <c r="I6" s="133"/>
      <c r="J6" s="134"/>
      <c r="K6" s="134"/>
      <c r="L6" s="134"/>
      <c r="M6" s="133"/>
      <c r="N6" s="54" t="str">
        <f t="shared" ref="N6:N27" si="0">IF(L6=0,"",(M6-L6))</f>
        <v/>
      </c>
      <c r="O6" s="54" t="str">
        <f t="shared" ref="O6:O27" si="1">IF(L6=0,"",(M6-L6)/L6*100)</f>
        <v/>
      </c>
      <c r="P6" s="135"/>
    </row>
    <row r="7" spans="1:16">
      <c r="A7" s="123"/>
      <c r="B7" s="123"/>
      <c r="C7" s="123"/>
      <c r="D7" s="123"/>
      <c r="E7" s="124"/>
      <c r="F7" s="123"/>
      <c r="G7" s="123"/>
      <c r="H7" s="123"/>
      <c r="I7" s="133"/>
      <c r="J7" s="133"/>
      <c r="K7" s="133"/>
      <c r="L7" s="133"/>
      <c r="M7" s="133"/>
      <c r="N7" s="54" t="str">
        <f t="shared" si="0"/>
        <v/>
      </c>
      <c r="O7" s="54" t="str">
        <f t="shared" si="1"/>
        <v/>
      </c>
      <c r="P7" s="135"/>
    </row>
    <row r="8" spans="1:16">
      <c r="A8" s="123"/>
      <c r="B8" s="123"/>
      <c r="C8" s="123"/>
      <c r="D8" s="123"/>
      <c r="E8" s="124"/>
      <c r="F8" s="123"/>
      <c r="G8" s="123"/>
      <c r="H8" s="123"/>
      <c r="I8" s="133"/>
      <c r="J8" s="133"/>
      <c r="K8" s="133"/>
      <c r="L8" s="133"/>
      <c r="M8" s="133"/>
      <c r="N8" s="54" t="str">
        <f t="shared" si="0"/>
        <v/>
      </c>
      <c r="O8" s="54" t="str">
        <f t="shared" si="1"/>
        <v/>
      </c>
      <c r="P8" s="135"/>
    </row>
    <row r="9" spans="1:16">
      <c r="A9" s="123"/>
      <c r="B9" s="123"/>
      <c r="C9" s="123"/>
      <c r="D9" s="123"/>
      <c r="E9" s="124"/>
      <c r="F9" s="123"/>
      <c r="G9" s="123"/>
      <c r="H9" s="123"/>
      <c r="I9" s="133"/>
      <c r="J9" s="133"/>
      <c r="K9" s="133"/>
      <c r="L9" s="133"/>
      <c r="M9" s="133"/>
      <c r="N9" s="54" t="str">
        <f t="shared" si="0"/>
        <v/>
      </c>
      <c r="O9" s="54" t="str">
        <f t="shared" si="1"/>
        <v/>
      </c>
      <c r="P9" s="135"/>
    </row>
    <row r="10" spans="1:16">
      <c r="A10" s="123"/>
      <c r="B10" s="123"/>
      <c r="C10" s="123"/>
      <c r="D10" s="123"/>
      <c r="E10" s="124"/>
      <c r="F10" s="123"/>
      <c r="G10" s="123"/>
      <c r="H10" s="123"/>
      <c r="I10" s="133"/>
      <c r="J10" s="133"/>
      <c r="K10" s="133"/>
      <c r="L10" s="133"/>
      <c r="M10" s="133"/>
      <c r="N10" s="54" t="str">
        <f t="shared" si="0"/>
        <v/>
      </c>
      <c r="O10" s="54" t="str">
        <f t="shared" si="1"/>
        <v/>
      </c>
      <c r="P10" s="135"/>
    </row>
    <row r="11" spans="1:16">
      <c r="A11" s="123"/>
      <c r="B11" s="123"/>
      <c r="C11" s="123"/>
      <c r="D11" s="123"/>
      <c r="E11" s="124"/>
      <c r="F11" s="123"/>
      <c r="G11" s="123"/>
      <c r="H11" s="123"/>
      <c r="I11" s="133"/>
      <c r="J11" s="133"/>
      <c r="K11" s="133"/>
      <c r="L11" s="133"/>
      <c r="M11" s="133"/>
      <c r="N11" s="54" t="str">
        <f t="shared" si="0"/>
        <v/>
      </c>
      <c r="O11" s="54" t="str">
        <f t="shared" si="1"/>
        <v/>
      </c>
      <c r="P11" s="135"/>
    </row>
    <row r="12" spans="1:16">
      <c r="A12" s="123"/>
      <c r="B12" s="123"/>
      <c r="C12" s="123"/>
      <c r="D12" s="123"/>
      <c r="E12" s="124"/>
      <c r="F12" s="123"/>
      <c r="G12" s="123"/>
      <c r="H12" s="123"/>
      <c r="I12" s="133"/>
      <c r="J12" s="133"/>
      <c r="K12" s="133"/>
      <c r="L12" s="133"/>
      <c r="M12" s="133"/>
      <c r="N12" s="54" t="str">
        <f t="shared" si="0"/>
        <v/>
      </c>
      <c r="O12" s="54" t="str">
        <f t="shared" si="1"/>
        <v/>
      </c>
      <c r="P12" s="135"/>
    </row>
    <row r="13" spans="1:16">
      <c r="A13" s="123"/>
      <c r="B13" s="123"/>
      <c r="C13" s="123"/>
      <c r="D13" s="123"/>
      <c r="E13" s="124"/>
      <c r="F13" s="123"/>
      <c r="G13" s="123"/>
      <c r="H13" s="123"/>
      <c r="I13" s="133"/>
      <c r="J13" s="133"/>
      <c r="K13" s="133"/>
      <c r="L13" s="133"/>
      <c r="M13" s="133"/>
      <c r="N13" s="54" t="str">
        <f t="shared" si="0"/>
        <v/>
      </c>
      <c r="O13" s="54" t="str">
        <f t="shared" si="1"/>
        <v/>
      </c>
      <c r="P13" s="135"/>
    </row>
    <row r="14" spans="1:16">
      <c r="A14" s="123"/>
      <c r="B14" s="123"/>
      <c r="C14" s="123"/>
      <c r="D14" s="123"/>
      <c r="E14" s="124"/>
      <c r="F14" s="123"/>
      <c r="G14" s="123"/>
      <c r="H14" s="123"/>
      <c r="I14" s="133"/>
      <c r="J14" s="133"/>
      <c r="K14" s="133"/>
      <c r="L14" s="133"/>
      <c r="M14" s="133"/>
      <c r="N14" s="54" t="str">
        <f t="shared" si="0"/>
        <v/>
      </c>
      <c r="O14" s="54" t="str">
        <f t="shared" si="1"/>
        <v/>
      </c>
      <c r="P14" s="135"/>
    </row>
    <row r="15" spans="1:16">
      <c r="A15" s="123"/>
      <c r="B15" s="123"/>
      <c r="C15" s="123"/>
      <c r="D15" s="123"/>
      <c r="E15" s="124"/>
      <c r="F15" s="123"/>
      <c r="G15" s="123"/>
      <c r="H15" s="123"/>
      <c r="I15" s="133"/>
      <c r="J15" s="133"/>
      <c r="K15" s="133"/>
      <c r="L15" s="133"/>
      <c r="M15" s="133"/>
      <c r="N15" s="54" t="str">
        <f t="shared" si="0"/>
        <v/>
      </c>
      <c r="O15" s="54" t="str">
        <f t="shared" si="1"/>
        <v/>
      </c>
      <c r="P15" s="135"/>
    </row>
    <row r="16" spans="1:16">
      <c r="A16" s="123"/>
      <c r="B16" s="123"/>
      <c r="C16" s="123"/>
      <c r="D16" s="123"/>
      <c r="E16" s="124"/>
      <c r="F16" s="123"/>
      <c r="G16" s="123"/>
      <c r="H16" s="123"/>
      <c r="I16" s="133"/>
      <c r="J16" s="133"/>
      <c r="K16" s="133"/>
      <c r="L16" s="133"/>
      <c r="M16" s="133"/>
      <c r="N16" s="54" t="str">
        <f t="shared" si="0"/>
        <v/>
      </c>
      <c r="O16" s="54" t="str">
        <f t="shared" si="1"/>
        <v/>
      </c>
      <c r="P16" s="135"/>
    </row>
    <row r="17" spans="1:16">
      <c r="A17" s="123"/>
      <c r="B17" s="123"/>
      <c r="C17" s="123"/>
      <c r="D17" s="123"/>
      <c r="E17" s="124"/>
      <c r="F17" s="123"/>
      <c r="G17" s="123"/>
      <c r="H17" s="123"/>
      <c r="I17" s="133"/>
      <c r="J17" s="133"/>
      <c r="K17" s="133"/>
      <c r="L17" s="133"/>
      <c r="M17" s="133"/>
      <c r="N17" s="54" t="str">
        <f t="shared" si="0"/>
        <v/>
      </c>
      <c r="O17" s="54" t="str">
        <f t="shared" si="1"/>
        <v/>
      </c>
      <c r="P17" s="135"/>
    </row>
    <row r="18" spans="1:16">
      <c r="A18" s="123"/>
      <c r="B18" s="123"/>
      <c r="C18" s="123"/>
      <c r="D18" s="123"/>
      <c r="E18" s="124"/>
      <c r="F18" s="123"/>
      <c r="G18" s="123"/>
      <c r="H18" s="123"/>
      <c r="I18" s="133"/>
      <c r="J18" s="133"/>
      <c r="K18" s="133"/>
      <c r="L18" s="133"/>
      <c r="M18" s="133"/>
      <c r="N18" s="54" t="str">
        <f t="shared" si="0"/>
        <v/>
      </c>
      <c r="O18" s="54" t="str">
        <f t="shared" si="1"/>
        <v/>
      </c>
      <c r="P18" s="135"/>
    </row>
    <row r="19" spans="1:16">
      <c r="A19" s="123"/>
      <c r="B19" s="123"/>
      <c r="C19" s="123"/>
      <c r="D19" s="123"/>
      <c r="E19" s="124"/>
      <c r="F19" s="123"/>
      <c r="G19" s="123"/>
      <c r="H19" s="123"/>
      <c r="I19" s="133"/>
      <c r="J19" s="133"/>
      <c r="K19" s="133"/>
      <c r="L19" s="133"/>
      <c r="M19" s="133"/>
      <c r="N19" s="54" t="str">
        <f t="shared" si="0"/>
        <v/>
      </c>
      <c r="O19" s="54" t="str">
        <f t="shared" si="1"/>
        <v/>
      </c>
      <c r="P19" s="135"/>
    </row>
    <row r="20" spans="1:16">
      <c r="A20" s="123"/>
      <c r="B20" s="123"/>
      <c r="C20" s="123"/>
      <c r="D20" s="123"/>
      <c r="E20" s="124"/>
      <c r="F20" s="123"/>
      <c r="G20" s="123"/>
      <c r="H20" s="123"/>
      <c r="I20" s="133"/>
      <c r="J20" s="133"/>
      <c r="K20" s="133"/>
      <c r="L20" s="133"/>
      <c r="M20" s="133"/>
      <c r="N20" s="54" t="str">
        <f t="shared" si="0"/>
        <v/>
      </c>
      <c r="O20" s="54" t="str">
        <f t="shared" si="1"/>
        <v/>
      </c>
      <c r="P20" s="135"/>
    </row>
    <row r="21" spans="1:16">
      <c r="A21" s="123"/>
      <c r="B21" s="123"/>
      <c r="C21" s="123"/>
      <c r="D21" s="123"/>
      <c r="E21" s="124"/>
      <c r="F21" s="123"/>
      <c r="G21" s="123"/>
      <c r="H21" s="123"/>
      <c r="I21" s="133"/>
      <c r="J21" s="133"/>
      <c r="K21" s="133"/>
      <c r="L21" s="133"/>
      <c r="M21" s="133"/>
      <c r="N21" s="54" t="str">
        <f t="shared" si="0"/>
        <v/>
      </c>
      <c r="O21" s="54" t="str">
        <f t="shared" si="1"/>
        <v/>
      </c>
      <c r="P21" s="135"/>
    </row>
    <row r="22" spans="1:16">
      <c r="A22" s="123"/>
      <c r="B22" s="123"/>
      <c r="C22" s="123"/>
      <c r="D22" s="123"/>
      <c r="E22" s="124"/>
      <c r="F22" s="123"/>
      <c r="G22" s="123"/>
      <c r="H22" s="123"/>
      <c r="I22" s="133"/>
      <c r="J22" s="133"/>
      <c r="K22" s="133"/>
      <c r="L22" s="133"/>
      <c r="M22" s="133"/>
      <c r="N22" s="54" t="str">
        <f t="shared" si="0"/>
        <v/>
      </c>
      <c r="O22" s="54" t="str">
        <f t="shared" si="1"/>
        <v/>
      </c>
      <c r="P22" s="135"/>
    </row>
    <row r="23" spans="1:16">
      <c r="A23" s="123"/>
      <c r="B23" s="123"/>
      <c r="C23" s="123"/>
      <c r="D23" s="123"/>
      <c r="E23" s="124"/>
      <c r="F23" s="123"/>
      <c r="G23" s="123"/>
      <c r="H23" s="123"/>
      <c r="I23" s="133"/>
      <c r="J23" s="133"/>
      <c r="K23" s="133"/>
      <c r="L23" s="133"/>
      <c r="M23" s="133"/>
      <c r="N23" s="54" t="str">
        <f t="shared" si="0"/>
        <v/>
      </c>
      <c r="O23" s="54" t="str">
        <f t="shared" si="1"/>
        <v/>
      </c>
      <c r="P23" s="135"/>
    </row>
    <row r="24" spans="1:16">
      <c r="A24" s="123"/>
      <c r="B24" s="123"/>
      <c r="C24" s="123"/>
      <c r="D24" s="123"/>
      <c r="E24" s="124"/>
      <c r="F24" s="123"/>
      <c r="G24" s="123"/>
      <c r="H24" s="123"/>
      <c r="I24" s="133"/>
      <c r="J24" s="133"/>
      <c r="K24" s="133"/>
      <c r="L24" s="133"/>
      <c r="M24" s="133"/>
      <c r="N24" s="54" t="str">
        <f t="shared" si="0"/>
        <v/>
      </c>
      <c r="O24" s="54" t="str">
        <f t="shared" si="1"/>
        <v/>
      </c>
      <c r="P24" s="135"/>
    </row>
    <row r="25" spans="1:16">
      <c r="A25" s="123"/>
      <c r="B25" s="123"/>
      <c r="C25" s="123"/>
      <c r="D25" s="123"/>
      <c r="E25" s="124"/>
      <c r="F25" s="123"/>
      <c r="G25" s="123"/>
      <c r="H25" s="123"/>
      <c r="I25" s="133"/>
      <c r="J25" s="133"/>
      <c r="K25" s="133"/>
      <c r="L25" s="133"/>
      <c r="M25" s="133"/>
      <c r="N25" s="54" t="str">
        <f t="shared" si="0"/>
        <v/>
      </c>
      <c r="O25" s="54" t="str">
        <f t="shared" si="1"/>
        <v/>
      </c>
      <c r="P25" s="135"/>
    </row>
    <row r="26" spans="1:16">
      <c r="A26" s="123"/>
      <c r="B26" s="123"/>
      <c r="C26" s="123"/>
      <c r="D26" s="123"/>
      <c r="E26" s="124"/>
      <c r="F26" s="123"/>
      <c r="G26" s="123"/>
      <c r="H26" s="123"/>
      <c r="I26" s="133"/>
      <c r="J26" s="133"/>
      <c r="K26" s="133"/>
      <c r="L26" s="133"/>
      <c r="M26" s="133"/>
      <c r="N26" s="54" t="str">
        <f t="shared" si="0"/>
        <v/>
      </c>
      <c r="O26" s="54" t="str">
        <f t="shared" si="1"/>
        <v/>
      </c>
      <c r="P26" s="135"/>
    </row>
    <row r="27" spans="1:16">
      <c r="A27" s="125" t="s">
        <v>262</v>
      </c>
      <c r="B27" s="126"/>
      <c r="C27" s="126"/>
      <c r="D27" s="126"/>
      <c r="E27" s="124"/>
      <c r="F27" s="123"/>
      <c r="G27" s="123"/>
      <c r="H27" s="123"/>
      <c r="I27" s="133"/>
      <c r="J27" s="133">
        <f>SUM(J6:J26)</f>
        <v>0</v>
      </c>
      <c r="K27" s="133"/>
      <c r="L27" s="133">
        <f>SUM(L6:L26)</f>
        <v>0</v>
      </c>
      <c r="M27" s="133">
        <f>SUM(M6:M26)</f>
        <v>0</v>
      </c>
      <c r="N27" s="54" t="str">
        <f t="shared" si="0"/>
        <v/>
      </c>
      <c r="O27" s="54" t="str">
        <f t="shared" si="1"/>
        <v/>
      </c>
      <c r="P27" s="135"/>
    </row>
    <row r="28" spans="1:16">
      <c r="A28" s="127" t="s">
        <v>1050</v>
      </c>
      <c r="B28" s="127"/>
      <c r="C28" s="127"/>
      <c r="D28" s="127"/>
      <c r="E28" s="120"/>
      <c r="G28" s="120"/>
      <c r="H28" s="120"/>
      <c r="I28" s="120"/>
      <c r="J28" s="120"/>
      <c r="K28" s="120"/>
      <c r="L28" s="13" t="e">
        <f>"评估人员："&amp;#REF!&amp;"  "&amp;#REF!</f>
        <v>#REF!</v>
      </c>
      <c r="M28" s="120"/>
      <c r="N28" s="120"/>
      <c r="O28" s="120"/>
      <c r="P28" s="120"/>
    </row>
    <row r="29" spans="1:16">
      <c r="A29" s="50" t="e">
        <f>CONCATENATE(#REF!,#REF!,#REF!,#REF!,#REF!,#REF!,#REF!)</f>
        <v>#REF!</v>
      </c>
      <c r="B29" s="128"/>
      <c r="C29" s="120"/>
      <c r="D29" s="120"/>
      <c r="E29" s="120"/>
      <c r="F29" s="120"/>
      <c r="G29" s="120"/>
      <c r="H29" s="120"/>
      <c r="I29" s="120"/>
      <c r="J29" s="120"/>
      <c r="K29" s="120"/>
      <c r="L29" s="120"/>
      <c r="M29" s="120"/>
      <c r="N29" s="120"/>
      <c r="O29" s="120"/>
      <c r="P29" s="120"/>
    </row>
  </sheetData>
  <mergeCells count="5">
    <mergeCell ref="O1:P1"/>
    <mergeCell ref="A2:P2"/>
    <mergeCell ref="A3:P3"/>
    <mergeCell ref="A27:C27"/>
    <mergeCell ref="A28:D28"/>
  </mergeCells>
  <hyperlinks>
    <hyperlink ref="A1" location="索引目录!C28" display="返回索引页"/>
    <hyperlink ref="B1" location="无形资产汇总!B6" display="返回"/>
  </hyperlinks>
  <printOptions horizontalCentered="1"/>
  <pageMargins left="0.349305555555556" right="0.349305555555556" top="0.788888888888889" bottom="0.788888888888889" header="1.01875" footer="0.509027777777778"/>
  <pageSetup paperSize="9" orientation="landscape"/>
  <headerFooter alignWithMargins="0">
    <oddHeader>&amp;R&amp;"宋体,常规"&amp;10表&amp;"Times New Roman,常规"4-12-2
&amp;"宋体,常规"共&amp;"Times New Roman,常规"&amp;N&amp;"宋体,常规"页第&amp;"Times New Roman,常规"&amp;P&amp;"宋体,常规"页</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pageSetUpPr fitToPage="1"/>
  </sheetPr>
  <dimension ref="A1:J29"/>
  <sheetViews>
    <sheetView workbookViewId="0">
      <selection activeCell="AB15" sqref="AB15"/>
    </sheetView>
  </sheetViews>
  <sheetFormatPr defaultColWidth="7.875" defaultRowHeight="15.75" customHeight="1"/>
  <cols>
    <col min="1" max="1" width="6.625" style="13" customWidth="1"/>
    <col min="2" max="2" width="23.625" style="13" customWidth="1"/>
    <col min="3" max="3" width="12" style="13" customWidth="1"/>
    <col min="4" max="5" width="11.75" style="13" customWidth="1" outlineLevel="1"/>
    <col min="6" max="7" width="15.25" style="13" customWidth="1"/>
    <col min="8" max="8" width="12.625" style="13" customWidth="1"/>
    <col min="9" max="9" width="10.125" style="13" customWidth="1"/>
    <col min="10" max="10" width="10.5"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1051</v>
      </c>
      <c r="B2" s="53"/>
      <c r="C2" s="53"/>
      <c r="D2" s="53"/>
      <c r="E2" s="53"/>
      <c r="F2" s="53"/>
      <c r="G2" s="53"/>
      <c r="H2" s="53"/>
      <c r="I2" s="53"/>
      <c r="J2" s="53"/>
    </row>
    <row r="3" ht="14.1" customHeight="1" spans="1:10">
      <c r="A3" s="38" t="e">
        <f>CONCATENATE(#REF!,#REF!,#REF!,#REF!,#REF!,#REF!,#REF!)</f>
        <v>#REF!</v>
      </c>
      <c r="B3" s="38"/>
      <c r="C3" s="38"/>
      <c r="D3" s="38"/>
      <c r="E3" s="38"/>
      <c r="F3" s="38"/>
      <c r="G3" s="55"/>
      <c r="H3" s="55"/>
      <c r="I3" s="55"/>
      <c r="J3" s="55"/>
    </row>
    <row r="4" customHeight="1" spans="1:10">
      <c r="A4" s="39" t="e">
        <f>#REF!&amp;#REF!</f>
        <v>#REF!</v>
      </c>
      <c r="J4" s="40" t="s">
        <v>115</v>
      </c>
    </row>
    <row r="5" s="52" customFormat="1" ht="27.75" customHeight="1" spans="1:10">
      <c r="A5" s="42" t="s">
        <v>190</v>
      </c>
      <c r="B5" s="42" t="s">
        <v>1052</v>
      </c>
      <c r="C5" s="42" t="s">
        <v>333</v>
      </c>
      <c r="D5" s="42" t="s">
        <v>227</v>
      </c>
      <c r="E5" s="42" t="s">
        <v>274</v>
      </c>
      <c r="F5" s="42" t="s">
        <v>228</v>
      </c>
      <c r="G5" s="42" t="s">
        <v>229</v>
      </c>
      <c r="H5" s="42" t="s">
        <v>458</v>
      </c>
      <c r="I5" s="42" t="s">
        <v>258</v>
      </c>
      <c r="J5" s="42" t="s">
        <v>193</v>
      </c>
    </row>
    <row r="6" customHeight="1" spans="1:10">
      <c r="A6" s="43"/>
      <c r="B6" s="44"/>
      <c r="C6" s="45"/>
      <c r="D6" s="54"/>
      <c r="E6" s="54"/>
      <c r="F6" s="54"/>
      <c r="G6" s="54"/>
      <c r="H6" s="54" t="str">
        <f t="shared" ref="H6:H27" si="0">IF(F6=0,"",(G6-F6)/F6*100)</f>
        <v/>
      </c>
      <c r="I6" s="54" t="str">
        <f t="shared" ref="I6:I25" si="1">IF(F6=0,"",(G6-F6)/F6*100)</f>
        <v/>
      </c>
      <c r="J6" s="47"/>
    </row>
    <row r="7" customHeight="1" spans="1:10">
      <c r="A7" s="43"/>
      <c r="B7" s="44"/>
      <c r="C7" s="45"/>
      <c r="D7" s="54"/>
      <c r="E7" s="54"/>
      <c r="F7" s="54"/>
      <c r="G7" s="54"/>
      <c r="H7" s="54" t="str">
        <f t="shared" si="0"/>
        <v/>
      </c>
      <c r="I7" s="54" t="str">
        <f t="shared" si="1"/>
        <v/>
      </c>
      <c r="J7" s="47"/>
    </row>
    <row r="8" customHeight="1" spans="1:10">
      <c r="A8" s="43"/>
      <c r="B8" s="44"/>
      <c r="C8" s="45"/>
      <c r="D8" s="54"/>
      <c r="E8" s="54"/>
      <c r="F8" s="54"/>
      <c r="G8" s="54"/>
      <c r="H8" s="54" t="str">
        <f t="shared" si="0"/>
        <v/>
      </c>
      <c r="I8" s="54" t="str">
        <f t="shared" si="1"/>
        <v/>
      </c>
      <c r="J8" s="47"/>
    </row>
    <row r="9" customHeight="1" spans="1:10">
      <c r="A9" s="43"/>
      <c r="B9" s="44"/>
      <c r="C9" s="45"/>
      <c r="D9" s="54"/>
      <c r="E9" s="54"/>
      <c r="F9" s="54"/>
      <c r="G9" s="54"/>
      <c r="H9" s="54" t="str">
        <f t="shared" si="0"/>
        <v/>
      </c>
      <c r="I9" s="54" t="str">
        <f t="shared" si="1"/>
        <v/>
      </c>
      <c r="J9" s="47"/>
    </row>
    <row r="10" customHeight="1" spans="1:10">
      <c r="A10" s="43"/>
      <c r="B10" s="44"/>
      <c r="C10" s="45"/>
      <c r="D10" s="54"/>
      <c r="E10" s="54"/>
      <c r="F10" s="54"/>
      <c r="G10" s="54"/>
      <c r="H10" s="54" t="str">
        <f t="shared" si="0"/>
        <v/>
      </c>
      <c r="I10" s="54" t="str">
        <f t="shared" si="1"/>
        <v/>
      </c>
      <c r="J10" s="47"/>
    </row>
    <row r="11" customHeight="1" spans="1:10">
      <c r="A11" s="43"/>
      <c r="B11" s="44"/>
      <c r="C11" s="45"/>
      <c r="D11" s="54"/>
      <c r="E11" s="54"/>
      <c r="F11" s="54"/>
      <c r="G11" s="54"/>
      <c r="H11" s="54" t="str">
        <f t="shared" si="0"/>
        <v/>
      </c>
      <c r="I11" s="54" t="str">
        <f t="shared" si="1"/>
        <v/>
      </c>
      <c r="J11" s="47"/>
    </row>
    <row r="12" customHeight="1" spans="1:10">
      <c r="A12" s="43"/>
      <c r="B12" s="44"/>
      <c r="C12" s="45"/>
      <c r="D12" s="54"/>
      <c r="E12" s="54"/>
      <c r="F12" s="54"/>
      <c r="G12" s="54"/>
      <c r="H12" s="54" t="str">
        <f t="shared" si="0"/>
        <v/>
      </c>
      <c r="I12" s="54" t="str">
        <f t="shared" si="1"/>
        <v/>
      </c>
      <c r="J12" s="47"/>
    </row>
    <row r="13" customHeight="1" spans="1:10">
      <c r="A13" s="43"/>
      <c r="B13" s="44"/>
      <c r="C13" s="45"/>
      <c r="D13" s="54"/>
      <c r="E13" s="54"/>
      <c r="F13" s="54"/>
      <c r="G13" s="54"/>
      <c r="H13" s="54" t="str">
        <f t="shared" si="0"/>
        <v/>
      </c>
      <c r="I13" s="54" t="str">
        <f t="shared" si="1"/>
        <v/>
      </c>
      <c r="J13" s="47"/>
    </row>
    <row r="14" customHeight="1" spans="1:10">
      <c r="A14" s="43"/>
      <c r="B14" s="44"/>
      <c r="C14" s="45"/>
      <c r="D14" s="54"/>
      <c r="E14" s="54"/>
      <c r="F14" s="54"/>
      <c r="G14" s="54"/>
      <c r="H14" s="54" t="str">
        <f t="shared" si="0"/>
        <v/>
      </c>
      <c r="I14" s="54" t="str">
        <f t="shared" si="1"/>
        <v/>
      </c>
      <c r="J14" s="47"/>
    </row>
    <row r="15" customHeight="1" spans="1:10">
      <c r="A15" s="43"/>
      <c r="B15" s="44"/>
      <c r="C15" s="45"/>
      <c r="D15" s="54"/>
      <c r="E15" s="54"/>
      <c r="F15" s="54"/>
      <c r="G15" s="54"/>
      <c r="H15" s="54" t="str">
        <f t="shared" si="0"/>
        <v/>
      </c>
      <c r="I15" s="54" t="str">
        <f t="shared" si="1"/>
        <v/>
      </c>
      <c r="J15" s="47"/>
    </row>
    <row r="16" customHeight="1" spans="1:10">
      <c r="A16" s="43"/>
      <c r="B16" s="44"/>
      <c r="C16" s="45"/>
      <c r="D16" s="54"/>
      <c r="E16" s="54"/>
      <c r="F16" s="54"/>
      <c r="G16" s="54"/>
      <c r="H16" s="54" t="str">
        <f t="shared" si="0"/>
        <v/>
      </c>
      <c r="I16" s="54" t="str">
        <f t="shared" si="1"/>
        <v/>
      </c>
      <c r="J16" s="47"/>
    </row>
    <row r="17" customHeight="1" spans="1:10">
      <c r="A17" s="43"/>
      <c r="B17" s="44"/>
      <c r="C17" s="45"/>
      <c r="D17" s="54"/>
      <c r="E17" s="54"/>
      <c r="F17" s="54"/>
      <c r="G17" s="54"/>
      <c r="H17" s="54" t="str">
        <f t="shared" si="0"/>
        <v/>
      </c>
      <c r="I17" s="54" t="str">
        <f t="shared" si="1"/>
        <v/>
      </c>
      <c r="J17" s="47"/>
    </row>
    <row r="18" customHeight="1" spans="1:10">
      <c r="A18" s="43"/>
      <c r="B18" s="44"/>
      <c r="C18" s="45"/>
      <c r="D18" s="54"/>
      <c r="E18" s="54"/>
      <c r="F18" s="54"/>
      <c r="G18" s="54"/>
      <c r="H18" s="54" t="str">
        <f t="shared" si="0"/>
        <v/>
      </c>
      <c r="I18" s="54" t="str">
        <f t="shared" si="1"/>
        <v/>
      </c>
      <c r="J18" s="47"/>
    </row>
    <row r="19" customHeight="1" spans="1:10">
      <c r="A19" s="43"/>
      <c r="B19" s="44"/>
      <c r="C19" s="45"/>
      <c r="D19" s="54"/>
      <c r="E19" s="54"/>
      <c r="F19" s="54"/>
      <c r="G19" s="54"/>
      <c r="H19" s="54" t="str">
        <f t="shared" si="0"/>
        <v/>
      </c>
      <c r="I19" s="54" t="str">
        <f t="shared" si="1"/>
        <v/>
      </c>
      <c r="J19" s="47"/>
    </row>
    <row r="20" customHeight="1" spans="1:10">
      <c r="A20" s="43"/>
      <c r="B20" s="44"/>
      <c r="C20" s="45"/>
      <c r="D20" s="54"/>
      <c r="E20" s="54"/>
      <c r="F20" s="54"/>
      <c r="G20" s="54"/>
      <c r="H20" s="54" t="str">
        <f t="shared" si="0"/>
        <v/>
      </c>
      <c r="I20" s="54" t="str">
        <f t="shared" si="1"/>
        <v/>
      </c>
      <c r="J20" s="47"/>
    </row>
    <row r="21" customHeight="1" spans="1:10">
      <c r="A21" s="43"/>
      <c r="B21" s="44"/>
      <c r="C21" s="45"/>
      <c r="D21" s="54"/>
      <c r="E21" s="54"/>
      <c r="F21" s="54"/>
      <c r="G21" s="54"/>
      <c r="H21" s="54" t="str">
        <f t="shared" si="0"/>
        <v/>
      </c>
      <c r="I21" s="54" t="str">
        <f t="shared" si="1"/>
        <v/>
      </c>
      <c r="J21" s="47"/>
    </row>
    <row r="22" customHeight="1" spans="1:10">
      <c r="A22" s="43"/>
      <c r="B22" s="44"/>
      <c r="C22" s="45"/>
      <c r="D22" s="54"/>
      <c r="E22" s="54"/>
      <c r="F22" s="54"/>
      <c r="G22" s="54"/>
      <c r="H22" s="54" t="str">
        <f t="shared" si="0"/>
        <v/>
      </c>
      <c r="I22" s="54" t="str">
        <f t="shared" si="1"/>
        <v/>
      </c>
      <c r="J22" s="47"/>
    </row>
    <row r="23" customHeight="1" spans="1:10">
      <c r="A23" s="43"/>
      <c r="B23" s="44"/>
      <c r="C23" s="45"/>
      <c r="D23" s="54"/>
      <c r="E23" s="54"/>
      <c r="F23" s="54"/>
      <c r="G23" s="54"/>
      <c r="H23" s="54" t="str">
        <f t="shared" si="0"/>
        <v/>
      </c>
      <c r="I23" s="54" t="str">
        <f t="shared" si="1"/>
        <v/>
      </c>
      <c r="J23" s="47"/>
    </row>
    <row r="24" customHeight="1" spans="1:10">
      <c r="A24" s="43"/>
      <c r="B24" s="44"/>
      <c r="C24" s="45"/>
      <c r="D24" s="54"/>
      <c r="E24" s="54"/>
      <c r="F24" s="54"/>
      <c r="G24" s="54"/>
      <c r="H24" s="54" t="str">
        <f t="shared" si="0"/>
        <v/>
      </c>
      <c r="I24" s="54" t="str">
        <f t="shared" si="1"/>
        <v/>
      </c>
      <c r="J24" s="47"/>
    </row>
    <row r="25" customHeight="1" spans="1:10">
      <c r="A25" s="43"/>
      <c r="B25" s="44"/>
      <c r="C25" s="45"/>
      <c r="D25" s="54"/>
      <c r="E25" s="54"/>
      <c r="F25" s="54"/>
      <c r="G25" s="54"/>
      <c r="H25" s="54" t="str">
        <f t="shared" si="0"/>
        <v/>
      </c>
      <c r="I25" s="54" t="str">
        <f t="shared" si="1"/>
        <v/>
      </c>
      <c r="J25" s="47"/>
    </row>
    <row r="26" customHeight="1" spans="1:10">
      <c r="A26" s="43"/>
      <c r="B26" s="44"/>
      <c r="C26" s="45"/>
      <c r="D26" s="54"/>
      <c r="E26" s="54"/>
      <c r="F26" s="54"/>
      <c r="G26" s="54"/>
      <c r="H26" s="54" t="str">
        <f t="shared" si="0"/>
        <v/>
      </c>
      <c r="I26" s="54"/>
      <c r="J26" s="47"/>
    </row>
    <row r="27" customHeight="1" spans="1:10">
      <c r="A27" s="48" t="s">
        <v>262</v>
      </c>
      <c r="B27" s="66"/>
      <c r="C27" s="45"/>
      <c r="D27" s="54">
        <f>SUM(D6:D26)</f>
        <v>0</v>
      </c>
      <c r="E27" s="54"/>
      <c r="F27" s="54">
        <f>SUM(F6:F26)</f>
        <v>0</v>
      </c>
      <c r="G27" s="54">
        <f>SUM(G6:G26)</f>
        <v>0</v>
      </c>
      <c r="H27" s="54" t="str">
        <f t="shared" si="0"/>
        <v/>
      </c>
      <c r="I27" s="54" t="str">
        <f>IF(F27=0,"",(G27-F27)/F27*100)</f>
        <v/>
      </c>
      <c r="J27" s="47"/>
    </row>
    <row r="28" customHeight="1" spans="1:6">
      <c r="A28" s="50" t="e">
        <f>#REF!&amp;#REF!</f>
        <v>#REF!</v>
      </c>
      <c r="F28" s="39" t="e">
        <f>"评估人员："&amp;#REF!</f>
        <v>#REF!</v>
      </c>
    </row>
    <row r="29" customHeight="1" spans="1:1">
      <c r="A29" s="50" t="e">
        <f>CONCATENATE(#REF!,#REF!,#REF!,#REF!,#REF!,#REF!,#REF!)</f>
        <v>#REF!</v>
      </c>
    </row>
  </sheetData>
  <mergeCells count="3">
    <mergeCell ref="A2:J2"/>
    <mergeCell ref="A3:J3"/>
    <mergeCell ref="A27:B27"/>
  </mergeCells>
  <hyperlinks>
    <hyperlink ref="A1" location="索引目录!D50" display="返回索引页"/>
    <hyperlink ref="B1" location="无形资产汇总!B12" display="返回"/>
  </hyperlinks>
  <printOptions horizontalCentered="1"/>
  <pageMargins left="0.349305555555556" right="0.349305555555556" top="0.788888888888889" bottom="0.788888888888889" header="1.05902777777778" footer="0.509027777777778"/>
  <pageSetup paperSize="9" fitToHeight="0" orientation="landscape"/>
  <headerFooter alignWithMargins="0">
    <oddHeader>&amp;R&amp;"宋体,常规"&amp;10表&amp;"Times New Roman,常规"6-2
&amp;"宋体,常规"共&amp;"Times New Roman,常规"&amp;N&amp;"宋体,常规"页第&amp;"Times New Roman,常规"&amp;P&amp;"宋体,常规"页</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AB15" sqref="AB15"/>
    </sheetView>
  </sheetViews>
  <sheetFormatPr defaultColWidth="7.875" defaultRowHeight="15.75" customHeight="1"/>
  <cols>
    <col min="1" max="1" width="5" style="13" customWidth="1"/>
    <col min="2" max="2" width="21.375" style="13" customWidth="1"/>
    <col min="3" max="3" width="12" style="13" customWidth="1"/>
    <col min="4" max="5" width="15.375" style="13" customWidth="1" outlineLevel="1"/>
    <col min="6" max="7" width="15" style="13" customWidth="1"/>
    <col min="8" max="8" width="13.75" style="13" customWidth="1"/>
    <col min="9" max="9" width="10.125" style="13" customWidth="1"/>
    <col min="10" max="10" width="14"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1053</v>
      </c>
      <c r="B2" s="53"/>
      <c r="C2" s="53"/>
      <c r="D2" s="53"/>
      <c r="E2" s="53"/>
      <c r="F2" s="53"/>
      <c r="G2" s="53"/>
      <c r="H2" s="53"/>
      <c r="I2" s="53"/>
      <c r="J2" s="53"/>
    </row>
    <row r="3" ht="14.1" customHeight="1" spans="1:10">
      <c r="A3" s="38" t="e">
        <f>CONCATENATE(#REF!,#REF!,#REF!,#REF!,#REF!,#REF!,#REF!)</f>
        <v>#REF!</v>
      </c>
      <c r="B3" s="38"/>
      <c r="C3" s="38"/>
      <c r="D3" s="38"/>
      <c r="E3" s="38"/>
      <c r="F3" s="38"/>
      <c r="G3" s="55"/>
      <c r="H3" s="55"/>
      <c r="I3" s="55"/>
      <c r="J3" s="55"/>
    </row>
    <row r="4" customHeight="1" spans="1:10">
      <c r="A4" s="39" t="e">
        <f>#REF!&amp;#REF!</f>
        <v>#REF!</v>
      </c>
      <c r="J4" s="40" t="s">
        <v>115</v>
      </c>
    </row>
    <row r="5" s="52" customFormat="1" ht="27.75" customHeight="1" spans="1:10">
      <c r="A5" s="42" t="s">
        <v>190</v>
      </c>
      <c r="B5" s="42" t="s">
        <v>1052</v>
      </c>
      <c r="C5" s="41" t="s">
        <v>465</v>
      </c>
      <c r="D5" s="42" t="s">
        <v>227</v>
      </c>
      <c r="E5" s="42" t="s">
        <v>274</v>
      </c>
      <c r="F5" s="42" t="s">
        <v>228</v>
      </c>
      <c r="G5" s="42" t="s">
        <v>229</v>
      </c>
      <c r="H5" s="42" t="s">
        <v>458</v>
      </c>
      <c r="I5" s="42" t="s">
        <v>258</v>
      </c>
      <c r="J5" s="42" t="s">
        <v>193</v>
      </c>
    </row>
    <row r="6" customHeight="1" spans="1:10">
      <c r="A6" s="43"/>
      <c r="B6" s="44"/>
      <c r="C6" s="45"/>
      <c r="D6" s="54"/>
      <c r="E6" s="54"/>
      <c r="F6" s="54"/>
      <c r="G6" s="54"/>
      <c r="H6" s="54" t="str">
        <f t="shared" ref="H6:H27" si="0">IF(F6=0,"",(G6-F6))</f>
        <v/>
      </c>
      <c r="I6" s="54" t="str">
        <f t="shared" ref="I6:I27" si="1">IF(F6=0,"",(G6-F6)/F6*100)</f>
        <v/>
      </c>
      <c r="J6" s="47"/>
    </row>
    <row r="7" customHeight="1" spans="1:10">
      <c r="A7" s="43"/>
      <c r="B7" s="44"/>
      <c r="C7" s="45"/>
      <c r="D7" s="54"/>
      <c r="E7" s="54"/>
      <c r="F7" s="54"/>
      <c r="G7" s="54"/>
      <c r="H7" s="54" t="str">
        <f t="shared" si="0"/>
        <v/>
      </c>
      <c r="I7" s="54" t="str">
        <f t="shared" si="1"/>
        <v/>
      </c>
      <c r="J7" s="47"/>
    </row>
    <row r="8" customHeight="1" spans="1:10">
      <c r="A8" s="43"/>
      <c r="B8" s="44"/>
      <c r="C8" s="45"/>
      <c r="D8" s="54"/>
      <c r="E8" s="54"/>
      <c r="F8" s="54"/>
      <c r="G8" s="54"/>
      <c r="H8" s="54" t="str">
        <f t="shared" si="0"/>
        <v/>
      </c>
      <c r="I8" s="54" t="str">
        <f t="shared" si="1"/>
        <v/>
      </c>
      <c r="J8" s="47"/>
    </row>
    <row r="9" customHeight="1" spans="1:10">
      <c r="A9" s="43"/>
      <c r="B9" s="44"/>
      <c r="C9" s="45"/>
      <c r="D9" s="54"/>
      <c r="E9" s="54"/>
      <c r="F9" s="54"/>
      <c r="G9" s="54"/>
      <c r="H9" s="54" t="str">
        <f t="shared" si="0"/>
        <v/>
      </c>
      <c r="I9" s="54" t="str">
        <f t="shared" si="1"/>
        <v/>
      </c>
      <c r="J9" s="47"/>
    </row>
    <row r="10" customHeight="1" spans="1:10">
      <c r="A10" s="43"/>
      <c r="B10" s="44"/>
      <c r="C10" s="45"/>
      <c r="D10" s="54"/>
      <c r="E10" s="54"/>
      <c r="F10" s="54"/>
      <c r="G10" s="54"/>
      <c r="H10" s="54" t="str">
        <f t="shared" si="0"/>
        <v/>
      </c>
      <c r="I10" s="54" t="str">
        <f t="shared" si="1"/>
        <v/>
      </c>
      <c r="J10" s="47"/>
    </row>
    <row r="11" customHeight="1" spans="1:10">
      <c r="A11" s="43"/>
      <c r="B11" s="44"/>
      <c r="C11" s="45"/>
      <c r="D11" s="54"/>
      <c r="E11" s="54"/>
      <c r="F11" s="54"/>
      <c r="G11" s="54"/>
      <c r="H11" s="54" t="str">
        <f t="shared" si="0"/>
        <v/>
      </c>
      <c r="I11" s="54" t="str">
        <f t="shared" si="1"/>
        <v/>
      </c>
      <c r="J11" s="47"/>
    </row>
    <row r="12" customHeight="1" spans="1:10">
      <c r="A12" s="43"/>
      <c r="B12" s="44"/>
      <c r="C12" s="45"/>
      <c r="D12" s="54"/>
      <c r="E12" s="54"/>
      <c r="F12" s="54"/>
      <c r="G12" s="54"/>
      <c r="H12" s="54" t="str">
        <f t="shared" si="0"/>
        <v/>
      </c>
      <c r="I12" s="54" t="str">
        <f t="shared" si="1"/>
        <v/>
      </c>
      <c r="J12" s="47"/>
    </row>
    <row r="13" customHeight="1" spans="1:10">
      <c r="A13" s="43"/>
      <c r="B13" s="44"/>
      <c r="C13" s="45"/>
      <c r="D13" s="54"/>
      <c r="E13" s="54"/>
      <c r="F13" s="54"/>
      <c r="G13" s="54"/>
      <c r="H13" s="54" t="str">
        <f t="shared" si="0"/>
        <v/>
      </c>
      <c r="I13" s="54" t="str">
        <f t="shared" si="1"/>
        <v/>
      </c>
      <c r="J13" s="47"/>
    </row>
    <row r="14" customHeight="1" spans="1:10">
      <c r="A14" s="43"/>
      <c r="B14" s="44"/>
      <c r="C14" s="45"/>
      <c r="D14" s="54"/>
      <c r="E14" s="54"/>
      <c r="F14" s="54"/>
      <c r="G14" s="54"/>
      <c r="H14" s="54" t="str">
        <f t="shared" si="0"/>
        <v/>
      </c>
      <c r="I14" s="54" t="str">
        <f t="shared" si="1"/>
        <v/>
      </c>
      <c r="J14" s="47"/>
    </row>
    <row r="15" customHeight="1" spans="1:10">
      <c r="A15" s="43"/>
      <c r="B15" s="44"/>
      <c r="C15" s="45"/>
      <c r="D15" s="54"/>
      <c r="E15" s="54"/>
      <c r="F15" s="54"/>
      <c r="G15" s="54"/>
      <c r="H15" s="54" t="str">
        <f t="shared" si="0"/>
        <v/>
      </c>
      <c r="I15" s="54" t="str">
        <f t="shared" si="1"/>
        <v/>
      </c>
      <c r="J15" s="47"/>
    </row>
    <row r="16" customHeight="1" spans="1:10">
      <c r="A16" s="43"/>
      <c r="B16" s="44"/>
      <c r="C16" s="45"/>
      <c r="D16" s="54"/>
      <c r="E16" s="54"/>
      <c r="F16" s="54"/>
      <c r="G16" s="54"/>
      <c r="H16" s="54" t="str">
        <f t="shared" si="0"/>
        <v/>
      </c>
      <c r="I16" s="54" t="str">
        <f t="shared" si="1"/>
        <v/>
      </c>
      <c r="J16" s="47"/>
    </row>
    <row r="17" customHeight="1" spans="1:10">
      <c r="A17" s="43"/>
      <c r="B17" s="44"/>
      <c r="C17" s="45"/>
      <c r="D17" s="54"/>
      <c r="E17" s="54"/>
      <c r="F17" s="54"/>
      <c r="G17" s="54"/>
      <c r="H17" s="54" t="str">
        <f t="shared" si="0"/>
        <v/>
      </c>
      <c r="I17" s="54" t="str">
        <f t="shared" si="1"/>
        <v/>
      </c>
      <c r="J17" s="47"/>
    </row>
    <row r="18" customHeight="1" spans="1:10">
      <c r="A18" s="43"/>
      <c r="B18" s="44"/>
      <c r="C18" s="45"/>
      <c r="D18" s="54"/>
      <c r="E18" s="54"/>
      <c r="F18" s="54"/>
      <c r="G18" s="54"/>
      <c r="H18" s="54" t="str">
        <f t="shared" si="0"/>
        <v/>
      </c>
      <c r="I18" s="54" t="str">
        <f t="shared" si="1"/>
        <v/>
      </c>
      <c r="J18" s="47"/>
    </row>
    <row r="19" customHeight="1" spans="1:10">
      <c r="A19" s="43"/>
      <c r="B19" s="44"/>
      <c r="C19" s="45"/>
      <c r="D19" s="54"/>
      <c r="E19" s="54"/>
      <c r="F19" s="54"/>
      <c r="G19" s="54"/>
      <c r="H19" s="54" t="str">
        <f t="shared" si="0"/>
        <v/>
      </c>
      <c r="I19" s="54" t="str">
        <f t="shared" si="1"/>
        <v/>
      </c>
      <c r="J19" s="47"/>
    </row>
    <row r="20" customHeight="1" spans="1:10">
      <c r="A20" s="43"/>
      <c r="B20" s="44"/>
      <c r="C20" s="45"/>
      <c r="D20" s="54"/>
      <c r="E20" s="54"/>
      <c r="F20" s="54"/>
      <c r="G20" s="54"/>
      <c r="H20" s="54" t="str">
        <f t="shared" si="0"/>
        <v/>
      </c>
      <c r="I20" s="54" t="str">
        <f t="shared" si="1"/>
        <v/>
      </c>
      <c r="J20" s="47"/>
    </row>
    <row r="21" customHeight="1" spans="1:10">
      <c r="A21" s="43"/>
      <c r="B21" s="44"/>
      <c r="C21" s="45"/>
      <c r="D21" s="54"/>
      <c r="E21" s="54"/>
      <c r="F21" s="54"/>
      <c r="G21" s="54"/>
      <c r="H21" s="54" t="str">
        <f t="shared" si="0"/>
        <v/>
      </c>
      <c r="I21" s="54" t="str">
        <f t="shared" si="1"/>
        <v/>
      </c>
      <c r="J21" s="47"/>
    </row>
    <row r="22" customHeight="1" spans="1:10">
      <c r="A22" s="43"/>
      <c r="B22" s="44"/>
      <c r="C22" s="45"/>
      <c r="D22" s="54"/>
      <c r="E22" s="54"/>
      <c r="F22" s="54"/>
      <c r="G22" s="54"/>
      <c r="H22" s="54" t="str">
        <f t="shared" si="0"/>
        <v/>
      </c>
      <c r="I22" s="54" t="str">
        <f t="shared" si="1"/>
        <v/>
      </c>
      <c r="J22" s="47"/>
    </row>
    <row r="23" customHeight="1" spans="1:10">
      <c r="A23" s="43"/>
      <c r="B23" s="44"/>
      <c r="C23" s="45"/>
      <c r="D23" s="54"/>
      <c r="E23" s="54"/>
      <c r="F23" s="54"/>
      <c r="G23" s="54"/>
      <c r="H23" s="54" t="str">
        <f t="shared" si="0"/>
        <v/>
      </c>
      <c r="I23" s="54" t="str">
        <f t="shared" si="1"/>
        <v/>
      </c>
      <c r="J23" s="47"/>
    </row>
    <row r="24" customHeight="1" spans="1:10">
      <c r="A24" s="43"/>
      <c r="B24" s="44"/>
      <c r="C24" s="45"/>
      <c r="D24" s="54"/>
      <c r="E24" s="54"/>
      <c r="F24" s="54"/>
      <c r="G24" s="54"/>
      <c r="H24" s="54" t="str">
        <f t="shared" si="0"/>
        <v/>
      </c>
      <c r="I24" s="54" t="str">
        <f t="shared" si="1"/>
        <v/>
      </c>
      <c r="J24" s="47"/>
    </row>
    <row r="25" customHeight="1" spans="1:10">
      <c r="A25" s="48" t="s">
        <v>306</v>
      </c>
      <c r="B25" s="66"/>
      <c r="C25" s="45"/>
      <c r="D25" s="54">
        <f>SUM(D6:D24)</f>
        <v>0</v>
      </c>
      <c r="E25" s="54"/>
      <c r="F25" s="54">
        <f>SUM(F6:F24)</f>
        <v>0</v>
      </c>
      <c r="G25" s="54">
        <f>SUM(G6:G24)</f>
        <v>0</v>
      </c>
      <c r="H25" s="54" t="str">
        <f t="shared" si="0"/>
        <v/>
      </c>
      <c r="I25" s="54" t="str">
        <f t="shared" si="1"/>
        <v/>
      </c>
      <c r="J25" s="47"/>
    </row>
    <row r="26" customHeight="1" spans="1:10">
      <c r="A26" s="48" t="s">
        <v>1054</v>
      </c>
      <c r="B26" s="49"/>
      <c r="C26" s="45"/>
      <c r="D26" s="54"/>
      <c r="E26" s="54"/>
      <c r="F26" s="54">
        <f>D26</f>
        <v>0</v>
      </c>
      <c r="G26" s="54">
        <v>0</v>
      </c>
      <c r="H26" s="54" t="str">
        <f t="shared" si="0"/>
        <v/>
      </c>
      <c r="I26" s="54" t="str">
        <f t="shared" si="1"/>
        <v/>
      </c>
      <c r="J26" s="47"/>
    </row>
    <row r="27" customHeight="1" spans="1:10">
      <c r="A27" s="48" t="s">
        <v>324</v>
      </c>
      <c r="B27" s="66"/>
      <c r="C27" s="45"/>
      <c r="D27" s="54">
        <f>D25-D26</f>
        <v>0</v>
      </c>
      <c r="E27" s="54"/>
      <c r="F27" s="54">
        <f>F25-F26</f>
        <v>0</v>
      </c>
      <c r="G27" s="54">
        <f>G25-G26</f>
        <v>0</v>
      </c>
      <c r="H27" s="54" t="str">
        <f t="shared" si="0"/>
        <v/>
      </c>
      <c r="I27" s="54" t="str">
        <f t="shared" si="1"/>
        <v/>
      </c>
      <c r="J27" s="47"/>
    </row>
    <row r="28" customHeight="1" spans="1:7">
      <c r="A28" s="50" t="e">
        <f>#REF!&amp;#REF!</f>
        <v>#REF!</v>
      </c>
      <c r="F28" s="39"/>
      <c r="G28" s="13" t="e">
        <f>"评估人员："&amp;#REF!</f>
        <v>#REF!</v>
      </c>
    </row>
    <row r="29" customHeight="1" spans="1:1">
      <c r="A29" s="50" t="e">
        <f>CONCATENATE(#REF!,#REF!,#REF!,#REF!,#REF!,#REF!,#REF!)</f>
        <v>#REF!</v>
      </c>
    </row>
  </sheetData>
  <mergeCells count="5">
    <mergeCell ref="A2:J2"/>
    <mergeCell ref="A3:J3"/>
    <mergeCell ref="A25:B25"/>
    <mergeCell ref="A26:B26"/>
    <mergeCell ref="A27:B27"/>
  </mergeCells>
  <hyperlinks>
    <hyperlink ref="A1" location="索引目录!D51" display="返回索引页"/>
    <hyperlink ref="B1" location="无形资产汇总!B14" display="返回"/>
  </hyperlinks>
  <printOptions horizontalCentered="1"/>
  <pageMargins left="0.349305555555556" right="0.349305555555556" top="0.788888888888889" bottom="0.788888888888889" header="1.05902777777778" footer="0.509027777777778"/>
  <pageSetup paperSize="9" scale="96" fitToHeight="0" orientation="landscape"/>
  <headerFooter alignWithMargins="0">
    <oddHeader>&amp;R&amp;"宋体,常规"&amp;10表&amp;"Times New Roman,常规"4-14
&amp;"宋体,常规"共&amp;"Times New Roman,常规"&amp;N&amp;"宋体,常规"页第&amp;"Times New Roman,常规"&amp;P&amp;"宋体,常规"页</oddHead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AB15" sqref="AB15"/>
    </sheetView>
  </sheetViews>
  <sheetFormatPr defaultColWidth="7.875" defaultRowHeight="15.75" customHeight="1"/>
  <cols>
    <col min="1" max="1" width="4.5" style="13" customWidth="1"/>
    <col min="2" max="2" width="18.375" style="13" customWidth="1"/>
    <col min="3" max="3" width="6.75" style="13" customWidth="1"/>
    <col min="4" max="4" width="9.875" style="13" customWidth="1"/>
    <col min="5" max="5" width="7.125" style="13" customWidth="1"/>
    <col min="6" max="7" width="12.625" style="13" customWidth="1" outlineLevel="1"/>
    <col min="8" max="8" width="12.625" style="13" customWidth="1"/>
    <col min="9" max="9" width="6.125" style="13" customWidth="1"/>
    <col min="10" max="11" width="12.625" style="13" customWidth="1"/>
    <col min="12" max="12" width="7.125" style="13" customWidth="1"/>
    <col min="13" max="13" width="8.75" style="13" customWidth="1"/>
    <col min="14" max="16384" width="7.875" style="13"/>
  </cols>
  <sheetData>
    <row r="1" spans="1:13">
      <c r="A1" s="34" t="s">
        <v>86</v>
      </c>
      <c r="B1" s="51" t="s">
        <v>267</v>
      </c>
      <c r="C1" s="52"/>
      <c r="D1" s="52"/>
      <c r="E1" s="52"/>
      <c r="F1" s="52"/>
      <c r="G1" s="52"/>
      <c r="H1" s="52"/>
      <c r="I1" s="52"/>
      <c r="J1" s="52"/>
      <c r="K1" s="52"/>
      <c r="L1" s="52"/>
      <c r="M1" s="52"/>
    </row>
    <row r="2" s="11" customFormat="1" ht="30" customHeight="1" spans="1:13">
      <c r="A2" s="36" t="s">
        <v>1055</v>
      </c>
      <c r="B2" s="53"/>
      <c r="C2" s="53"/>
      <c r="D2" s="53"/>
      <c r="E2" s="53"/>
      <c r="F2" s="53"/>
      <c r="G2" s="53"/>
      <c r="H2" s="53"/>
      <c r="I2" s="53"/>
      <c r="J2" s="53"/>
      <c r="K2" s="53"/>
      <c r="L2" s="53"/>
      <c r="M2" s="53"/>
    </row>
    <row r="3" ht="14.1" customHeight="1" spans="1:13">
      <c r="A3" s="38" t="e">
        <f>CONCATENATE(#REF!,#REF!,#REF!,#REF!,#REF!,#REF!,#REF!)</f>
        <v>#REF!</v>
      </c>
      <c r="B3" s="38"/>
      <c r="C3" s="38"/>
      <c r="D3" s="38"/>
      <c r="E3" s="38"/>
      <c r="F3" s="38"/>
      <c r="G3" s="38"/>
      <c r="H3" s="38"/>
      <c r="I3" s="55"/>
      <c r="J3" s="55"/>
      <c r="K3" s="55"/>
      <c r="L3" s="55"/>
      <c r="M3" s="55"/>
    </row>
    <row r="4" customHeight="1" spans="1:13">
      <c r="A4" s="39" t="e">
        <f>#REF!&amp;#REF!</f>
        <v>#REF!</v>
      </c>
      <c r="M4" s="40" t="s">
        <v>115</v>
      </c>
    </row>
    <row r="5" s="52" customFormat="1" ht="27.75" customHeight="1" spans="1:13">
      <c r="A5" s="42" t="s">
        <v>190</v>
      </c>
      <c r="B5" s="42" t="s">
        <v>1056</v>
      </c>
      <c r="C5" s="42" t="s">
        <v>1041</v>
      </c>
      <c r="D5" s="42" t="s">
        <v>1057</v>
      </c>
      <c r="E5" s="42" t="s">
        <v>1058</v>
      </c>
      <c r="F5" s="42" t="s">
        <v>227</v>
      </c>
      <c r="G5" s="42" t="s">
        <v>274</v>
      </c>
      <c r="H5" s="42" t="s">
        <v>228</v>
      </c>
      <c r="I5" s="42" t="s">
        <v>1059</v>
      </c>
      <c r="J5" s="42" t="s">
        <v>229</v>
      </c>
      <c r="K5" s="42" t="s">
        <v>458</v>
      </c>
      <c r="L5" s="42" t="s">
        <v>258</v>
      </c>
      <c r="M5" s="42" t="s">
        <v>193</v>
      </c>
    </row>
    <row r="6" customHeight="1" spans="1:13">
      <c r="A6" s="43"/>
      <c r="B6" s="76"/>
      <c r="C6" s="45"/>
      <c r="D6" s="54"/>
      <c r="E6" s="43"/>
      <c r="F6" s="54"/>
      <c r="G6" s="54"/>
      <c r="H6" s="54"/>
      <c r="I6" s="43"/>
      <c r="J6" s="54"/>
      <c r="K6" s="54" t="str">
        <f t="shared" ref="K6:K27" si="0">IF(H6=0,"",(J6-H6))</f>
        <v/>
      </c>
      <c r="L6" s="54" t="str">
        <f t="shared" ref="L6:L25" si="1">IF(H6=0,"",(J6-H6)/H6*100)</f>
        <v/>
      </c>
      <c r="M6" s="47"/>
    </row>
    <row r="7" customHeight="1" spans="1:13">
      <c r="A7" s="43"/>
      <c r="B7" s="76"/>
      <c r="C7" s="45"/>
      <c r="D7" s="54"/>
      <c r="E7" s="43"/>
      <c r="F7" s="54"/>
      <c r="G7" s="54"/>
      <c r="H7" s="54"/>
      <c r="I7" s="43"/>
      <c r="J7" s="54"/>
      <c r="K7" s="54" t="str">
        <f t="shared" si="0"/>
        <v/>
      </c>
      <c r="L7" s="54" t="str">
        <f t="shared" si="1"/>
        <v/>
      </c>
      <c r="M7" s="47"/>
    </row>
    <row r="8" customHeight="1" spans="1:13">
      <c r="A8" s="43"/>
      <c r="B8" s="76"/>
      <c r="C8" s="45"/>
      <c r="D8" s="54"/>
      <c r="E8" s="43"/>
      <c r="F8" s="54"/>
      <c r="G8" s="54"/>
      <c r="H8" s="54"/>
      <c r="I8" s="43"/>
      <c r="J8" s="54"/>
      <c r="K8" s="54" t="str">
        <f t="shared" si="0"/>
        <v/>
      </c>
      <c r="L8" s="54" t="str">
        <f t="shared" si="1"/>
        <v/>
      </c>
      <c r="M8" s="47"/>
    </row>
    <row r="9" customHeight="1" spans="1:13">
      <c r="A9" s="43"/>
      <c r="B9" s="76"/>
      <c r="C9" s="45"/>
      <c r="D9" s="54"/>
      <c r="E9" s="43"/>
      <c r="F9" s="54"/>
      <c r="G9" s="54"/>
      <c r="H9" s="54"/>
      <c r="I9" s="43"/>
      <c r="J9" s="54"/>
      <c r="K9" s="54" t="str">
        <f t="shared" si="0"/>
        <v/>
      </c>
      <c r="L9" s="54" t="str">
        <f t="shared" si="1"/>
        <v/>
      </c>
      <c r="M9" s="47"/>
    </row>
    <row r="10" customHeight="1" spans="1:13">
      <c r="A10" s="43"/>
      <c r="B10" s="76"/>
      <c r="C10" s="45"/>
      <c r="D10" s="54"/>
      <c r="E10" s="43"/>
      <c r="F10" s="54"/>
      <c r="G10" s="54"/>
      <c r="H10" s="54"/>
      <c r="I10" s="43"/>
      <c r="J10" s="54"/>
      <c r="K10" s="54" t="str">
        <f t="shared" si="0"/>
        <v/>
      </c>
      <c r="L10" s="54" t="str">
        <f t="shared" si="1"/>
        <v/>
      </c>
      <c r="M10" s="47"/>
    </row>
    <row r="11" customHeight="1" spans="1:13">
      <c r="A11" s="43"/>
      <c r="B11" s="76"/>
      <c r="C11" s="45"/>
      <c r="D11" s="54"/>
      <c r="E11" s="43"/>
      <c r="F11" s="54"/>
      <c r="G11" s="54"/>
      <c r="H11" s="54"/>
      <c r="I11" s="43"/>
      <c r="J11" s="54"/>
      <c r="K11" s="54" t="str">
        <f t="shared" si="0"/>
        <v/>
      </c>
      <c r="L11" s="54" t="str">
        <f t="shared" si="1"/>
        <v/>
      </c>
      <c r="M11" s="47"/>
    </row>
    <row r="12" customHeight="1" spans="1:13">
      <c r="A12" s="43"/>
      <c r="B12" s="76"/>
      <c r="C12" s="45"/>
      <c r="D12" s="54"/>
      <c r="E12" s="43"/>
      <c r="F12" s="54"/>
      <c r="G12" s="54"/>
      <c r="H12" s="54"/>
      <c r="I12" s="43"/>
      <c r="J12" s="54"/>
      <c r="K12" s="54" t="str">
        <f t="shared" si="0"/>
        <v/>
      </c>
      <c r="L12" s="54" t="str">
        <f t="shared" si="1"/>
        <v/>
      </c>
      <c r="M12" s="47"/>
    </row>
    <row r="13" customHeight="1" spans="1:13">
      <c r="A13" s="43"/>
      <c r="B13" s="44"/>
      <c r="C13" s="45"/>
      <c r="D13" s="54"/>
      <c r="E13" s="43"/>
      <c r="F13" s="54"/>
      <c r="G13" s="54"/>
      <c r="H13" s="54"/>
      <c r="I13" s="43"/>
      <c r="J13" s="54"/>
      <c r="K13" s="54" t="str">
        <f t="shared" si="0"/>
        <v/>
      </c>
      <c r="L13" s="54" t="str">
        <f t="shared" si="1"/>
        <v/>
      </c>
      <c r="M13" s="47"/>
    </row>
    <row r="14" customHeight="1" spans="1:13">
      <c r="A14" s="43"/>
      <c r="B14" s="44"/>
      <c r="C14" s="45"/>
      <c r="D14" s="54"/>
      <c r="E14" s="43"/>
      <c r="F14" s="54"/>
      <c r="G14" s="54"/>
      <c r="H14" s="54"/>
      <c r="I14" s="43"/>
      <c r="J14" s="54"/>
      <c r="K14" s="54" t="str">
        <f t="shared" si="0"/>
        <v/>
      </c>
      <c r="L14" s="54" t="str">
        <f t="shared" si="1"/>
        <v/>
      </c>
      <c r="M14" s="47"/>
    </row>
    <row r="15" customHeight="1" spans="1:13">
      <c r="A15" s="43"/>
      <c r="B15" s="44"/>
      <c r="C15" s="45"/>
      <c r="D15" s="54"/>
      <c r="E15" s="43"/>
      <c r="F15" s="54"/>
      <c r="G15" s="54"/>
      <c r="H15" s="54"/>
      <c r="I15" s="43"/>
      <c r="J15" s="54"/>
      <c r="K15" s="54" t="str">
        <f t="shared" si="0"/>
        <v/>
      </c>
      <c r="L15" s="54" t="str">
        <f t="shared" si="1"/>
        <v/>
      </c>
      <c r="M15" s="47"/>
    </row>
    <row r="16" customHeight="1" spans="1:13">
      <c r="A16" s="43"/>
      <c r="B16" s="44"/>
      <c r="C16" s="45"/>
      <c r="D16" s="54"/>
      <c r="E16" s="43"/>
      <c r="F16" s="54"/>
      <c r="G16" s="54"/>
      <c r="H16" s="54"/>
      <c r="I16" s="43"/>
      <c r="J16" s="54"/>
      <c r="K16" s="54" t="str">
        <f t="shared" si="0"/>
        <v/>
      </c>
      <c r="L16" s="54" t="str">
        <f t="shared" si="1"/>
        <v/>
      </c>
      <c r="M16" s="47"/>
    </row>
    <row r="17" customHeight="1" spans="1:13">
      <c r="A17" s="43"/>
      <c r="B17" s="44"/>
      <c r="C17" s="45"/>
      <c r="D17" s="54"/>
      <c r="E17" s="43"/>
      <c r="F17" s="54"/>
      <c r="G17" s="54"/>
      <c r="H17" s="54"/>
      <c r="I17" s="43"/>
      <c r="J17" s="54"/>
      <c r="K17" s="54" t="str">
        <f t="shared" si="0"/>
        <v/>
      </c>
      <c r="L17" s="54" t="str">
        <f t="shared" si="1"/>
        <v/>
      </c>
      <c r="M17" s="47"/>
    </row>
    <row r="18" customHeight="1" spans="1:13">
      <c r="A18" s="43"/>
      <c r="B18" s="44"/>
      <c r="C18" s="45"/>
      <c r="D18" s="54"/>
      <c r="E18" s="43"/>
      <c r="F18" s="54"/>
      <c r="G18" s="54"/>
      <c r="H18" s="54"/>
      <c r="I18" s="43"/>
      <c r="J18" s="54"/>
      <c r="K18" s="54" t="str">
        <f t="shared" si="0"/>
        <v/>
      </c>
      <c r="L18" s="54" t="str">
        <f t="shared" si="1"/>
        <v/>
      </c>
      <c r="M18" s="47"/>
    </row>
    <row r="19" customHeight="1" spans="1:13">
      <c r="A19" s="43"/>
      <c r="B19" s="44"/>
      <c r="C19" s="45"/>
      <c r="D19" s="54"/>
      <c r="E19" s="43"/>
      <c r="F19" s="54"/>
      <c r="G19" s="54"/>
      <c r="H19" s="54"/>
      <c r="I19" s="43"/>
      <c r="J19" s="54"/>
      <c r="K19" s="54" t="str">
        <f t="shared" si="0"/>
        <v/>
      </c>
      <c r="L19" s="54" t="str">
        <f t="shared" si="1"/>
        <v/>
      </c>
      <c r="M19" s="47"/>
    </row>
    <row r="20" customHeight="1" spans="1:13">
      <c r="A20" s="43"/>
      <c r="B20" s="44"/>
      <c r="C20" s="45"/>
      <c r="D20" s="54"/>
      <c r="E20" s="43"/>
      <c r="F20" s="54"/>
      <c r="G20" s="54"/>
      <c r="H20" s="54"/>
      <c r="I20" s="43"/>
      <c r="J20" s="54"/>
      <c r="K20" s="54" t="str">
        <f t="shared" si="0"/>
        <v/>
      </c>
      <c r="L20" s="54" t="str">
        <f t="shared" si="1"/>
        <v/>
      </c>
      <c r="M20" s="47"/>
    </row>
    <row r="21" customHeight="1" spans="1:13">
      <c r="A21" s="43"/>
      <c r="B21" s="44"/>
      <c r="C21" s="45"/>
      <c r="D21" s="54"/>
      <c r="E21" s="43"/>
      <c r="F21" s="54"/>
      <c r="G21" s="54"/>
      <c r="H21" s="54"/>
      <c r="I21" s="43"/>
      <c r="J21" s="54"/>
      <c r="K21" s="54" t="str">
        <f t="shared" si="0"/>
        <v/>
      </c>
      <c r="L21" s="54" t="str">
        <f t="shared" si="1"/>
        <v/>
      </c>
      <c r="M21" s="47"/>
    </row>
    <row r="22" customHeight="1" spans="1:13">
      <c r="A22" s="43"/>
      <c r="B22" s="44"/>
      <c r="C22" s="45"/>
      <c r="D22" s="54"/>
      <c r="E22" s="43"/>
      <c r="F22" s="54"/>
      <c r="G22" s="54"/>
      <c r="H22" s="54"/>
      <c r="I22" s="43"/>
      <c r="J22" s="54"/>
      <c r="K22" s="54" t="str">
        <f t="shared" si="0"/>
        <v/>
      </c>
      <c r="L22" s="54" t="str">
        <f t="shared" si="1"/>
        <v/>
      </c>
      <c r="M22" s="47"/>
    </row>
    <row r="23" customHeight="1" spans="1:13">
      <c r="A23" s="43"/>
      <c r="B23" s="44"/>
      <c r="C23" s="45"/>
      <c r="D23" s="54"/>
      <c r="E23" s="43"/>
      <c r="F23" s="54"/>
      <c r="G23" s="54"/>
      <c r="H23" s="54"/>
      <c r="I23" s="43"/>
      <c r="J23" s="54"/>
      <c r="K23" s="54" t="str">
        <f t="shared" si="0"/>
        <v/>
      </c>
      <c r="L23" s="54" t="str">
        <f t="shared" si="1"/>
        <v/>
      </c>
      <c r="M23" s="47"/>
    </row>
    <row r="24" customHeight="1" spans="1:13">
      <c r="A24" s="43"/>
      <c r="B24" s="44"/>
      <c r="C24" s="45"/>
      <c r="D24" s="54"/>
      <c r="E24" s="43"/>
      <c r="F24" s="54"/>
      <c r="G24" s="54"/>
      <c r="H24" s="54"/>
      <c r="I24" s="43"/>
      <c r="J24" s="54"/>
      <c r="K24" s="54" t="str">
        <f t="shared" si="0"/>
        <v/>
      </c>
      <c r="L24" s="54" t="str">
        <f t="shared" si="1"/>
        <v/>
      </c>
      <c r="M24" s="47"/>
    </row>
    <row r="25" customHeight="1" spans="1:13">
      <c r="A25" s="43"/>
      <c r="B25" s="44"/>
      <c r="C25" s="45"/>
      <c r="D25" s="54"/>
      <c r="E25" s="43"/>
      <c r="F25" s="54"/>
      <c r="G25" s="54"/>
      <c r="H25" s="54"/>
      <c r="I25" s="43"/>
      <c r="J25" s="54"/>
      <c r="K25" s="54" t="str">
        <f t="shared" si="0"/>
        <v/>
      </c>
      <c r="L25" s="54" t="str">
        <f t="shared" si="1"/>
        <v/>
      </c>
      <c r="M25" s="47"/>
    </row>
    <row r="26" customHeight="1" spans="1:13">
      <c r="A26" s="43"/>
      <c r="B26" s="76"/>
      <c r="C26" s="45"/>
      <c r="D26" s="54"/>
      <c r="E26" s="43"/>
      <c r="F26" s="54"/>
      <c r="G26" s="54"/>
      <c r="H26" s="54"/>
      <c r="I26" s="43"/>
      <c r="J26" s="54"/>
      <c r="K26" s="54" t="str">
        <f t="shared" si="0"/>
        <v/>
      </c>
      <c r="L26" s="54"/>
      <c r="M26" s="47"/>
    </row>
    <row r="27" customHeight="1" spans="1:13">
      <c r="A27" s="48" t="s">
        <v>1060</v>
      </c>
      <c r="B27" s="66"/>
      <c r="C27" s="45"/>
      <c r="D27" s="54"/>
      <c r="E27" s="43"/>
      <c r="F27" s="54">
        <f>SUM(F6:F26)</f>
        <v>0</v>
      </c>
      <c r="G27" s="54"/>
      <c r="H27" s="54">
        <f>SUM(H6:H26)</f>
        <v>0</v>
      </c>
      <c r="I27" s="43"/>
      <c r="J27" s="54">
        <f>SUM(J6:J26)</f>
        <v>0</v>
      </c>
      <c r="K27" s="54" t="str">
        <f t="shared" si="0"/>
        <v/>
      </c>
      <c r="L27" s="54" t="str">
        <f>IF(H27=0,"",(J27-H27)/H27*100)</f>
        <v/>
      </c>
      <c r="M27" s="47"/>
    </row>
    <row r="28" customHeight="1" spans="1:8">
      <c r="A28" s="50" t="e">
        <f>#REF!&amp;#REF!</f>
        <v>#REF!</v>
      </c>
      <c r="H28" s="13" t="e">
        <f>"评估人员："&amp;#REF!</f>
        <v>#REF!</v>
      </c>
    </row>
    <row r="29" customHeight="1" spans="1:1">
      <c r="A29" s="50" t="e">
        <f>CONCATENATE(#REF!,#REF!,#REF!,#REF!,#REF!,#REF!,#REF!)</f>
        <v>#REF!</v>
      </c>
    </row>
  </sheetData>
  <mergeCells count="3">
    <mergeCell ref="A2:M2"/>
    <mergeCell ref="A3:M3"/>
    <mergeCell ref="A27:B27"/>
  </mergeCells>
  <hyperlinks>
    <hyperlink ref="A1" location="索引目录!D52" display="返回索引页"/>
    <hyperlink ref="B1" location="分类汇总!B34" display="返回"/>
  </hyperlinks>
  <printOptions horizontalCentered="1"/>
  <pageMargins left="0.349305555555556" right="0.349305555555556" top="0.788888888888889" bottom="0.788888888888889" header="1.05" footer="0.509027777777778"/>
  <pageSetup paperSize="9" scale="99" fitToHeight="0" orientation="landscape"/>
  <headerFooter alignWithMargins="0">
    <oddHeader>&amp;R&amp;"宋体,常规"&amp;10表&amp;"Times New Roman,常规"4-15
&amp;"宋体,常规"共&amp;"Times New Roman,常规"&amp;N&amp;"宋体,常规"页第&amp;"Times New Roman,常规"&amp;P&amp;"宋体,常规"页</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workbookViewId="0">
      <selection activeCell="AB15" sqref="AB15"/>
    </sheetView>
  </sheetViews>
  <sheetFormatPr defaultColWidth="7.875" defaultRowHeight="15.75" customHeight="1" outlineLevelCol="7"/>
  <cols>
    <col min="1" max="1" width="5.375" style="13" customWidth="1"/>
    <col min="2" max="2" width="31.625" style="13" customWidth="1"/>
    <col min="3" max="3" width="13.125" style="13" customWidth="1"/>
    <col min="4" max="5" width="17" style="13" customWidth="1" outlineLevel="1"/>
    <col min="6" max="7" width="21.375" style="13" customWidth="1"/>
    <col min="8" max="8" width="13.625" style="13" customWidth="1"/>
    <col min="9" max="16384" width="7.875" style="13"/>
  </cols>
  <sheetData>
    <row r="1" spans="1:8">
      <c r="A1" s="34" t="s">
        <v>86</v>
      </c>
      <c r="B1" s="35" t="s">
        <v>267</v>
      </c>
      <c r="C1" s="12"/>
      <c r="D1" s="12"/>
      <c r="E1" s="12"/>
      <c r="F1" s="12"/>
      <c r="G1" s="12"/>
      <c r="H1" s="12"/>
    </row>
    <row r="2" s="11" customFormat="1" ht="30" customHeight="1" spans="1:8">
      <c r="A2" s="36" t="s">
        <v>1061</v>
      </c>
      <c r="B2" s="37"/>
      <c r="C2" s="37"/>
      <c r="D2" s="37"/>
      <c r="E2" s="37"/>
      <c r="F2" s="37"/>
      <c r="G2" s="37"/>
      <c r="H2" s="37"/>
    </row>
    <row r="3" ht="14.1" customHeight="1" spans="1:8">
      <c r="A3" s="38" t="e">
        <f>CONCATENATE(#REF!,#REF!,#REF!,#REF!,#REF!,#REF!,#REF!)</f>
        <v>#REF!</v>
      </c>
      <c r="B3" s="38"/>
      <c r="C3" s="38"/>
      <c r="D3" s="38"/>
      <c r="E3" s="38"/>
      <c r="F3" s="38"/>
      <c r="G3" s="38"/>
      <c r="H3" s="38"/>
    </row>
    <row r="4" customHeight="1" spans="1:8">
      <c r="A4" s="39" t="e">
        <f>#REF!&amp;#REF!</f>
        <v>#REF!</v>
      </c>
      <c r="H4" s="40" t="s">
        <v>115</v>
      </c>
    </row>
    <row r="5" s="12" customFormat="1" customHeight="1" spans="1:8">
      <c r="A5" s="41" t="s">
        <v>190</v>
      </c>
      <c r="B5" s="41" t="s">
        <v>1052</v>
      </c>
      <c r="C5" s="41" t="s">
        <v>465</v>
      </c>
      <c r="D5" s="42" t="s">
        <v>227</v>
      </c>
      <c r="E5" s="42" t="s">
        <v>274</v>
      </c>
      <c r="F5" s="41" t="s">
        <v>228</v>
      </c>
      <c r="G5" s="41" t="s">
        <v>229</v>
      </c>
      <c r="H5" s="41" t="s">
        <v>193</v>
      </c>
    </row>
    <row r="6" customHeight="1" spans="1:8">
      <c r="A6" s="43"/>
      <c r="B6" s="44"/>
      <c r="C6" s="45"/>
      <c r="D6" s="46"/>
      <c r="E6" s="46"/>
      <c r="F6" s="46"/>
      <c r="G6" s="46"/>
      <c r="H6" s="47"/>
    </row>
    <row r="7" customHeight="1" spans="1:8">
      <c r="A7" s="43"/>
      <c r="B7" s="44"/>
      <c r="C7" s="45"/>
      <c r="D7" s="46"/>
      <c r="E7" s="46"/>
      <c r="F7" s="46"/>
      <c r="G7" s="46"/>
      <c r="H7" s="47"/>
    </row>
    <row r="8" customHeight="1" spans="1:8">
      <c r="A8" s="43"/>
      <c r="B8" s="44"/>
      <c r="C8" s="45"/>
      <c r="D8" s="46"/>
      <c r="E8" s="46"/>
      <c r="F8" s="46"/>
      <c r="G8" s="46"/>
      <c r="H8" s="47"/>
    </row>
    <row r="9" customHeight="1" spans="1:8">
      <c r="A9" s="43"/>
      <c r="B9" s="44"/>
      <c r="C9" s="45"/>
      <c r="D9" s="46"/>
      <c r="E9" s="46"/>
      <c r="F9" s="46"/>
      <c r="G9" s="46"/>
      <c r="H9" s="47"/>
    </row>
    <row r="10" customHeight="1" spans="1:8">
      <c r="A10" s="43"/>
      <c r="B10" s="44"/>
      <c r="C10" s="45"/>
      <c r="D10" s="46"/>
      <c r="E10" s="46"/>
      <c r="F10" s="46"/>
      <c r="G10" s="46"/>
      <c r="H10" s="47"/>
    </row>
    <row r="11" customHeight="1" spans="1:8">
      <c r="A11" s="43"/>
      <c r="B11" s="44"/>
      <c r="C11" s="45"/>
      <c r="D11" s="46"/>
      <c r="E11" s="46"/>
      <c r="F11" s="46"/>
      <c r="G11" s="46"/>
      <c r="H11" s="47"/>
    </row>
    <row r="12" customHeight="1" spans="1:8">
      <c r="A12" s="43"/>
      <c r="B12" s="44"/>
      <c r="C12" s="45"/>
      <c r="D12" s="46"/>
      <c r="E12" s="46"/>
      <c r="F12" s="46"/>
      <c r="G12" s="46"/>
      <c r="H12" s="47"/>
    </row>
    <row r="13" customHeight="1" spans="1:8">
      <c r="A13" s="43"/>
      <c r="B13" s="44"/>
      <c r="C13" s="45"/>
      <c r="D13" s="46"/>
      <c r="E13" s="46"/>
      <c r="F13" s="46"/>
      <c r="G13" s="46"/>
      <c r="H13" s="47"/>
    </row>
    <row r="14" customHeight="1" spans="1:8">
      <c r="A14" s="43"/>
      <c r="B14" s="44"/>
      <c r="C14" s="45"/>
      <c r="D14" s="46"/>
      <c r="E14" s="46"/>
      <c r="F14" s="46"/>
      <c r="G14" s="46"/>
      <c r="H14" s="47"/>
    </row>
    <row r="15" customHeight="1" spans="1:8">
      <c r="A15" s="43"/>
      <c r="B15" s="44"/>
      <c r="C15" s="45"/>
      <c r="D15" s="46"/>
      <c r="E15" s="46"/>
      <c r="F15" s="46"/>
      <c r="G15" s="46"/>
      <c r="H15" s="47"/>
    </row>
    <row r="16" customHeight="1" spans="1:8">
      <c r="A16" s="43"/>
      <c r="B16" s="44"/>
      <c r="C16" s="45"/>
      <c r="D16" s="46"/>
      <c r="E16" s="46"/>
      <c r="F16" s="46"/>
      <c r="G16" s="46"/>
      <c r="H16" s="47"/>
    </row>
    <row r="17" customHeight="1" spans="1:8">
      <c r="A17" s="43"/>
      <c r="B17" s="44"/>
      <c r="C17" s="45"/>
      <c r="D17" s="46"/>
      <c r="E17" s="46"/>
      <c r="F17" s="46"/>
      <c r="G17" s="46"/>
      <c r="H17" s="47"/>
    </row>
    <row r="18" customHeight="1" spans="1:8">
      <c r="A18" s="43"/>
      <c r="B18" s="44"/>
      <c r="C18" s="45"/>
      <c r="D18" s="46"/>
      <c r="E18" s="46"/>
      <c r="F18" s="46"/>
      <c r="G18" s="46"/>
      <c r="H18" s="47"/>
    </row>
    <row r="19" customHeight="1" spans="1:8">
      <c r="A19" s="43"/>
      <c r="B19" s="44"/>
      <c r="C19" s="45"/>
      <c r="D19" s="46"/>
      <c r="E19" s="46"/>
      <c r="F19" s="46"/>
      <c r="G19" s="46"/>
      <c r="H19" s="47"/>
    </row>
    <row r="20" customHeight="1" spans="1:8">
      <c r="A20" s="43"/>
      <c r="B20" s="44"/>
      <c r="C20" s="45"/>
      <c r="D20" s="46"/>
      <c r="E20" s="46"/>
      <c r="F20" s="46"/>
      <c r="G20" s="46"/>
      <c r="H20" s="47"/>
    </row>
    <row r="21" customHeight="1" spans="1:8">
      <c r="A21" s="43"/>
      <c r="B21" s="44"/>
      <c r="C21" s="45"/>
      <c r="D21" s="46"/>
      <c r="E21" s="46"/>
      <c r="F21" s="46"/>
      <c r="G21" s="46"/>
      <c r="H21" s="47"/>
    </row>
    <row r="22" customHeight="1" spans="1:8">
      <c r="A22" s="43"/>
      <c r="B22" s="44"/>
      <c r="C22" s="45"/>
      <c r="D22" s="46"/>
      <c r="E22" s="46"/>
      <c r="F22" s="46"/>
      <c r="G22" s="46"/>
      <c r="H22" s="47"/>
    </row>
    <row r="23" customHeight="1" spans="1:8">
      <c r="A23" s="43"/>
      <c r="B23" s="44"/>
      <c r="C23" s="45"/>
      <c r="D23" s="46"/>
      <c r="E23" s="46"/>
      <c r="F23" s="46"/>
      <c r="G23" s="46"/>
      <c r="H23" s="47"/>
    </row>
    <row r="24" customHeight="1" spans="1:8">
      <c r="A24" s="43"/>
      <c r="B24" s="44"/>
      <c r="C24" s="45"/>
      <c r="D24" s="46"/>
      <c r="E24" s="46"/>
      <c r="F24" s="46"/>
      <c r="G24" s="46"/>
      <c r="H24" s="47"/>
    </row>
    <row r="25" customHeight="1" spans="1:8">
      <c r="A25" s="43"/>
      <c r="B25" s="44"/>
      <c r="C25" s="45"/>
      <c r="D25" s="46"/>
      <c r="E25" s="46"/>
      <c r="F25" s="46"/>
      <c r="G25" s="46"/>
      <c r="H25" s="47"/>
    </row>
    <row r="26" customHeight="1" spans="1:8">
      <c r="A26" s="43"/>
      <c r="B26" s="44"/>
      <c r="C26" s="45"/>
      <c r="D26" s="46"/>
      <c r="E26" s="46"/>
      <c r="F26" s="46"/>
      <c r="G26" s="46"/>
      <c r="H26" s="47"/>
    </row>
    <row r="27" customHeight="1" spans="1:8">
      <c r="A27" s="48" t="s">
        <v>1060</v>
      </c>
      <c r="B27" s="66"/>
      <c r="C27" s="45"/>
      <c r="D27" s="46">
        <f>SUM(D6:D26)</f>
        <v>0</v>
      </c>
      <c r="E27" s="46"/>
      <c r="F27" s="46">
        <f>SUM(F6:F26)</f>
        <v>0</v>
      </c>
      <c r="G27" s="46">
        <f>SUM(G6:G26)</f>
        <v>0</v>
      </c>
      <c r="H27" s="47"/>
    </row>
    <row r="28" customHeight="1" spans="1:6">
      <c r="A28" s="50" t="e">
        <f>#REF!&amp;#REF!</f>
        <v>#REF!</v>
      </c>
      <c r="F28" s="39" t="e">
        <f>"评估人员："&amp;#REF!</f>
        <v>#REF!</v>
      </c>
    </row>
    <row r="29" customHeight="1" spans="1:1">
      <c r="A29" s="50" t="e">
        <f>CONCATENATE(#REF!,#REF!,#REF!,#REF!,#REF!,#REF!,#REF!)</f>
        <v>#REF!</v>
      </c>
    </row>
  </sheetData>
  <mergeCells count="3">
    <mergeCell ref="A2:H2"/>
    <mergeCell ref="A3:H3"/>
    <mergeCell ref="A27:B27"/>
  </mergeCells>
  <hyperlinks>
    <hyperlink ref="A1" location="索引目录!D53" display="返回索引页"/>
    <hyperlink ref="B1" location="分类汇总!B35" display="返回"/>
  </hyperlinks>
  <printOptions horizontalCentered="1"/>
  <pageMargins left="0.349305555555556" right="0.349305555555556" top="0.788888888888889" bottom="0.788888888888889" header="1.05" footer="0.509027777777778"/>
  <pageSetup paperSize="9" scale="93" fitToHeight="0" orientation="landscape"/>
  <headerFooter alignWithMargins="0">
    <oddHeader>&amp;R&amp;"宋体,常规"&amp;10表&amp;"Times New Roman,常规"4-16
&amp;"宋体,常规"共&amp;"Times New Roman,常规"&amp;N&amp;"宋体,常规"页第&amp;"Times New Roman,常规"&amp;P&amp;"宋体,常规"页</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AB15" sqref="AB15"/>
    </sheetView>
  </sheetViews>
  <sheetFormatPr defaultColWidth="7.875" defaultRowHeight="15.75" customHeight="1"/>
  <cols>
    <col min="1" max="1" width="5.5" style="13" customWidth="1"/>
    <col min="2" max="2" width="23.25" style="13" customWidth="1"/>
    <col min="3" max="3" width="9.5" style="13" customWidth="1"/>
    <col min="4" max="5" width="14.25" style="13" customWidth="1" outlineLevel="1"/>
    <col min="6" max="7" width="20.125" style="13" customWidth="1"/>
    <col min="8" max="8" width="12" style="13" customWidth="1"/>
    <col min="9" max="9" width="14.5" style="13" customWidth="1"/>
    <col min="10" max="16384" width="7.875" style="13"/>
  </cols>
  <sheetData>
    <row r="1" spans="1:9">
      <c r="A1" s="34" t="s">
        <v>86</v>
      </c>
      <c r="B1" s="112" t="s">
        <v>267</v>
      </c>
      <c r="C1" s="52"/>
      <c r="D1" s="52"/>
      <c r="E1" s="52"/>
      <c r="F1" s="52"/>
      <c r="G1" s="52"/>
      <c r="H1" s="52"/>
      <c r="I1" s="52"/>
    </row>
    <row r="2" s="11" customFormat="1" ht="30" customHeight="1" spans="1:9">
      <c r="A2" s="36" t="s">
        <v>1062</v>
      </c>
      <c r="B2" s="53"/>
      <c r="C2" s="53"/>
      <c r="D2" s="53"/>
      <c r="E2" s="53"/>
      <c r="F2" s="53"/>
      <c r="G2" s="53"/>
      <c r="H2" s="53"/>
      <c r="I2" s="53"/>
    </row>
    <row r="3" ht="14.1" customHeight="1" spans="1:9">
      <c r="A3" s="38" t="e">
        <f>CONCATENATE(#REF!,#REF!,#REF!,#REF!,#REF!,#REF!,#REF!)</f>
        <v>#REF!</v>
      </c>
      <c r="B3" s="38"/>
      <c r="C3" s="38"/>
      <c r="D3" s="38"/>
      <c r="E3" s="38"/>
      <c r="F3" s="38"/>
      <c r="G3" s="38"/>
      <c r="H3" s="38"/>
      <c r="I3" s="55"/>
    </row>
    <row r="4" customHeight="1" spans="1:9">
      <c r="A4" s="39" t="e">
        <f>#REF!&amp;#REF!</f>
        <v>#REF!</v>
      </c>
      <c r="I4" s="40" t="s">
        <v>115</v>
      </c>
    </row>
    <row r="5" s="12" customFormat="1" customHeight="1" spans="1:9">
      <c r="A5" s="41" t="s">
        <v>190</v>
      </c>
      <c r="B5" s="41" t="s">
        <v>1052</v>
      </c>
      <c r="C5" s="41" t="s">
        <v>465</v>
      </c>
      <c r="D5" s="42" t="s">
        <v>227</v>
      </c>
      <c r="E5" s="42" t="s">
        <v>274</v>
      </c>
      <c r="F5" s="41" t="s">
        <v>228</v>
      </c>
      <c r="G5" s="41" t="s">
        <v>229</v>
      </c>
      <c r="H5" s="41" t="s">
        <v>258</v>
      </c>
      <c r="I5" s="41" t="s">
        <v>193</v>
      </c>
    </row>
    <row r="6" customHeight="1" spans="1:9">
      <c r="A6" s="43"/>
      <c r="B6" s="44"/>
      <c r="C6" s="45"/>
      <c r="D6" s="54"/>
      <c r="E6" s="54"/>
      <c r="F6" s="54"/>
      <c r="G6" s="54"/>
      <c r="H6" s="54" t="str">
        <f t="shared" ref="H6:H25" si="0">IF(F6=0,"",(G6-F6)/F6*100)</f>
        <v/>
      </c>
      <c r="I6" s="47"/>
    </row>
    <row r="7" customHeight="1" spans="1:9">
      <c r="A7" s="43"/>
      <c r="B7" s="44"/>
      <c r="C7" s="45"/>
      <c r="D7" s="54"/>
      <c r="E7" s="54"/>
      <c r="F7" s="54"/>
      <c r="G7" s="54"/>
      <c r="H7" s="54" t="str">
        <f t="shared" si="0"/>
        <v/>
      </c>
      <c r="I7" s="47"/>
    </row>
    <row r="8" customHeight="1" spans="1:9">
      <c r="A8" s="43"/>
      <c r="B8" s="44"/>
      <c r="C8" s="45"/>
      <c r="D8" s="54"/>
      <c r="E8" s="54"/>
      <c r="F8" s="54"/>
      <c r="G8" s="54"/>
      <c r="H8" s="54" t="str">
        <f t="shared" si="0"/>
        <v/>
      </c>
      <c r="I8" s="47"/>
    </row>
    <row r="9" customHeight="1" spans="1:9">
      <c r="A9" s="43"/>
      <c r="B9" s="44"/>
      <c r="C9" s="45"/>
      <c r="D9" s="54"/>
      <c r="E9" s="54"/>
      <c r="F9" s="54"/>
      <c r="G9" s="54"/>
      <c r="H9" s="54" t="str">
        <f t="shared" si="0"/>
        <v/>
      </c>
      <c r="I9" s="47"/>
    </row>
    <row r="10" customHeight="1" spans="1:9">
      <c r="A10" s="43"/>
      <c r="B10" s="44"/>
      <c r="C10" s="45"/>
      <c r="D10" s="54"/>
      <c r="E10" s="54"/>
      <c r="F10" s="54"/>
      <c r="G10" s="54"/>
      <c r="H10" s="54" t="str">
        <f t="shared" si="0"/>
        <v/>
      </c>
      <c r="I10" s="47"/>
    </row>
    <row r="11" customHeight="1" spans="1:9">
      <c r="A11" s="43"/>
      <c r="B11" s="44"/>
      <c r="C11" s="45"/>
      <c r="D11" s="54"/>
      <c r="E11" s="54"/>
      <c r="F11" s="54"/>
      <c r="G11" s="54"/>
      <c r="H11" s="54" t="str">
        <f t="shared" si="0"/>
        <v/>
      </c>
      <c r="I11" s="47"/>
    </row>
    <row r="12" customHeight="1" spans="1:9">
      <c r="A12" s="43"/>
      <c r="B12" s="44"/>
      <c r="C12" s="45"/>
      <c r="D12" s="54"/>
      <c r="E12" s="54"/>
      <c r="F12" s="54"/>
      <c r="G12" s="54"/>
      <c r="H12" s="54" t="str">
        <f t="shared" si="0"/>
        <v/>
      </c>
      <c r="I12" s="47"/>
    </row>
    <row r="13" customHeight="1" spans="1:9">
      <c r="A13" s="43"/>
      <c r="B13" s="44"/>
      <c r="C13" s="45"/>
      <c r="D13" s="54"/>
      <c r="E13" s="54"/>
      <c r="F13" s="54"/>
      <c r="G13" s="54"/>
      <c r="H13" s="54" t="str">
        <f t="shared" si="0"/>
        <v/>
      </c>
      <c r="I13" s="47"/>
    </row>
    <row r="14" customHeight="1" spans="1:9">
      <c r="A14" s="43"/>
      <c r="B14" s="44"/>
      <c r="C14" s="45"/>
      <c r="D14" s="54"/>
      <c r="E14" s="54"/>
      <c r="F14" s="54"/>
      <c r="G14" s="54"/>
      <c r="H14" s="54" t="str">
        <f t="shared" si="0"/>
        <v/>
      </c>
      <c r="I14" s="47"/>
    </row>
    <row r="15" customHeight="1" spans="1:9">
      <c r="A15" s="43"/>
      <c r="B15" s="44"/>
      <c r="C15" s="45"/>
      <c r="D15" s="54"/>
      <c r="E15" s="54"/>
      <c r="F15" s="54"/>
      <c r="G15" s="54"/>
      <c r="H15" s="54" t="str">
        <f t="shared" si="0"/>
        <v/>
      </c>
      <c r="I15" s="47"/>
    </row>
    <row r="16" customHeight="1" spans="1:9">
      <c r="A16" s="43"/>
      <c r="B16" s="44"/>
      <c r="C16" s="45"/>
      <c r="D16" s="54"/>
      <c r="E16" s="54"/>
      <c r="F16" s="54"/>
      <c r="G16" s="54"/>
      <c r="H16" s="54" t="str">
        <f t="shared" si="0"/>
        <v/>
      </c>
      <c r="I16" s="47"/>
    </row>
    <row r="17" customHeight="1" spans="1:9">
      <c r="A17" s="43"/>
      <c r="B17" s="44"/>
      <c r="C17" s="45"/>
      <c r="D17" s="54"/>
      <c r="E17" s="54"/>
      <c r="F17" s="54"/>
      <c r="G17" s="54"/>
      <c r="H17" s="54" t="str">
        <f t="shared" si="0"/>
        <v/>
      </c>
      <c r="I17" s="47"/>
    </row>
    <row r="18" customHeight="1" spans="1:9">
      <c r="A18" s="43"/>
      <c r="B18" s="44"/>
      <c r="C18" s="45"/>
      <c r="D18" s="54"/>
      <c r="E18" s="54"/>
      <c r="F18" s="54"/>
      <c r="G18" s="54"/>
      <c r="H18" s="54" t="str">
        <f t="shared" si="0"/>
        <v/>
      </c>
      <c r="I18" s="47"/>
    </row>
    <row r="19" customHeight="1" spans="1:9">
      <c r="A19" s="43"/>
      <c r="B19" s="44"/>
      <c r="C19" s="45"/>
      <c r="D19" s="54"/>
      <c r="E19" s="54"/>
      <c r="F19" s="54"/>
      <c r="G19" s="54"/>
      <c r="H19" s="54" t="str">
        <f t="shared" si="0"/>
        <v/>
      </c>
      <c r="I19" s="47"/>
    </row>
    <row r="20" customHeight="1" spans="1:9">
      <c r="A20" s="43"/>
      <c r="B20" s="44"/>
      <c r="C20" s="45"/>
      <c r="D20" s="54"/>
      <c r="E20" s="54"/>
      <c r="F20" s="54"/>
      <c r="G20" s="54"/>
      <c r="H20" s="54" t="str">
        <f t="shared" si="0"/>
        <v/>
      </c>
      <c r="I20" s="47"/>
    </row>
    <row r="21" customHeight="1" spans="1:9">
      <c r="A21" s="43"/>
      <c r="B21" s="44"/>
      <c r="C21" s="45"/>
      <c r="D21" s="54"/>
      <c r="E21" s="54"/>
      <c r="F21" s="54"/>
      <c r="G21" s="54"/>
      <c r="H21" s="54" t="str">
        <f t="shared" si="0"/>
        <v/>
      </c>
      <c r="I21" s="47"/>
    </row>
    <row r="22" customHeight="1" spans="1:9">
      <c r="A22" s="43"/>
      <c r="B22" s="44"/>
      <c r="C22" s="45"/>
      <c r="D22" s="54"/>
      <c r="E22" s="54"/>
      <c r="F22" s="54"/>
      <c r="G22" s="54"/>
      <c r="H22" s="54" t="str">
        <f t="shared" si="0"/>
        <v/>
      </c>
      <c r="I22" s="47"/>
    </row>
    <row r="23" customHeight="1" spans="1:9">
      <c r="A23" s="43"/>
      <c r="B23" s="44"/>
      <c r="C23" s="45"/>
      <c r="D23" s="54"/>
      <c r="E23" s="54"/>
      <c r="F23" s="54"/>
      <c r="G23" s="54"/>
      <c r="H23" s="54" t="str">
        <f t="shared" si="0"/>
        <v/>
      </c>
      <c r="I23" s="47"/>
    </row>
    <row r="24" customHeight="1" spans="1:9">
      <c r="A24" s="43"/>
      <c r="B24" s="44"/>
      <c r="C24" s="45"/>
      <c r="D24" s="54"/>
      <c r="E24" s="54"/>
      <c r="F24" s="54"/>
      <c r="G24" s="54"/>
      <c r="H24" s="54" t="str">
        <f t="shared" si="0"/>
        <v/>
      </c>
      <c r="I24" s="47"/>
    </row>
    <row r="25" customHeight="1" spans="1:9">
      <c r="A25" s="43"/>
      <c r="B25" s="44"/>
      <c r="C25" s="45"/>
      <c r="D25" s="54"/>
      <c r="E25" s="54"/>
      <c r="F25" s="54"/>
      <c r="G25" s="54"/>
      <c r="H25" s="54" t="str">
        <f t="shared" si="0"/>
        <v/>
      </c>
      <c r="I25" s="47"/>
    </row>
    <row r="26" customHeight="1" spans="1:9">
      <c r="A26" s="43"/>
      <c r="B26" s="44"/>
      <c r="C26" s="45"/>
      <c r="D26" s="54"/>
      <c r="E26" s="54"/>
      <c r="F26" s="54"/>
      <c r="G26" s="54"/>
      <c r="H26" s="54"/>
      <c r="I26" s="47"/>
    </row>
    <row r="27" customHeight="1" spans="1:9">
      <c r="A27" s="48" t="s">
        <v>1060</v>
      </c>
      <c r="B27" s="66"/>
      <c r="C27" s="45"/>
      <c r="D27" s="54">
        <f>SUM(D6:D26)</f>
        <v>0</v>
      </c>
      <c r="E27" s="54"/>
      <c r="F27" s="54">
        <f>SUM(F6:F26)</f>
        <v>0</v>
      </c>
      <c r="G27" s="54">
        <f>SUM(G6:G26)</f>
        <v>0</v>
      </c>
      <c r="H27" s="54" t="str">
        <f>IF(F27=0,"",(G27-F27)/F27*100)</f>
        <v/>
      </c>
      <c r="I27" s="47"/>
    </row>
    <row r="28" customHeight="1" spans="1:7">
      <c r="A28" s="50" t="e">
        <f>#REF!&amp;#REF!</f>
        <v>#REF!</v>
      </c>
      <c r="F28" s="39"/>
      <c r="G28" s="13" t="e">
        <f>"评估人员："&amp;#REF!</f>
        <v>#REF!</v>
      </c>
    </row>
    <row r="29" customHeight="1" spans="1:1">
      <c r="A29" s="50" t="e">
        <f>CONCATENATE(#REF!,#REF!,#REF!,#REF!,#REF!,#REF!,#REF!)</f>
        <v>#REF!</v>
      </c>
    </row>
  </sheetData>
  <mergeCells count="3">
    <mergeCell ref="A2:I2"/>
    <mergeCell ref="A3:I3"/>
    <mergeCell ref="A27:B27"/>
  </mergeCells>
  <hyperlinks>
    <hyperlink ref="A1" location="索引目录!D54" display="返回索引页"/>
    <hyperlink ref="B1" location="非流动资产汇总!Print_Area" display="返回"/>
  </hyperlinks>
  <printOptions horizontalCentered="1"/>
  <pageMargins left="0.349305555555556" right="0.349305555555556" top="0.788888888888889" bottom="0.788888888888889" header="1.05902777777778" footer="0.509027777777778"/>
  <pageSetup paperSize="9" scale="98" fitToHeight="0" orientation="landscape"/>
  <headerFooter alignWithMargins="0">
    <oddHeader>&amp;R&amp;"宋体,常规"&amp;10表&amp;"Times New Roman,常规"4-17
&amp;"宋体,常规"共&amp;"Times New Roman,常规"&amp;N&amp;"宋体,常规"页第&amp;"Times New Roman,常规"&amp;P&amp;"宋体,常规"页</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zoomScale="85" zoomScaleNormal="85" workbookViewId="0">
      <selection activeCell="AB15" sqref="AB15"/>
    </sheetView>
  </sheetViews>
  <sheetFormatPr defaultColWidth="7.875" defaultRowHeight="15.75" customHeight="1"/>
  <cols>
    <col min="1" max="1" width="5.5" style="13" customWidth="1"/>
    <col min="2" max="2" width="24.5" style="13" customWidth="1"/>
    <col min="3" max="3" width="16.75" style="13" hidden="1" customWidth="1" outlineLevel="1"/>
    <col min="4" max="4" width="21.625" style="13" customWidth="1" collapsed="1"/>
    <col min="5" max="6" width="21.625" style="13" customWidth="1"/>
    <col min="7" max="7" width="11.875" style="13" customWidth="1"/>
    <col min="8" max="16384" width="7.875" style="13"/>
  </cols>
  <sheetData>
    <row r="1" spans="1:19">
      <c r="A1" s="14" t="s">
        <v>222</v>
      </c>
      <c r="B1" s="15" t="s">
        <v>223</v>
      </c>
      <c r="C1" s="16"/>
      <c r="D1" s="16"/>
      <c r="E1" s="16"/>
      <c r="F1" s="16"/>
      <c r="G1" s="16"/>
      <c r="H1" s="20"/>
      <c r="I1" s="20"/>
      <c r="J1" s="20"/>
      <c r="K1" s="20"/>
      <c r="L1" s="20"/>
      <c r="M1" s="20"/>
      <c r="N1" s="20"/>
      <c r="O1" s="20"/>
      <c r="P1" s="20"/>
      <c r="Q1" s="20"/>
      <c r="R1" s="20"/>
      <c r="S1" s="20"/>
    </row>
    <row r="2" s="11" customFormat="1" ht="30" customHeight="1" spans="1:19">
      <c r="A2" s="17" t="s">
        <v>1063</v>
      </c>
      <c r="B2" s="17"/>
      <c r="C2" s="17"/>
      <c r="D2" s="17"/>
      <c r="E2" s="17"/>
      <c r="F2" s="17"/>
      <c r="G2" s="17"/>
      <c r="H2" s="20"/>
      <c r="I2" s="20"/>
      <c r="J2" s="20"/>
      <c r="K2" s="20"/>
      <c r="L2" s="20"/>
      <c r="M2" s="20"/>
      <c r="N2" s="29"/>
      <c r="O2" s="29"/>
      <c r="P2" s="29"/>
      <c r="Q2" s="29"/>
      <c r="R2" s="29"/>
      <c r="S2" s="29"/>
    </row>
    <row r="3" ht="14.1" customHeight="1" spans="1:19">
      <c r="A3" s="18" t="e">
        <f>CONCATENATE(#REF!,#REF!,#REF!,#REF!,#REF!,#REF!,#REF!)</f>
        <v>#REF!</v>
      </c>
      <c r="B3" s="18"/>
      <c r="C3" s="18"/>
      <c r="D3" s="18"/>
      <c r="E3" s="18"/>
      <c r="F3" s="18"/>
      <c r="G3" s="18"/>
      <c r="H3" s="20"/>
      <c r="I3" s="20"/>
      <c r="J3" s="20"/>
      <c r="K3" s="20"/>
      <c r="L3" s="20"/>
      <c r="M3" s="20"/>
      <c r="N3" s="20"/>
      <c r="O3" s="20"/>
      <c r="P3" s="20"/>
      <c r="Q3" s="20"/>
      <c r="R3" s="20"/>
      <c r="S3" s="20"/>
    </row>
    <row r="4" customHeight="1" spans="1:19">
      <c r="A4" s="19" t="e">
        <f>#REF!&amp;#REF!</f>
        <v>#REF!</v>
      </c>
      <c r="B4" s="20"/>
      <c r="C4" s="20"/>
      <c r="D4" s="20"/>
      <c r="E4" s="20"/>
      <c r="F4" s="20"/>
      <c r="G4" s="70" t="s">
        <v>115</v>
      </c>
      <c r="H4" s="20"/>
      <c r="I4" s="20"/>
      <c r="J4" s="20"/>
      <c r="K4" s="20"/>
      <c r="L4" s="20"/>
      <c r="M4" s="20"/>
      <c r="N4" s="20"/>
      <c r="O4" s="20"/>
      <c r="P4" s="20"/>
      <c r="Q4" s="20"/>
      <c r="R4" s="20"/>
      <c r="S4" s="20"/>
    </row>
    <row r="5" s="12" customFormat="1" customHeight="1" spans="1:19">
      <c r="A5" s="71" t="s">
        <v>225</v>
      </c>
      <c r="B5" s="71" t="s">
        <v>226</v>
      </c>
      <c r="C5" s="71" t="s">
        <v>227</v>
      </c>
      <c r="D5" s="71" t="s">
        <v>228</v>
      </c>
      <c r="E5" s="71" t="s">
        <v>229</v>
      </c>
      <c r="F5" s="72" t="s">
        <v>230</v>
      </c>
      <c r="G5" s="71" t="s">
        <v>231</v>
      </c>
      <c r="H5" s="32"/>
      <c r="I5" s="32"/>
      <c r="J5" s="32"/>
      <c r="K5" s="32"/>
      <c r="L5" s="32"/>
      <c r="M5" s="32"/>
      <c r="N5" s="32"/>
      <c r="O5" s="32"/>
      <c r="P5" s="32"/>
      <c r="Q5" s="32"/>
      <c r="R5" s="32"/>
      <c r="S5" s="32"/>
    </row>
    <row r="6" customHeight="1" spans="1:19">
      <c r="A6" s="71" t="s">
        <v>1064</v>
      </c>
      <c r="B6" s="110" t="s">
        <v>1065</v>
      </c>
      <c r="C6" s="25">
        <f>'无形-土地'!K27</f>
        <v>0</v>
      </c>
      <c r="D6" s="25">
        <f>'无形-土地'!M27</f>
        <v>0</v>
      </c>
      <c r="E6" s="25">
        <f>'无形-土地'!N27</f>
        <v>0</v>
      </c>
      <c r="F6" s="25">
        <f>E6-D6</f>
        <v>0</v>
      </c>
      <c r="G6" s="74" t="str">
        <f>IF(D6=0,"",F6/D6*100)</f>
        <v/>
      </c>
      <c r="H6" s="20"/>
      <c r="I6" s="20"/>
      <c r="J6" s="20"/>
      <c r="K6" s="20"/>
      <c r="L6" s="20"/>
      <c r="M6" s="20"/>
      <c r="N6" s="20"/>
      <c r="O6" s="20"/>
      <c r="P6" s="20"/>
      <c r="Q6" s="20"/>
      <c r="R6" s="20"/>
      <c r="S6" s="20"/>
    </row>
    <row r="7" customHeight="1" spans="1:19">
      <c r="A7" s="71" t="s">
        <v>1066</v>
      </c>
      <c r="B7" s="110" t="s">
        <v>1067</v>
      </c>
      <c r="C7" s="25">
        <f>'无形-矿业权'!J27</f>
        <v>0</v>
      </c>
      <c r="D7" s="25">
        <v>0</v>
      </c>
      <c r="E7" s="25">
        <f>'无形-矿业权'!M27</f>
        <v>0</v>
      </c>
      <c r="F7" s="25"/>
      <c r="G7" s="74" t="str">
        <f>IF(D7=0,"",F7/D7*100)</f>
        <v/>
      </c>
      <c r="H7" s="20"/>
      <c r="I7" s="20"/>
      <c r="J7" s="20"/>
      <c r="K7" s="20"/>
      <c r="L7" s="20"/>
      <c r="M7" s="20"/>
      <c r="N7" s="20"/>
      <c r="O7" s="20"/>
      <c r="P7" s="20"/>
      <c r="Q7" s="20"/>
      <c r="R7" s="20"/>
      <c r="S7" s="20"/>
    </row>
    <row r="8" customHeight="1" spans="1:19">
      <c r="A8" s="71" t="s">
        <v>1068</v>
      </c>
      <c r="B8" s="110" t="s">
        <v>1069</v>
      </c>
      <c r="C8" s="25"/>
      <c r="D8" s="25">
        <f>'无形-其他'!H27</f>
        <v>0</v>
      </c>
      <c r="E8" s="25">
        <f>'无形-其他'!J27</f>
        <v>0</v>
      </c>
      <c r="F8" s="25">
        <f>E8-D8</f>
        <v>0</v>
      </c>
      <c r="G8" s="74" t="str">
        <f>IF(D8=0,"",F8/D8*100)</f>
        <v/>
      </c>
      <c r="H8" s="20"/>
      <c r="I8" s="20"/>
      <c r="J8" s="20"/>
      <c r="K8" s="20"/>
      <c r="L8" s="20"/>
      <c r="M8" s="20"/>
      <c r="N8" s="20"/>
      <c r="O8" s="20"/>
      <c r="P8" s="20"/>
      <c r="Q8" s="20"/>
      <c r="R8" s="20"/>
      <c r="S8" s="20"/>
    </row>
    <row r="9" customHeight="1" spans="1:19">
      <c r="A9" s="71"/>
      <c r="B9" s="110"/>
      <c r="C9" s="25"/>
      <c r="D9" s="25"/>
      <c r="E9" s="25"/>
      <c r="F9" s="25"/>
      <c r="G9" s="74"/>
      <c r="H9" s="20"/>
      <c r="I9" s="20"/>
      <c r="J9" s="20"/>
      <c r="K9" s="20"/>
      <c r="L9" s="20"/>
      <c r="M9" s="20"/>
      <c r="N9" s="20"/>
      <c r="O9" s="20"/>
      <c r="P9" s="20"/>
      <c r="Q9" s="20"/>
      <c r="R9" s="20"/>
      <c r="S9" s="20"/>
    </row>
    <row r="10" customHeight="1" spans="1:19">
      <c r="A10" s="71"/>
      <c r="B10" s="110"/>
      <c r="C10" s="25"/>
      <c r="D10" s="25"/>
      <c r="E10" s="25"/>
      <c r="F10" s="25"/>
      <c r="G10" s="74"/>
      <c r="H10" s="20"/>
      <c r="I10" s="20"/>
      <c r="J10" s="20"/>
      <c r="K10" s="20"/>
      <c r="L10" s="20"/>
      <c r="M10" s="20"/>
      <c r="N10" s="20"/>
      <c r="O10" s="20"/>
      <c r="P10" s="20"/>
      <c r="Q10" s="20"/>
      <c r="R10" s="20"/>
      <c r="S10" s="20"/>
    </row>
    <row r="11" customHeight="1" spans="1:19">
      <c r="A11" s="71"/>
      <c r="B11" s="110"/>
      <c r="C11" s="25"/>
      <c r="D11" s="25"/>
      <c r="E11" s="25"/>
      <c r="F11" s="25"/>
      <c r="G11" s="74"/>
      <c r="H11" s="20"/>
      <c r="I11" s="20"/>
      <c r="J11" s="20"/>
      <c r="K11" s="20"/>
      <c r="L11" s="20"/>
      <c r="M11" s="20"/>
      <c r="N11" s="20"/>
      <c r="O11" s="20"/>
      <c r="P11" s="20"/>
      <c r="Q11" s="20"/>
      <c r="R11" s="20"/>
      <c r="S11" s="20"/>
    </row>
    <row r="12" customHeight="1" spans="1:19">
      <c r="A12" s="71"/>
      <c r="B12" s="110"/>
      <c r="C12" s="25"/>
      <c r="D12" s="25"/>
      <c r="E12" s="25"/>
      <c r="F12" s="25"/>
      <c r="G12" s="74"/>
      <c r="H12" s="20"/>
      <c r="I12" s="20"/>
      <c r="J12" s="20"/>
      <c r="K12" s="20"/>
      <c r="L12" s="20"/>
      <c r="M12" s="20"/>
      <c r="N12" s="20"/>
      <c r="O12" s="20"/>
      <c r="P12" s="20"/>
      <c r="Q12" s="20"/>
      <c r="R12" s="20"/>
      <c r="S12" s="20"/>
    </row>
    <row r="13" customHeight="1" spans="1:19">
      <c r="A13" s="71"/>
      <c r="B13" s="110"/>
      <c r="C13" s="25"/>
      <c r="D13" s="25"/>
      <c r="E13" s="25"/>
      <c r="F13" s="25"/>
      <c r="G13" s="74"/>
      <c r="H13" s="20"/>
      <c r="I13" s="20"/>
      <c r="J13" s="20"/>
      <c r="K13" s="20"/>
      <c r="L13" s="20"/>
      <c r="M13" s="20"/>
      <c r="N13" s="20"/>
      <c r="O13" s="20"/>
      <c r="P13" s="20"/>
      <c r="Q13" s="20"/>
      <c r="R13" s="20"/>
      <c r="S13" s="20"/>
    </row>
    <row r="14" customHeight="1" spans="1:19">
      <c r="A14" s="71"/>
      <c r="B14" s="110"/>
      <c r="C14" s="25"/>
      <c r="D14" s="25"/>
      <c r="E14" s="25"/>
      <c r="F14" s="25"/>
      <c r="G14" s="74"/>
      <c r="H14" s="20"/>
      <c r="I14" s="20"/>
      <c r="J14" s="20"/>
      <c r="K14" s="20"/>
      <c r="L14" s="20"/>
      <c r="M14" s="20"/>
      <c r="N14" s="20"/>
      <c r="O14" s="20"/>
      <c r="P14" s="20"/>
      <c r="Q14" s="20"/>
      <c r="R14" s="20"/>
      <c r="S14" s="20"/>
    </row>
    <row r="15" customHeight="1" spans="1:19">
      <c r="A15" s="71"/>
      <c r="B15" s="110"/>
      <c r="C15" s="25"/>
      <c r="D15" s="25"/>
      <c r="E15" s="25"/>
      <c r="F15" s="25"/>
      <c r="G15" s="74"/>
      <c r="H15" s="20"/>
      <c r="I15" s="20"/>
      <c r="J15" s="20"/>
      <c r="K15" s="20"/>
      <c r="L15" s="20"/>
      <c r="M15" s="20"/>
      <c r="N15" s="20"/>
      <c r="O15" s="20"/>
      <c r="P15" s="20"/>
      <c r="Q15" s="20"/>
      <c r="R15" s="20"/>
      <c r="S15" s="20"/>
    </row>
    <row r="16" customHeight="1" spans="1:19">
      <c r="A16" s="71"/>
      <c r="B16" s="110"/>
      <c r="C16" s="25"/>
      <c r="D16" s="25"/>
      <c r="E16" s="25"/>
      <c r="F16" s="25"/>
      <c r="G16" s="74"/>
      <c r="H16" s="20"/>
      <c r="I16" s="20"/>
      <c r="J16" s="20"/>
      <c r="K16" s="20"/>
      <c r="L16" s="20"/>
      <c r="M16" s="20"/>
      <c r="N16" s="20"/>
      <c r="O16" s="20"/>
      <c r="P16" s="20"/>
      <c r="Q16" s="20"/>
      <c r="R16" s="20"/>
      <c r="S16" s="20"/>
    </row>
    <row r="17" customHeight="1" spans="1:19">
      <c r="A17" s="71"/>
      <c r="B17" s="110"/>
      <c r="C17" s="25"/>
      <c r="D17" s="25"/>
      <c r="E17" s="25"/>
      <c r="F17" s="25"/>
      <c r="G17" s="74"/>
      <c r="H17" s="20"/>
      <c r="I17" s="20"/>
      <c r="J17" s="20"/>
      <c r="K17" s="20"/>
      <c r="L17" s="20"/>
      <c r="M17" s="20"/>
      <c r="N17" s="20"/>
      <c r="O17" s="20"/>
      <c r="P17" s="20"/>
      <c r="Q17" s="20"/>
      <c r="R17" s="20"/>
      <c r="S17" s="20"/>
    </row>
    <row r="18" customHeight="1" spans="1:19">
      <c r="A18" s="71"/>
      <c r="B18" s="110"/>
      <c r="C18" s="25"/>
      <c r="D18" s="25"/>
      <c r="E18" s="25"/>
      <c r="F18" s="25"/>
      <c r="G18" s="74"/>
      <c r="H18" s="20"/>
      <c r="I18" s="20"/>
      <c r="J18" s="20"/>
      <c r="K18" s="20"/>
      <c r="L18" s="20"/>
      <c r="M18" s="20"/>
      <c r="N18" s="20"/>
      <c r="O18" s="20"/>
      <c r="P18" s="20"/>
      <c r="Q18" s="20"/>
      <c r="R18" s="20"/>
      <c r="S18" s="20"/>
    </row>
    <row r="19" customHeight="1" spans="1:19">
      <c r="A19" s="71"/>
      <c r="B19" s="110"/>
      <c r="C19" s="25"/>
      <c r="D19" s="25"/>
      <c r="E19" s="25"/>
      <c r="F19" s="25"/>
      <c r="G19" s="74"/>
      <c r="H19" s="20"/>
      <c r="I19" s="20"/>
      <c r="J19" s="20"/>
      <c r="K19" s="20"/>
      <c r="L19" s="20"/>
      <c r="M19" s="20"/>
      <c r="N19" s="20"/>
      <c r="O19" s="20"/>
      <c r="P19" s="20"/>
      <c r="Q19" s="20"/>
      <c r="R19" s="20"/>
      <c r="S19" s="20"/>
    </row>
    <row r="20" customHeight="1" spans="1:19">
      <c r="A20" s="71"/>
      <c r="B20" s="110"/>
      <c r="C20" s="25"/>
      <c r="D20" s="25"/>
      <c r="E20" s="25"/>
      <c r="F20" s="25"/>
      <c r="G20" s="74"/>
      <c r="H20" s="20"/>
      <c r="I20" s="20"/>
      <c r="J20" s="20"/>
      <c r="K20" s="20"/>
      <c r="L20" s="20"/>
      <c r="M20" s="20"/>
      <c r="N20" s="20"/>
      <c r="O20" s="20"/>
      <c r="P20" s="20"/>
      <c r="Q20" s="20"/>
      <c r="R20" s="20"/>
      <c r="S20" s="20"/>
    </row>
    <row r="21" customHeight="1" spans="1:19">
      <c r="A21" s="71"/>
      <c r="B21" s="110"/>
      <c r="C21" s="25"/>
      <c r="D21" s="25"/>
      <c r="E21" s="25"/>
      <c r="F21" s="25"/>
      <c r="G21" s="74"/>
      <c r="H21" s="20"/>
      <c r="I21" s="20"/>
      <c r="J21" s="20"/>
      <c r="K21" s="20"/>
      <c r="L21" s="20"/>
      <c r="M21" s="20"/>
      <c r="N21" s="20"/>
      <c r="O21" s="20"/>
      <c r="P21" s="20"/>
      <c r="Q21" s="20"/>
      <c r="R21" s="20"/>
      <c r="S21" s="20"/>
    </row>
    <row r="22" customHeight="1" spans="1:19">
      <c r="A22" s="71"/>
      <c r="B22" s="110"/>
      <c r="C22" s="25"/>
      <c r="D22" s="25"/>
      <c r="E22" s="25"/>
      <c r="F22" s="25"/>
      <c r="G22" s="74"/>
      <c r="H22" s="20"/>
      <c r="I22" s="20"/>
      <c r="J22" s="20"/>
      <c r="K22" s="20"/>
      <c r="L22" s="20"/>
      <c r="M22" s="20"/>
      <c r="N22" s="20"/>
      <c r="O22" s="20"/>
      <c r="P22" s="20"/>
      <c r="Q22" s="20"/>
      <c r="R22" s="20"/>
      <c r="S22" s="20"/>
    </row>
    <row r="23" customHeight="1" spans="1:19">
      <c r="A23" s="71"/>
      <c r="B23" s="110"/>
      <c r="C23" s="25"/>
      <c r="D23" s="25"/>
      <c r="E23" s="25"/>
      <c r="F23" s="25"/>
      <c r="G23" s="74"/>
      <c r="H23" s="20"/>
      <c r="I23" s="20"/>
      <c r="J23" s="20"/>
      <c r="K23" s="20"/>
      <c r="L23" s="20"/>
      <c r="M23" s="20"/>
      <c r="N23" s="20"/>
      <c r="O23" s="20"/>
      <c r="P23" s="20"/>
      <c r="Q23" s="20"/>
      <c r="R23" s="20"/>
      <c r="S23" s="20"/>
    </row>
    <row r="24" customHeight="1" spans="1:19">
      <c r="A24" s="72" t="s">
        <v>1070</v>
      </c>
      <c r="B24" s="111"/>
      <c r="C24" s="25">
        <f>SUM(C6:C7)</f>
        <v>0</v>
      </c>
      <c r="D24" s="25">
        <f>SUM(D6:D23)</f>
        <v>0</v>
      </c>
      <c r="E24" s="25">
        <f>SUM(E6:E23)</f>
        <v>0</v>
      </c>
      <c r="F24" s="25">
        <f>SUM(F6:F23)</f>
        <v>0</v>
      </c>
      <c r="G24" s="74" t="str">
        <f>IF(D24=0,"",F24/D24*100)</f>
        <v/>
      </c>
      <c r="H24" s="20"/>
      <c r="I24" s="20"/>
      <c r="J24" s="20"/>
      <c r="K24" s="20"/>
      <c r="L24" s="20"/>
      <c r="M24" s="20"/>
      <c r="N24" s="20"/>
      <c r="O24" s="20"/>
      <c r="P24" s="20"/>
      <c r="Q24" s="20"/>
      <c r="R24" s="20"/>
      <c r="S24" s="20"/>
    </row>
    <row r="25" customHeight="1" spans="1:19">
      <c r="A25" s="72" t="s">
        <v>1071</v>
      </c>
      <c r="B25" s="111"/>
      <c r="C25" s="25"/>
      <c r="D25" s="25">
        <f>C25</f>
        <v>0</v>
      </c>
      <c r="E25" s="25">
        <v>0</v>
      </c>
      <c r="F25" s="25">
        <f>E25-D25</f>
        <v>0</v>
      </c>
      <c r="G25" s="74" t="str">
        <f>IF(D25=0,"",F25/D25*100)</f>
        <v/>
      </c>
      <c r="H25" s="20"/>
      <c r="I25" s="20"/>
      <c r="J25" s="20"/>
      <c r="K25" s="20"/>
      <c r="L25" s="20"/>
      <c r="M25" s="20"/>
      <c r="N25" s="20"/>
      <c r="O25" s="20"/>
      <c r="P25" s="20"/>
      <c r="Q25" s="20"/>
      <c r="R25" s="20"/>
      <c r="S25" s="20"/>
    </row>
    <row r="26" customHeight="1" spans="1:19">
      <c r="A26" s="71" t="s">
        <v>1072</v>
      </c>
      <c r="B26" s="71" t="s">
        <v>1073</v>
      </c>
      <c r="C26" s="25">
        <f>C24-C25</f>
        <v>0</v>
      </c>
      <c r="D26" s="25">
        <f>D24-D25</f>
        <v>0</v>
      </c>
      <c r="E26" s="25">
        <f>E24-E25</f>
        <v>0</v>
      </c>
      <c r="F26" s="25">
        <f>E26-D26</f>
        <v>0</v>
      </c>
      <c r="G26" s="74" t="str">
        <f>IF(D26=0,"",F26/D26*100)</f>
        <v/>
      </c>
      <c r="H26" s="20"/>
      <c r="I26" s="20"/>
      <c r="J26" s="20"/>
      <c r="K26" s="20"/>
      <c r="L26" s="20"/>
      <c r="M26" s="20"/>
      <c r="N26" s="20"/>
      <c r="O26" s="20"/>
      <c r="P26" s="20"/>
      <c r="Q26" s="20"/>
      <c r="R26" s="20"/>
      <c r="S26" s="20"/>
    </row>
    <row r="27" customHeight="1" spans="1:19">
      <c r="A27" s="28" t="e">
        <f>#REF!&amp;#REF!</f>
        <v>#REF!</v>
      </c>
      <c r="B27" s="20"/>
      <c r="C27" s="20"/>
      <c r="D27" s="20"/>
      <c r="E27" s="20" t="e">
        <f>"评估人员："&amp;#REF!&amp;"  "&amp;#REF!</f>
        <v>#REF!</v>
      </c>
      <c r="F27" s="20"/>
      <c r="G27" s="20"/>
      <c r="H27" s="20"/>
      <c r="I27" s="20"/>
      <c r="J27" s="20"/>
      <c r="K27" s="20"/>
      <c r="L27" s="20"/>
      <c r="M27" s="20"/>
      <c r="N27" s="20"/>
      <c r="O27" s="20"/>
      <c r="P27" s="20"/>
      <c r="Q27" s="20"/>
      <c r="R27" s="20"/>
      <c r="S27" s="20"/>
    </row>
    <row r="28" customHeight="1" spans="1:19">
      <c r="A28" s="28" t="e">
        <f>CONCATENATE(#REF!,#REF!,#REF!,#REF!,#REF!,#REF!,#REF!)</f>
        <v>#REF!</v>
      </c>
      <c r="B28" s="20"/>
      <c r="C28" s="20"/>
      <c r="D28" s="20"/>
      <c r="E28" s="20"/>
      <c r="F28" s="20"/>
      <c r="G28" s="20"/>
      <c r="H28" s="20"/>
      <c r="I28" s="20"/>
      <c r="J28" s="20"/>
      <c r="K28" s="20"/>
      <c r="L28" s="20"/>
      <c r="M28" s="20"/>
      <c r="N28" s="20"/>
      <c r="O28" s="20"/>
      <c r="P28" s="20"/>
      <c r="Q28" s="20"/>
      <c r="R28" s="20"/>
      <c r="S28" s="20"/>
    </row>
    <row r="29" customHeight="1" spans="1:19">
      <c r="A29" s="20"/>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4">
    <mergeCell ref="A2:G2"/>
    <mergeCell ref="A3:G3"/>
    <mergeCell ref="A24:B24"/>
    <mergeCell ref="A25:B25"/>
  </mergeCells>
  <hyperlinks>
    <hyperlink ref="A1" location="索引目录!C48" display="返回索引页"/>
    <hyperlink ref="B6" location="'无形-土地'!B1" display="无形资产-土地使用权"/>
    <hyperlink ref="B1" location="分类汇总!B31" display="返回"/>
    <hyperlink ref="B8" location="'无形-其他'!B1" display="无形资产-其他无形资产"/>
  </hyperlinks>
  <printOptions horizontalCentered="1"/>
  <pageMargins left="0.349305555555556" right="0.349305555555556" top="0.788888888888889" bottom="0.788888888888889" header="1.05902777777778" footer="0.509027777777778"/>
  <pageSetup paperSize="9"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
  <sheetViews>
    <sheetView topLeftCell="A25" workbookViewId="0">
      <selection activeCell="AB15" sqref="AB15"/>
    </sheetView>
  </sheetViews>
  <sheetFormatPr defaultColWidth="7.875" defaultRowHeight="12.75"/>
  <cols>
    <col min="1" max="1" width="5" style="13" customWidth="1"/>
    <col min="2" max="2" width="28.125" style="13" customWidth="1"/>
    <col min="3" max="3" width="11.25" style="13" customWidth="1"/>
    <col min="4" max="4" width="8" style="13" customWidth="1"/>
    <col min="5" max="5" width="11.75" style="13" customWidth="1"/>
    <col min="6" max="7" width="11.75" style="13" hidden="1" customWidth="1" outlineLevel="1"/>
    <col min="8" max="8" width="11.75" style="13" customWidth="1" collapsed="1"/>
    <col min="9" max="9" width="8.75" style="13" customWidth="1"/>
    <col min="10" max="10" width="11.75" style="13" customWidth="1"/>
    <col min="11" max="11" width="11" style="13" customWidth="1"/>
    <col min="12" max="12" width="8.875" style="13" customWidth="1"/>
    <col min="13" max="13" width="16.625" style="13" customWidth="1"/>
    <col min="14" max="16384" width="7.875" style="13"/>
  </cols>
  <sheetData>
    <row r="1" spans="1:19">
      <c r="A1" s="14" t="s">
        <v>222</v>
      </c>
      <c r="B1" s="15" t="s">
        <v>223</v>
      </c>
      <c r="C1" s="16"/>
      <c r="D1" s="16"/>
      <c r="E1" s="16"/>
      <c r="F1" s="16"/>
      <c r="G1" s="16"/>
      <c r="H1" s="16"/>
      <c r="I1" s="16"/>
      <c r="J1" s="16"/>
      <c r="K1" s="16"/>
      <c r="L1" s="16"/>
      <c r="M1" s="16"/>
      <c r="N1" s="20"/>
      <c r="O1" s="20"/>
      <c r="P1" s="20"/>
      <c r="Q1" s="20"/>
      <c r="R1" s="20"/>
      <c r="S1" s="20"/>
    </row>
    <row r="2" s="11" customFormat="1" ht="30" customHeight="1" spans="1:19">
      <c r="A2" s="17" t="s">
        <v>1074</v>
      </c>
      <c r="B2" s="17"/>
      <c r="C2" s="17"/>
      <c r="D2" s="17"/>
      <c r="E2" s="17"/>
      <c r="F2" s="17"/>
      <c r="G2" s="17"/>
      <c r="H2" s="17"/>
      <c r="I2" s="17"/>
      <c r="J2" s="17"/>
      <c r="K2" s="17"/>
      <c r="L2" s="17"/>
      <c r="M2" s="17"/>
      <c r="N2" s="29"/>
      <c r="O2" s="29"/>
      <c r="P2" s="29"/>
      <c r="Q2" s="29"/>
      <c r="R2" s="29"/>
      <c r="S2" s="29"/>
    </row>
    <row r="3" ht="14.1" customHeight="1" spans="1:19">
      <c r="A3" s="18" t="e">
        <f>无形资产汇总!A3</f>
        <v>#REF!</v>
      </c>
      <c r="B3" s="18"/>
      <c r="C3" s="18"/>
      <c r="D3" s="18"/>
      <c r="E3" s="18"/>
      <c r="F3" s="18"/>
      <c r="G3" s="18"/>
      <c r="H3" s="18"/>
      <c r="I3" s="30"/>
      <c r="J3" s="30"/>
      <c r="K3" s="30"/>
      <c r="L3" s="30"/>
      <c r="M3" s="30"/>
      <c r="N3" s="20"/>
      <c r="O3" s="20"/>
      <c r="P3" s="20"/>
      <c r="Q3" s="20"/>
      <c r="R3" s="20"/>
      <c r="S3" s="20"/>
    </row>
    <row r="4" ht="15.75" customHeight="1" spans="1:19">
      <c r="A4" s="19" t="e">
        <f>无形资产汇总!A4</f>
        <v>#REF!</v>
      </c>
      <c r="B4" s="20"/>
      <c r="C4" s="20"/>
      <c r="D4" s="20"/>
      <c r="E4" s="20"/>
      <c r="F4" s="20"/>
      <c r="G4" s="20"/>
      <c r="H4" s="20"/>
      <c r="I4" s="20"/>
      <c r="J4" s="20"/>
      <c r="K4" s="20"/>
      <c r="L4" s="20"/>
      <c r="M4" s="31" t="s">
        <v>248</v>
      </c>
      <c r="N4" s="20"/>
      <c r="O4" s="20"/>
      <c r="P4" s="20"/>
      <c r="Q4" s="20"/>
      <c r="R4" s="20"/>
      <c r="S4" s="20"/>
    </row>
    <row r="5" s="52" customFormat="1" ht="27.75" customHeight="1" spans="1:19">
      <c r="A5" s="22" t="s">
        <v>249</v>
      </c>
      <c r="B5" s="22" t="s">
        <v>1075</v>
      </c>
      <c r="C5" s="22" t="s">
        <v>1076</v>
      </c>
      <c r="D5" s="22" t="s">
        <v>1077</v>
      </c>
      <c r="E5" s="22" t="s">
        <v>1078</v>
      </c>
      <c r="F5" s="22" t="s">
        <v>254</v>
      </c>
      <c r="G5" s="22" t="s">
        <v>255</v>
      </c>
      <c r="H5" s="22" t="s">
        <v>256</v>
      </c>
      <c r="I5" s="22" t="s">
        <v>1079</v>
      </c>
      <c r="J5" s="22" t="s">
        <v>257</v>
      </c>
      <c r="K5" s="22" t="s">
        <v>1025</v>
      </c>
      <c r="L5" s="22" t="s">
        <v>258</v>
      </c>
      <c r="M5" s="22" t="s">
        <v>305</v>
      </c>
      <c r="N5" s="16"/>
      <c r="O5" s="16"/>
      <c r="P5" s="16"/>
      <c r="Q5" s="16"/>
      <c r="R5" s="16"/>
      <c r="S5" s="16"/>
    </row>
    <row r="6" ht="15.75" customHeight="1" spans="1:19">
      <c r="A6" s="21"/>
      <c r="B6" s="23"/>
      <c r="C6" s="24"/>
      <c r="D6" s="21"/>
      <c r="E6" s="25"/>
      <c r="F6" s="108"/>
      <c r="G6" s="84"/>
      <c r="H6" s="25"/>
      <c r="I6" s="109"/>
      <c r="J6" s="25"/>
      <c r="K6" s="25">
        <f>J6-H6</f>
        <v>0</v>
      </c>
      <c r="L6" s="25" t="str">
        <f t="shared" ref="L6:L27" si="0">IF(H6=0,"",(J6-H6)/H6*100)</f>
        <v/>
      </c>
      <c r="M6" s="33"/>
      <c r="N6" s="20"/>
      <c r="O6" s="20"/>
      <c r="P6" s="20"/>
      <c r="Q6" s="20"/>
      <c r="R6" s="20"/>
      <c r="S6" s="20"/>
    </row>
    <row r="7" ht="15.75" customHeight="1" spans="1:19">
      <c r="A7" s="21"/>
      <c r="B7" s="23"/>
      <c r="C7" s="24"/>
      <c r="D7" s="21"/>
      <c r="E7" s="25"/>
      <c r="F7" s="108"/>
      <c r="G7" s="84"/>
      <c r="H7" s="84"/>
      <c r="I7" s="109"/>
      <c r="J7" s="25"/>
      <c r="K7" s="25">
        <f t="shared" ref="K7:K24" si="1">J7-H7</f>
        <v>0</v>
      </c>
      <c r="L7" s="25" t="str">
        <f t="shared" si="0"/>
        <v/>
      </c>
      <c r="M7" s="33"/>
      <c r="N7" s="20"/>
      <c r="O7" s="20"/>
      <c r="P7" s="20"/>
      <c r="Q7" s="20"/>
      <c r="R7" s="20"/>
      <c r="S7" s="20"/>
    </row>
    <row r="8" ht="15.75" customHeight="1" spans="1:19">
      <c r="A8" s="21"/>
      <c r="B8" s="23"/>
      <c r="C8" s="24"/>
      <c r="D8" s="21"/>
      <c r="E8" s="25"/>
      <c r="F8" s="108"/>
      <c r="G8" s="84"/>
      <c r="H8" s="84"/>
      <c r="I8" s="109"/>
      <c r="J8" s="25"/>
      <c r="K8" s="25">
        <f t="shared" si="1"/>
        <v>0</v>
      </c>
      <c r="L8" s="25" t="str">
        <f t="shared" si="0"/>
        <v/>
      </c>
      <c r="M8" s="33"/>
      <c r="N8" s="20"/>
      <c r="O8" s="20"/>
      <c r="P8" s="20"/>
      <c r="Q8" s="20"/>
      <c r="R8" s="20"/>
      <c r="S8" s="20"/>
    </row>
    <row r="9" ht="15.75" customHeight="1" spans="1:19">
      <c r="A9" s="21"/>
      <c r="B9" s="23"/>
      <c r="C9" s="24"/>
      <c r="D9" s="21"/>
      <c r="E9" s="25"/>
      <c r="F9" s="108"/>
      <c r="G9" s="84"/>
      <c r="H9" s="84"/>
      <c r="I9" s="109"/>
      <c r="J9" s="25"/>
      <c r="K9" s="25">
        <f t="shared" si="1"/>
        <v>0</v>
      </c>
      <c r="L9" s="25" t="str">
        <f t="shared" si="0"/>
        <v/>
      </c>
      <c r="M9" s="33"/>
      <c r="N9" s="20"/>
      <c r="O9" s="20"/>
      <c r="P9" s="20"/>
      <c r="Q9" s="20"/>
      <c r="R9" s="20"/>
      <c r="S9" s="20"/>
    </row>
    <row r="10" ht="15.75" customHeight="1" spans="1:19">
      <c r="A10" s="21"/>
      <c r="B10" s="23"/>
      <c r="C10" s="24"/>
      <c r="D10" s="21"/>
      <c r="E10" s="25"/>
      <c r="F10" s="108"/>
      <c r="G10" s="84"/>
      <c r="H10" s="84"/>
      <c r="I10" s="109"/>
      <c r="J10" s="25"/>
      <c r="K10" s="25">
        <f t="shared" si="1"/>
        <v>0</v>
      </c>
      <c r="L10" s="25" t="str">
        <f t="shared" si="0"/>
        <v/>
      </c>
      <c r="M10" s="33"/>
      <c r="N10" s="20"/>
      <c r="O10" s="20"/>
      <c r="P10" s="20"/>
      <c r="Q10" s="20"/>
      <c r="R10" s="20"/>
      <c r="S10" s="20"/>
    </row>
    <row r="11" ht="15.75" customHeight="1" spans="1:19">
      <c r="A11" s="21"/>
      <c r="B11" s="23"/>
      <c r="C11" s="24"/>
      <c r="D11" s="21"/>
      <c r="E11" s="25"/>
      <c r="F11" s="108"/>
      <c r="G11" s="84"/>
      <c r="H11" s="84"/>
      <c r="I11" s="109"/>
      <c r="J11" s="25"/>
      <c r="K11" s="25">
        <f t="shared" si="1"/>
        <v>0</v>
      </c>
      <c r="L11" s="25" t="str">
        <f t="shared" si="0"/>
        <v/>
      </c>
      <c r="M11" s="33"/>
      <c r="N11" s="20"/>
      <c r="O11" s="20"/>
      <c r="P11" s="20"/>
      <c r="Q11" s="20"/>
      <c r="R11" s="20"/>
      <c r="S11" s="20"/>
    </row>
    <row r="12" ht="15.75" customHeight="1" spans="1:19">
      <c r="A12" s="21"/>
      <c r="B12" s="23"/>
      <c r="C12" s="24"/>
      <c r="D12" s="21"/>
      <c r="E12" s="25"/>
      <c r="F12" s="108"/>
      <c r="G12" s="84"/>
      <c r="H12" s="25"/>
      <c r="I12" s="109"/>
      <c r="J12" s="25"/>
      <c r="K12" s="25">
        <f t="shared" si="1"/>
        <v>0</v>
      </c>
      <c r="L12" s="25" t="str">
        <f t="shared" si="0"/>
        <v/>
      </c>
      <c r="M12" s="33"/>
      <c r="N12" s="20"/>
      <c r="O12" s="20"/>
      <c r="P12" s="20"/>
      <c r="Q12" s="20"/>
      <c r="R12" s="20"/>
      <c r="S12" s="20"/>
    </row>
    <row r="13" ht="15.75" customHeight="1" spans="1:19">
      <c r="A13" s="21"/>
      <c r="B13" s="23"/>
      <c r="C13" s="24"/>
      <c r="D13" s="21"/>
      <c r="E13" s="25"/>
      <c r="F13" s="108"/>
      <c r="G13" s="84"/>
      <c r="H13" s="25"/>
      <c r="I13" s="109"/>
      <c r="J13" s="25"/>
      <c r="K13" s="25">
        <f t="shared" si="1"/>
        <v>0</v>
      </c>
      <c r="L13" s="25" t="str">
        <f t="shared" si="0"/>
        <v/>
      </c>
      <c r="M13" s="33"/>
      <c r="N13" s="20"/>
      <c r="O13" s="20"/>
      <c r="P13" s="20"/>
      <c r="Q13" s="20"/>
      <c r="R13" s="20"/>
      <c r="S13" s="20"/>
    </row>
    <row r="14" ht="15.75" customHeight="1" spans="1:19">
      <c r="A14" s="21"/>
      <c r="B14" s="23"/>
      <c r="C14" s="24"/>
      <c r="D14" s="21"/>
      <c r="E14" s="25"/>
      <c r="F14" s="108"/>
      <c r="G14" s="84"/>
      <c r="H14" s="25"/>
      <c r="I14" s="109"/>
      <c r="J14" s="25"/>
      <c r="K14" s="25">
        <f t="shared" si="1"/>
        <v>0</v>
      </c>
      <c r="L14" s="25" t="str">
        <f t="shared" si="0"/>
        <v/>
      </c>
      <c r="M14" s="33"/>
      <c r="N14" s="20"/>
      <c r="O14" s="20"/>
      <c r="P14" s="20"/>
      <c r="Q14" s="20"/>
      <c r="R14" s="20"/>
      <c r="S14" s="20"/>
    </row>
    <row r="15" ht="15.75" customHeight="1" spans="1:19">
      <c r="A15" s="21"/>
      <c r="B15" s="23"/>
      <c r="C15" s="24"/>
      <c r="D15" s="21"/>
      <c r="E15" s="25"/>
      <c r="F15" s="25"/>
      <c r="G15" s="25"/>
      <c r="H15" s="25"/>
      <c r="I15" s="109"/>
      <c r="J15" s="25"/>
      <c r="K15" s="25">
        <f t="shared" si="1"/>
        <v>0</v>
      </c>
      <c r="L15" s="25" t="str">
        <f t="shared" si="0"/>
        <v/>
      </c>
      <c r="M15" s="33"/>
      <c r="N15" s="20"/>
      <c r="O15" s="20"/>
      <c r="P15" s="20"/>
      <c r="Q15" s="20"/>
      <c r="R15" s="20"/>
      <c r="S15" s="20"/>
    </row>
    <row r="16" ht="15.75" customHeight="1" spans="1:19">
      <c r="A16" s="21"/>
      <c r="B16" s="23"/>
      <c r="C16" s="24"/>
      <c r="D16" s="21"/>
      <c r="E16" s="25"/>
      <c r="F16" s="25"/>
      <c r="G16" s="25"/>
      <c r="H16" s="25"/>
      <c r="I16" s="109"/>
      <c r="J16" s="25"/>
      <c r="K16" s="25">
        <f t="shared" si="1"/>
        <v>0</v>
      </c>
      <c r="L16" s="25" t="str">
        <f t="shared" si="0"/>
        <v/>
      </c>
      <c r="M16" s="33"/>
      <c r="N16" s="20"/>
      <c r="O16" s="20"/>
      <c r="P16" s="20"/>
      <c r="Q16" s="20"/>
      <c r="R16" s="20"/>
      <c r="S16" s="20"/>
    </row>
    <row r="17" ht="15.75" customHeight="1" spans="1:19">
      <c r="A17" s="21"/>
      <c r="B17" s="23"/>
      <c r="C17" s="24"/>
      <c r="D17" s="21"/>
      <c r="E17" s="25"/>
      <c r="F17" s="25"/>
      <c r="G17" s="25"/>
      <c r="H17" s="25"/>
      <c r="I17" s="109"/>
      <c r="J17" s="25"/>
      <c r="K17" s="25">
        <f t="shared" si="1"/>
        <v>0</v>
      </c>
      <c r="L17" s="25" t="str">
        <f t="shared" si="0"/>
        <v/>
      </c>
      <c r="M17" s="33"/>
      <c r="N17" s="20"/>
      <c r="O17" s="20"/>
      <c r="P17" s="20"/>
      <c r="Q17" s="20"/>
      <c r="R17" s="20"/>
      <c r="S17" s="20"/>
    </row>
    <row r="18" ht="15.75" customHeight="1" spans="1:19">
      <c r="A18" s="21"/>
      <c r="B18" s="23"/>
      <c r="C18" s="24"/>
      <c r="D18" s="21"/>
      <c r="E18" s="25"/>
      <c r="F18" s="25"/>
      <c r="G18" s="25"/>
      <c r="H18" s="25"/>
      <c r="I18" s="109"/>
      <c r="J18" s="25"/>
      <c r="K18" s="25">
        <f t="shared" si="1"/>
        <v>0</v>
      </c>
      <c r="L18" s="25" t="str">
        <f t="shared" si="0"/>
        <v/>
      </c>
      <c r="M18" s="33"/>
      <c r="N18" s="20"/>
      <c r="O18" s="20"/>
      <c r="P18" s="20"/>
      <c r="Q18" s="20"/>
      <c r="R18" s="20"/>
      <c r="S18" s="20"/>
    </row>
    <row r="19" ht="15.75" customHeight="1" spans="1:19">
      <c r="A19" s="21"/>
      <c r="B19" s="23"/>
      <c r="C19" s="24"/>
      <c r="D19" s="21"/>
      <c r="E19" s="25"/>
      <c r="F19" s="25"/>
      <c r="G19" s="25"/>
      <c r="H19" s="25"/>
      <c r="I19" s="109"/>
      <c r="J19" s="25"/>
      <c r="K19" s="25">
        <f t="shared" si="1"/>
        <v>0</v>
      </c>
      <c r="L19" s="25" t="str">
        <f t="shared" si="0"/>
        <v/>
      </c>
      <c r="M19" s="33"/>
      <c r="N19" s="20"/>
      <c r="O19" s="20"/>
      <c r="P19" s="20"/>
      <c r="Q19" s="20"/>
      <c r="R19" s="20"/>
      <c r="S19" s="20"/>
    </row>
    <row r="20" ht="15.75" customHeight="1" spans="1:19">
      <c r="A20" s="21"/>
      <c r="B20" s="23"/>
      <c r="C20" s="24"/>
      <c r="D20" s="21"/>
      <c r="E20" s="25"/>
      <c r="F20" s="25"/>
      <c r="G20" s="25"/>
      <c r="H20" s="25"/>
      <c r="I20" s="109"/>
      <c r="J20" s="25"/>
      <c r="K20" s="25">
        <f t="shared" si="1"/>
        <v>0</v>
      </c>
      <c r="L20" s="25" t="str">
        <f t="shared" si="0"/>
        <v/>
      </c>
      <c r="M20" s="33"/>
      <c r="N20" s="20"/>
      <c r="O20" s="20"/>
      <c r="P20" s="20"/>
      <c r="Q20" s="20"/>
      <c r="R20" s="20"/>
      <c r="S20" s="20"/>
    </row>
    <row r="21" ht="15.75" customHeight="1" spans="1:19">
      <c r="A21" s="21"/>
      <c r="B21" s="23"/>
      <c r="C21" s="24"/>
      <c r="D21" s="21"/>
      <c r="E21" s="25"/>
      <c r="F21" s="25"/>
      <c r="G21" s="25"/>
      <c r="H21" s="25"/>
      <c r="I21" s="109"/>
      <c r="J21" s="25"/>
      <c r="K21" s="25">
        <f t="shared" si="1"/>
        <v>0</v>
      </c>
      <c r="L21" s="25" t="str">
        <f t="shared" si="0"/>
        <v/>
      </c>
      <c r="M21" s="33"/>
      <c r="N21" s="20"/>
      <c r="O21" s="20"/>
      <c r="P21" s="20"/>
      <c r="Q21" s="20"/>
      <c r="R21" s="20"/>
      <c r="S21" s="20"/>
    </row>
    <row r="22" ht="15.75" customHeight="1" spans="1:19">
      <c r="A22" s="21"/>
      <c r="B22" s="23"/>
      <c r="C22" s="24"/>
      <c r="D22" s="21"/>
      <c r="E22" s="25"/>
      <c r="F22" s="25"/>
      <c r="G22" s="25"/>
      <c r="H22" s="25"/>
      <c r="I22" s="109"/>
      <c r="J22" s="25"/>
      <c r="K22" s="25">
        <f t="shared" si="1"/>
        <v>0</v>
      </c>
      <c r="L22" s="25" t="str">
        <f t="shared" si="0"/>
        <v/>
      </c>
      <c r="M22" s="33"/>
      <c r="N22" s="20"/>
      <c r="O22" s="20"/>
      <c r="P22" s="20"/>
      <c r="Q22" s="20"/>
      <c r="R22" s="20"/>
      <c r="S22" s="20"/>
    </row>
    <row r="23" ht="15.75" customHeight="1" spans="1:19">
      <c r="A23" s="21"/>
      <c r="B23" s="23"/>
      <c r="C23" s="24"/>
      <c r="D23" s="21"/>
      <c r="E23" s="25"/>
      <c r="F23" s="25"/>
      <c r="G23" s="25"/>
      <c r="H23" s="25"/>
      <c r="I23" s="109"/>
      <c r="J23" s="25"/>
      <c r="K23" s="25">
        <f t="shared" si="1"/>
        <v>0</v>
      </c>
      <c r="L23" s="25" t="str">
        <f t="shared" si="0"/>
        <v/>
      </c>
      <c r="M23" s="33"/>
      <c r="N23" s="20"/>
      <c r="O23" s="20"/>
      <c r="P23" s="20"/>
      <c r="Q23" s="20"/>
      <c r="R23" s="20"/>
      <c r="S23" s="20"/>
    </row>
    <row r="24" ht="15.75" customHeight="1" spans="1:19">
      <c r="A24" s="21"/>
      <c r="B24" s="23"/>
      <c r="C24" s="24"/>
      <c r="D24" s="21"/>
      <c r="E24" s="25"/>
      <c r="F24" s="25"/>
      <c r="G24" s="25"/>
      <c r="H24" s="25"/>
      <c r="I24" s="109"/>
      <c r="J24" s="25"/>
      <c r="K24" s="25">
        <f t="shared" si="1"/>
        <v>0</v>
      </c>
      <c r="L24" s="25" t="str">
        <f t="shared" si="0"/>
        <v/>
      </c>
      <c r="M24" s="33"/>
      <c r="N24" s="20"/>
      <c r="O24" s="20"/>
      <c r="P24" s="20"/>
      <c r="Q24" s="20"/>
      <c r="R24" s="20"/>
      <c r="S24" s="20"/>
    </row>
    <row r="25" ht="15.75" customHeight="1" spans="1:19">
      <c r="A25" s="21"/>
      <c r="B25" s="23"/>
      <c r="C25" s="24"/>
      <c r="D25" s="21"/>
      <c r="E25" s="25"/>
      <c r="F25" s="25"/>
      <c r="G25" s="25"/>
      <c r="H25" s="25"/>
      <c r="I25" s="109"/>
      <c r="J25" s="25"/>
      <c r="K25" s="25" t="str">
        <f>IF(H25=0,"",(J25-H25))</f>
        <v/>
      </c>
      <c r="L25" s="25" t="str">
        <f t="shared" si="0"/>
        <v/>
      </c>
      <c r="M25" s="33"/>
      <c r="N25" s="20"/>
      <c r="O25" s="20"/>
      <c r="P25" s="20"/>
      <c r="Q25" s="20"/>
      <c r="R25" s="20"/>
      <c r="S25" s="20"/>
    </row>
    <row r="26" ht="15.75" customHeight="1" spans="1:19">
      <c r="A26" s="21"/>
      <c r="B26" s="23"/>
      <c r="C26" s="24"/>
      <c r="D26" s="21"/>
      <c r="E26" s="25"/>
      <c r="F26" s="25"/>
      <c r="G26" s="25"/>
      <c r="H26" s="25"/>
      <c r="I26" s="109"/>
      <c r="J26" s="25"/>
      <c r="K26" s="25" t="str">
        <f>IF(H26=0,"",(J26-H26))</f>
        <v/>
      </c>
      <c r="L26" s="25" t="str">
        <f t="shared" si="0"/>
        <v/>
      </c>
      <c r="M26" s="33"/>
      <c r="N26" s="20"/>
      <c r="O26" s="20"/>
      <c r="P26" s="20"/>
      <c r="Q26" s="20"/>
      <c r="R26" s="20"/>
      <c r="S26" s="20"/>
    </row>
    <row r="27" ht="15.75" customHeight="1" spans="1:19">
      <c r="A27" s="26" t="s">
        <v>262</v>
      </c>
      <c r="B27" s="27"/>
      <c r="C27" s="24"/>
      <c r="D27" s="21"/>
      <c r="E27" s="25">
        <f>SUM(E6:E26)</f>
        <v>0</v>
      </c>
      <c r="F27" s="25">
        <f>SUM(F6:F26)</f>
        <v>0</v>
      </c>
      <c r="G27" s="25">
        <f>SUM(G6:G26)</f>
        <v>0</v>
      </c>
      <c r="H27" s="25">
        <f>SUM(H6:H26)</f>
        <v>0</v>
      </c>
      <c r="I27" s="25"/>
      <c r="J27" s="25">
        <f>SUM(J6:J26)</f>
        <v>0</v>
      </c>
      <c r="K27" s="25" t="str">
        <f>IF(H27=0,"",(J27-H27))</f>
        <v/>
      </c>
      <c r="L27" s="25" t="str">
        <f t="shared" si="0"/>
        <v/>
      </c>
      <c r="M27" s="33"/>
      <c r="N27" s="20"/>
      <c r="O27" s="20"/>
      <c r="P27" s="20"/>
      <c r="Q27" s="20"/>
      <c r="R27" s="20"/>
      <c r="S27" s="20"/>
    </row>
    <row r="28" s="39" customFormat="1" ht="15.75" customHeight="1" spans="1:19">
      <c r="A28" s="19" t="e">
        <f>无形资产汇总!A27</f>
        <v>#REF!</v>
      </c>
      <c r="B28" s="19"/>
      <c r="C28" s="19"/>
      <c r="D28" s="19"/>
      <c r="E28" s="19"/>
      <c r="F28" s="19"/>
      <c r="G28" s="19"/>
      <c r="H28" s="19" t="e">
        <f>"评估人员："&amp;#REF!&amp;"  "&amp;#REF!</f>
        <v>#REF!</v>
      </c>
      <c r="I28" s="19"/>
      <c r="J28" s="19"/>
      <c r="K28" s="19"/>
      <c r="L28" s="19"/>
      <c r="M28" s="19"/>
      <c r="N28" s="19"/>
      <c r="O28" s="19"/>
      <c r="P28" s="19"/>
      <c r="Q28" s="19"/>
      <c r="R28" s="19"/>
      <c r="S28" s="19"/>
    </row>
    <row r="29" s="39" customFormat="1" ht="15.75" customHeight="1" spans="1:19">
      <c r="A29" s="19" t="e">
        <f>无形资产汇总!A28</f>
        <v>#REF!</v>
      </c>
      <c r="B29" s="19"/>
      <c r="C29" s="19"/>
      <c r="D29" s="19"/>
      <c r="E29" s="19"/>
      <c r="F29" s="19"/>
      <c r="G29" s="19"/>
      <c r="H29" s="19"/>
      <c r="I29" s="19"/>
      <c r="J29" s="19"/>
      <c r="K29" s="19"/>
      <c r="L29" s="19"/>
      <c r="M29" s="19"/>
      <c r="N29" s="19"/>
      <c r="O29" s="19"/>
      <c r="P29" s="19"/>
      <c r="Q29" s="19"/>
      <c r="R29" s="19"/>
      <c r="S29" s="19"/>
    </row>
    <row r="30" spans="1:19">
      <c r="A30" s="20"/>
      <c r="B30" s="20"/>
      <c r="C30" s="20"/>
      <c r="D30" s="20"/>
      <c r="E30" s="20"/>
      <c r="F30" s="20"/>
      <c r="G30" s="20"/>
      <c r="H30" s="20"/>
      <c r="I30" s="20"/>
      <c r="J30" s="20"/>
      <c r="K30" s="20"/>
      <c r="L30" s="20"/>
      <c r="M30" s="20"/>
      <c r="N30" s="20"/>
      <c r="O30" s="20"/>
      <c r="P30" s="20"/>
      <c r="Q30" s="20"/>
      <c r="R30" s="20"/>
      <c r="S30" s="20"/>
    </row>
    <row r="31" spans="1:19">
      <c r="A31" s="20"/>
      <c r="B31" s="20"/>
      <c r="C31" s="20"/>
      <c r="D31" s="20"/>
      <c r="E31" s="20"/>
      <c r="F31" s="20"/>
      <c r="G31" s="20"/>
      <c r="H31" s="20"/>
      <c r="I31" s="20"/>
      <c r="J31" s="20"/>
      <c r="K31" s="20"/>
      <c r="L31" s="20"/>
      <c r="M31" s="20"/>
      <c r="N31" s="20"/>
      <c r="O31" s="20"/>
      <c r="P31" s="20"/>
      <c r="Q31" s="20"/>
      <c r="R31" s="20"/>
      <c r="S31" s="20"/>
    </row>
    <row r="32" spans="1:19">
      <c r="A32" s="20"/>
      <c r="B32" s="20"/>
      <c r="C32" s="20"/>
      <c r="D32" s="20"/>
      <c r="E32" s="20"/>
      <c r="F32" s="20"/>
      <c r="G32" s="20"/>
      <c r="H32" s="20"/>
      <c r="I32" s="20"/>
      <c r="J32" s="20"/>
      <c r="K32" s="20"/>
      <c r="L32" s="20"/>
      <c r="M32" s="20"/>
      <c r="N32" s="20"/>
      <c r="O32" s="20"/>
      <c r="P32" s="20"/>
      <c r="Q32" s="20"/>
      <c r="R32" s="20"/>
      <c r="S32" s="20"/>
    </row>
    <row r="33" spans="1:19">
      <c r="A33" s="20"/>
      <c r="B33" s="20"/>
      <c r="C33" s="20"/>
      <c r="D33" s="20"/>
      <c r="E33" s="20"/>
      <c r="F33" s="20"/>
      <c r="G33" s="20"/>
      <c r="H33" s="20"/>
      <c r="I33" s="20"/>
      <c r="J33" s="20"/>
      <c r="K33" s="20"/>
      <c r="L33" s="20"/>
      <c r="M33" s="20"/>
      <c r="N33" s="20"/>
      <c r="O33" s="20"/>
      <c r="P33" s="20"/>
      <c r="Q33" s="20"/>
      <c r="R33" s="20"/>
      <c r="S33" s="20"/>
    </row>
    <row r="34" spans="1:19">
      <c r="A34" s="20"/>
      <c r="B34" s="20"/>
      <c r="C34" s="20"/>
      <c r="D34" s="20"/>
      <c r="E34" s="20"/>
      <c r="F34" s="20"/>
      <c r="G34" s="20"/>
      <c r="H34" s="20"/>
      <c r="I34" s="20"/>
      <c r="J34" s="20"/>
      <c r="K34" s="20"/>
      <c r="L34" s="20"/>
      <c r="M34" s="20"/>
      <c r="N34" s="20"/>
      <c r="O34" s="20"/>
      <c r="P34" s="20"/>
      <c r="Q34" s="20"/>
      <c r="R34" s="20"/>
      <c r="S34" s="20"/>
    </row>
    <row r="35" spans="1:19">
      <c r="A35" s="20"/>
      <c r="B35" s="20"/>
      <c r="C35" s="20"/>
      <c r="D35" s="20"/>
      <c r="E35" s="20"/>
      <c r="F35" s="20"/>
      <c r="G35" s="20"/>
      <c r="H35" s="20"/>
      <c r="I35" s="20"/>
      <c r="J35" s="20"/>
      <c r="K35" s="20"/>
      <c r="L35" s="20"/>
      <c r="M35" s="20"/>
      <c r="N35" s="20"/>
      <c r="O35" s="20"/>
      <c r="P35" s="20"/>
      <c r="Q35" s="20"/>
      <c r="R35" s="20"/>
      <c r="S35" s="20"/>
    </row>
    <row r="36" spans="1:19">
      <c r="A36" s="20"/>
      <c r="B36" s="20"/>
      <c r="C36" s="20"/>
      <c r="D36" s="20"/>
      <c r="E36" s="20"/>
      <c r="F36" s="20"/>
      <c r="G36" s="20"/>
      <c r="H36" s="20"/>
      <c r="I36" s="20"/>
      <c r="J36" s="20"/>
      <c r="K36" s="20"/>
      <c r="L36" s="20"/>
      <c r="M36" s="20"/>
      <c r="N36" s="20"/>
      <c r="O36" s="20"/>
      <c r="P36" s="20"/>
      <c r="Q36" s="20"/>
      <c r="R36" s="20"/>
      <c r="S36" s="20"/>
    </row>
    <row r="37" spans="1:19">
      <c r="A37" s="20"/>
      <c r="B37" s="20"/>
      <c r="C37" s="20"/>
      <c r="D37" s="20"/>
      <c r="E37" s="20"/>
      <c r="F37" s="20"/>
      <c r="G37" s="20"/>
      <c r="H37" s="20"/>
      <c r="I37" s="20"/>
      <c r="J37" s="20"/>
      <c r="K37" s="20"/>
      <c r="L37" s="20"/>
      <c r="M37" s="20"/>
      <c r="N37" s="20"/>
      <c r="O37" s="20"/>
      <c r="P37" s="20"/>
      <c r="Q37" s="20"/>
      <c r="R37" s="20"/>
      <c r="S37" s="20"/>
    </row>
    <row r="38" spans="1:19">
      <c r="A38" s="20"/>
      <c r="B38" s="20"/>
      <c r="C38" s="20"/>
      <c r="D38" s="20"/>
      <c r="E38" s="20"/>
      <c r="F38" s="20"/>
      <c r="G38" s="20"/>
      <c r="H38" s="20"/>
      <c r="I38" s="20"/>
      <c r="J38" s="20"/>
      <c r="K38" s="20"/>
      <c r="L38" s="20"/>
      <c r="M38" s="20"/>
      <c r="N38" s="20"/>
      <c r="O38" s="20"/>
      <c r="P38" s="20"/>
      <c r="Q38" s="20"/>
      <c r="R38" s="20"/>
      <c r="S38" s="20"/>
    </row>
    <row r="39" spans="1:19">
      <c r="A39" s="20"/>
      <c r="B39" s="20"/>
      <c r="C39" s="20"/>
      <c r="D39" s="20"/>
      <c r="E39" s="20"/>
      <c r="F39" s="20"/>
      <c r="G39" s="20"/>
      <c r="H39" s="20"/>
      <c r="I39" s="20"/>
      <c r="J39" s="20"/>
      <c r="K39" s="20"/>
      <c r="L39" s="20"/>
      <c r="M39" s="20"/>
      <c r="N39" s="20"/>
      <c r="O39" s="20"/>
      <c r="P39" s="20"/>
      <c r="Q39" s="20"/>
      <c r="R39" s="20"/>
      <c r="S39" s="20"/>
    </row>
    <row r="40" spans="1:19">
      <c r="A40" s="20"/>
      <c r="B40" s="20"/>
      <c r="C40" s="20"/>
      <c r="D40" s="20"/>
      <c r="E40" s="20"/>
      <c r="F40" s="20"/>
      <c r="G40" s="20"/>
      <c r="H40" s="20"/>
      <c r="I40" s="20"/>
      <c r="J40" s="20"/>
      <c r="K40" s="20"/>
      <c r="L40" s="20"/>
      <c r="M40" s="20"/>
      <c r="N40" s="20"/>
      <c r="O40" s="20"/>
      <c r="P40" s="20"/>
      <c r="Q40" s="20"/>
      <c r="R40" s="20"/>
      <c r="S40" s="20"/>
    </row>
    <row r="41" spans="1:19">
      <c r="A41" s="20"/>
      <c r="B41" s="20"/>
      <c r="C41" s="20"/>
      <c r="D41" s="20"/>
      <c r="E41" s="20"/>
      <c r="F41" s="20"/>
      <c r="G41" s="20"/>
      <c r="H41" s="20"/>
      <c r="I41" s="20"/>
      <c r="J41" s="20"/>
      <c r="K41" s="20"/>
      <c r="L41" s="20"/>
      <c r="M41" s="20"/>
      <c r="N41" s="20"/>
      <c r="O41" s="20"/>
      <c r="P41" s="20"/>
      <c r="Q41" s="20"/>
      <c r="R41" s="20"/>
      <c r="S41" s="20"/>
    </row>
    <row r="42" spans="1:19">
      <c r="A42" s="20"/>
      <c r="B42" s="20"/>
      <c r="C42" s="20"/>
      <c r="D42" s="20"/>
      <c r="E42" s="20"/>
      <c r="F42" s="20"/>
      <c r="G42" s="20"/>
      <c r="H42" s="20"/>
      <c r="I42" s="20"/>
      <c r="J42" s="20"/>
      <c r="K42" s="20"/>
      <c r="L42" s="20"/>
      <c r="M42" s="20"/>
      <c r="N42" s="20"/>
      <c r="O42" s="20"/>
      <c r="P42" s="20"/>
      <c r="Q42" s="20"/>
      <c r="R42" s="20"/>
      <c r="S42" s="20"/>
    </row>
    <row r="43" spans="1:19">
      <c r="A43" s="20"/>
      <c r="B43" s="20"/>
      <c r="C43" s="20"/>
      <c r="D43" s="20"/>
      <c r="E43" s="20"/>
      <c r="F43" s="20"/>
      <c r="G43" s="20"/>
      <c r="H43" s="20"/>
      <c r="I43" s="20"/>
      <c r="J43" s="20"/>
      <c r="K43" s="20"/>
      <c r="L43" s="20"/>
      <c r="M43" s="20"/>
      <c r="N43" s="20"/>
      <c r="O43" s="20"/>
      <c r="P43" s="20"/>
      <c r="Q43" s="20"/>
      <c r="R43" s="20"/>
      <c r="S43" s="20"/>
    </row>
    <row r="44" spans="1:19">
      <c r="A44" s="20"/>
      <c r="B44" s="20"/>
      <c r="C44" s="20"/>
      <c r="D44" s="20"/>
      <c r="E44" s="20"/>
      <c r="F44" s="20"/>
      <c r="G44" s="20"/>
      <c r="H44" s="20"/>
      <c r="I44" s="20"/>
      <c r="J44" s="20"/>
      <c r="K44" s="20"/>
      <c r="L44" s="20"/>
      <c r="M44" s="20"/>
      <c r="N44" s="20"/>
      <c r="O44" s="20"/>
      <c r="P44" s="20"/>
      <c r="Q44" s="20"/>
      <c r="R44" s="20"/>
      <c r="S44" s="20"/>
    </row>
    <row r="45" spans="1:19">
      <c r="A45" s="20"/>
      <c r="B45" s="20"/>
      <c r="C45" s="20"/>
      <c r="D45" s="20"/>
      <c r="E45" s="20"/>
      <c r="F45" s="20"/>
      <c r="G45" s="20"/>
      <c r="H45" s="20"/>
      <c r="I45" s="20"/>
      <c r="J45" s="20"/>
      <c r="K45" s="20"/>
      <c r="L45" s="20"/>
      <c r="M45" s="20"/>
      <c r="N45" s="20"/>
      <c r="O45" s="20"/>
      <c r="P45" s="20"/>
      <c r="Q45" s="20"/>
      <c r="R45" s="20"/>
      <c r="S45" s="20"/>
    </row>
    <row r="46" spans="1:19">
      <c r="A46" s="20"/>
      <c r="B46" s="20"/>
      <c r="C46" s="20"/>
      <c r="D46" s="20"/>
      <c r="E46" s="20"/>
      <c r="F46" s="20"/>
      <c r="G46" s="20"/>
      <c r="H46" s="20"/>
      <c r="I46" s="20"/>
      <c r="J46" s="20"/>
      <c r="K46" s="20"/>
      <c r="L46" s="20"/>
      <c r="M46" s="20"/>
      <c r="N46" s="20"/>
      <c r="O46" s="20"/>
      <c r="P46" s="20"/>
      <c r="Q46" s="20"/>
      <c r="R46" s="20"/>
      <c r="S46" s="20"/>
    </row>
  </sheetData>
  <mergeCells count="3">
    <mergeCell ref="A2:M2"/>
    <mergeCell ref="A3:M3"/>
    <mergeCell ref="A27:B27"/>
  </mergeCells>
  <hyperlinks>
    <hyperlink ref="A1" location="索引目录!C29" display="返回索引页"/>
    <hyperlink ref="B1" location="无形资产汇总!B7" display="返回"/>
  </hyperlinks>
  <pageMargins left="0.699305555555556" right="0.699305555555556" top="0.75" bottom="0.75" header="0.3" footer="0.3"/>
  <pageSetup paperSize="9" orientation="portrait"/>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B15" sqref="AB15"/>
    </sheetView>
  </sheetViews>
  <sheetFormatPr defaultColWidth="7.875" defaultRowHeight="15.75" customHeight="1"/>
  <cols>
    <col min="1" max="1" width="3.75" style="13" customWidth="1"/>
    <col min="2" max="2" width="16.875" style="13" customWidth="1"/>
    <col min="3" max="3" width="17.25" style="13" customWidth="1"/>
    <col min="4" max="4" width="16.625" style="13" customWidth="1"/>
    <col min="5" max="5" width="9.25" style="13" customWidth="1"/>
    <col min="6" max="6" width="7.625" style="13" customWidth="1"/>
    <col min="7" max="7" width="12.625" style="13" customWidth="1"/>
    <col min="8" max="8" width="4.5" style="13" customWidth="1"/>
    <col min="9" max="9" width="9.125" style="13" customWidth="1"/>
    <col min="10" max="10" width="11" style="13" customWidth="1"/>
    <col min="11" max="11" width="16.625" style="13" hidden="1" customWidth="1" outlineLevel="1"/>
    <col min="12" max="12" width="11.375" style="13" hidden="1" customWidth="1" outlineLevel="1"/>
    <col min="13" max="13" width="12.125" style="13" customWidth="1" collapsed="1"/>
    <col min="14" max="14" width="14.25" style="13" customWidth="1"/>
    <col min="15" max="15" width="15.75" style="13" customWidth="1"/>
    <col min="16" max="16" width="7.125" style="13" customWidth="1"/>
    <col min="17" max="17" width="7.875" style="13"/>
    <col min="18" max="18" width="11.5" style="13" hidden="1" customWidth="1" outlineLevel="1"/>
    <col min="19" max="19" width="7.875" style="13" collapsed="1"/>
    <col min="20" max="16384" width="7.875" style="13"/>
  </cols>
  <sheetData>
    <row r="1" spans="1:19">
      <c r="A1" s="14" t="s">
        <v>222</v>
      </c>
      <c r="B1" s="15" t="s">
        <v>223</v>
      </c>
      <c r="C1" s="16"/>
      <c r="D1" s="16"/>
      <c r="E1" s="16"/>
      <c r="F1" s="16"/>
      <c r="G1" s="16"/>
      <c r="H1" s="16"/>
      <c r="I1" s="16"/>
      <c r="J1" s="16"/>
      <c r="K1" s="16"/>
      <c r="L1" s="16"/>
      <c r="M1" s="16"/>
      <c r="N1" s="16"/>
      <c r="O1" s="16"/>
      <c r="P1" s="16"/>
      <c r="Q1" s="16"/>
      <c r="R1" s="20"/>
      <c r="S1" s="20"/>
    </row>
    <row r="2" s="11" customFormat="1" ht="30" customHeight="1" spans="1:19">
      <c r="A2" s="17" t="s">
        <v>1080</v>
      </c>
      <c r="B2" s="17"/>
      <c r="C2" s="17"/>
      <c r="D2" s="17"/>
      <c r="E2" s="17"/>
      <c r="F2" s="17"/>
      <c r="G2" s="17"/>
      <c r="H2" s="17"/>
      <c r="I2" s="17"/>
      <c r="J2" s="17"/>
      <c r="K2" s="17"/>
      <c r="L2" s="17"/>
      <c r="M2" s="17"/>
      <c r="N2" s="17"/>
      <c r="O2" s="17"/>
      <c r="P2" s="17"/>
      <c r="Q2" s="17"/>
      <c r="R2" s="29"/>
      <c r="S2" s="29"/>
    </row>
    <row r="3" ht="14.1" customHeight="1" spans="1:19">
      <c r="A3" s="18" t="e">
        <f>无形资产汇总!A3</f>
        <v>#REF!</v>
      </c>
      <c r="B3" s="18"/>
      <c r="C3" s="18"/>
      <c r="D3" s="18"/>
      <c r="E3" s="18"/>
      <c r="F3" s="18"/>
      <c r="G3" s="18"/>
      <c r="H3" s="18"/>
      <c r="I3" s="30"/>
      <c r="J3" s="30"/>
      <c r="K3" s="30"/>
      <c r="L3" s="30"/>
      <c r="M3" s="30"/>
      <c r="N3" s="30"/>
      <c r="O3" s="30"/>
      <c r="P3" s="30"/>
      <c r="Q3" s="30"/>
      <c r="R3" s="20"/>
      <c r="S3" s="20"/>
    </row>
    <row r="4" customHeight="1" spans="1:19">
      <c r="A4" s="19" t="e">
        <f>无形资产汇总!A4</f>
        <v>#REF!</v>
      </c>
      <c r="B4" s="20"/>
      <c r="C4" s="20"/>
      <c r="D4" s="20"/>
      <c r="E4" s="20"/>
      <c r="F4" s="20"/>
      <c r="G4" s="20"/>
      <c r="H4" s="20"/>
      <c r="I4" s="20"/>
      <c r="J4" s="20"/>
      <c r="K4" s="20"/>
      <c r="L4" s="20"/>
      <c r="M4" s="20"/>
      <c r="N4" s="20"/>
      <c r="O4" s="20"/>
      <c r="P4" s="20"/>
      <c r="Q4" s="31" t="s">
        <v>248</v>
      </c>
      <c r="R4" s="20"/>
      <c r="S4" s="20"/>
    </row>
    <row r="5" s="52" customFormat="1" ht="27.75" customHeight="1" spans="1:19">
      <c r="A5" s="22" t="s">
        <v>249</v>
      </c>
      <c r="B5" s="22" t="s">
        <v>1081</v>
      </c>
      <c r="C5" s="22" t="s">
        <v>1082</v>
      </c>
      <c r="D5" s="22" t="s">
        <v>1083</v>
      </c>
      <c r="E5" s="22" t="s">
        <v>1076</v>
      </c>
      <c r="F5" s="22" t="s">
        <v>1084</v>
      </c>
      <c r="G5" s="22" t="s">
        <v>1085</v>
      </c>
      <c r="H5" s="22" t="s">
        <v>1086</v>
      </c>
      <c r="I5" s="22" t="s">
        <v>470</v>
      </c>
      <c r="J5" s="22" t="s">
        <v>1078</v>
      </c>
      <c r="K5" s="22" t="s">
        <v>254</v>
      </c>
      <c r="L5" s="22" t="s">
        <v>255</v>
      </c>
      <c r="M5" s="22" t="s">
        <v>256</v>
      </c>
      <c r="N5" s="22" t="s">
        <v>257</v>
      </c>
      <c r="O5" s="22" t="s">
        <v>1025</v>
      </c>
      <c r="P5" s="22" t="s">
        <v>258</v>
      </c>
      <c r="Q5" s="22" t="s">
        <v>305</v>
      </c>
      <c r="R5" s="21" t="s">
        <v>1087</v>
      </c>
      <c r="S5" s="16"/>
    </row>
    <row r="6" customHeight="1" spans="1:19">
      <c r="A6" s="105"/>
      <c r="B6" s="105"/>
      <c r="C6" s="78"/>
      <c r="D6" s="105"/>
      <c r="E6" s="106"/>
      <c r="F6" s="105"/>
      <c r="G6" s="24"/>
      <c r="H6" s="21"/>
      <c r="I6" s="84"/>
      <c r="J6" s="84"/>
      <c r="K6" s="84"/>
      <c r="L6" s="25"/>
      <c r="M6" s="84"/>
      <c r="N6" s="25"/>
      <c r="O6" s="25" t="str">
        <f t="shared" ref="O6:O26" si="0">IF(M6=0,"",(N6-M6))</f>
        <v/>
      </c>
      <c r="P6" s="25" t="str">
        <f t="shared" ref="P6:P25" si="1">IF(M6=0,"",(N6-M6)/M6*100)</f>
        <v/>
      </c>
      <c r="Q6" s="33"/>
      <c r="R6" s="33"/>
      <c r="S6" s="20"/>
    </row>
    <row r="7" customHeight="1" spans="1:19">
      <c r="A7" s="21"/>
      <c r="B7" s="21"/>
      <c r="C7" s="23"/>
      <c r="D7" s="23"/>
      <c r="E7" s="24"/>
      <c r="F7" s="21"/>
      <c r="G7" s="21"/>
      <c r="H7" s="21"/>
      <c r="I7" s="25"/>
      <c r="J7" s="25"/>
      <c r="K7" s="25"/>
      <c r="L7" s="25"/>
      <c r="M7" s="25"/>
      <c r="N7" s="25"/>
      <c r="O7" s="25" t="str">
        <f t="shared" si="0"/>
        <v/>
      </c>
      <c r="P7" s="25" t="str">
        <f t="shared" si="1"/>
        <v/>
      </c>
      <c r="Q7" s="33"/>
      <c r="R7" s="33"/>
      <c r="S7" s="20"/>
    </row>
    <row r="8" customHeight="1" spans="1:19">
      <c r="A8" s="21"/>
      <c r="B8" s="21"/>
      <c r="C8" s="23"/>
      <c r="D8" s="23"/>
      <c r="E8" s="24"/>
      <c r="F8" s="21"/>
      <c r="G8" s="21"/>
      <c r="H8" s="21"/>
      <c r="I8" s="25"/>
      <c r="J8" s="25"/>
      <c r="K8" s="25"/>
      <c r="L8" s="25"/>
      <c r="M8" s="25"/>
      <c r="N8" s="25"/>
      <c r="O8" s="25" t="str">
        <f t="shared" si="0"/>
        <v/>
      </c>
      <c r="P8" s="25" t="str">
        <f t="shared" si="1"/>
        <v/>
      </c>
      <c r="Q8" s="33"/>
      <c r="R8" s="33"/>
      <c r="S8" s="20"/>
    </row>
    <row r="9" customHeight="1" spans="1:19">
      <c r="A9" s="21"/>
      <c r="B9" s="21"/>
      <c r="C9" s="23"/>
      <c r="D9" s="23"/>
      <c r="E9" s="24"/>
      <c r="F9" s="21"/>
      <c r="G9" s="21"/>
      <c r="H9" s="21"/>
      <c r="I9" s="25"/>
      <c r="J9" s="25"/>
      <c r="K9" s="25"/>
      <c r="L9" s="25"/>
      <c r="M9" s="25"/>
      <c r="N9" s="25"/>
      <c r="O9" s="25" t="str">
        <f t="shared" si="0"/>
        <v/>
      </c>
      <c r="P9" s="25" t="str">
        <f t="shared" si="1"/>
        <v/>
      </c>
      <c r="Q9" s="33"/>
      <c r="R9" s="33"/>
      <c r="S9" s="20"/>
    </row>
    <row r="10" customHeight="1" spans="1:19">
      <c r="A10" s="21"/>
      <c r="B10" s="21"/>
      <c r="C10" s="23"/>
      <c r="D10" s="23"/>
      <c r="E10" s="24"/>
      <c r="F10" s="21"/>
      <c r="G10" s="21"/>
      <c r="H10" s="21"/>
      <c r="I10" s="25"/>
      <c r="J10" s="25"/>
      <c r="K10" s="25"/>
      <c r="L10" s="25"/>
      <c r="M10" s="25"/>
      <c r="N10" s="25"/>
      <c r="O10" s="25" t="str">
        <f t="shared" si="0"/>
        <v/>
      </c>
      <c r="P10" s="25" t="str">
        <f t="shared" si="1"/>
        <v/>
      </c>
      <c r="Q10" s="33"/>
      <c r="R10" s="33"/>
      <c r="S10" s="20"/>
    </row>
    <row r="11" customHeight="1" spans="1:19">
      <c r="A11" s="21"/>
      <c r="B11" s="21"/>
      <c r="C11" s="23"/>
      <c r="D11" s="23"/>
      <c r="E11" s="24"/>
      <c r="F11" s="21"/>
      <c r="G11" s="21"/>
      <c r="H11" s="21"/>
      <c r="I11" s="25"/>
      <c r="J11" s="25"/>
      <c r="K11" s="25"/>
      <c r="L11" s="25"/>
      <c r="M11" s="25"/>
      <c r="N11" s="25"/>
      <c r="O11" s="25" t="str">
        <f t="shared" si="0"/>
        <v/>
      </c>
      <c r="P11" s="25" t="str">
        <f t="shared" si="1"/>
        <v/>
      </c>
      <c r="Q11" s="33"/>
      <c r="R11" s="33"/>
      <c r="S11" s="20"/>
    </row>
    <row r="12" customHeight="1" spans="1:19">
      <c r="A12" s="21"/>
      <c r="B12" s="21"/>
      <c r="C12" s="23"/>
      <c r="D12" s="23"/>
      <c r="E12" s="24"/>
      <c r="F12" s="21"/>
      <c r="G12" s="21"/>
      <c r="H12" s="21"/>
      <c r="I12" s="25"/>
      <c r="J12" s="25"/>
      <c r="K12" s="25"/>
      <c r="L12" s="25"/>
      <c r="M12" s="25"/>
      <c r="N12" s="25"/>
      <c r="O12" s="25" t="str">
        <f t="shared" si="0"/>
        <v/>
      </c>
      <c r="P12" s="25" t="str">
        <f t="shared" si="1"/>
        <v/>
      </c>
      <c r="Q12" s="33"/>
      <c r="R12" s="33"/>
      <c r="S12" s="20"/>
    </row>
    <row r="13" customHeight="1" spans="1:19">
      <c r="A13" s="21"/>
      <c r="B13" s="21"/>
      <c r="C13" s="23"/>
      <c r="D13" s="23"/>
      <c r="E13" s="24"/>
      <c r="F13" s="21"/>
      <c r="G13" s="21"/>
      <c r="H13" s="21"/>
      <c r="I13" s="25"/>
      <c r="J13" s="25"/>
      <c r="K13" s="25"/>
      <c r="L13" s="25"/>
      <c r="M13" s="25"/>
      <c r="N13" s="25"/>
      <c r="O13" s="25" t="str">
        <f t="shared" si="0"/>
        <v/>
      </c>
      <c r="P13" s="25" t="str">
        <f t="shared" si="1"/>
        <v/>
      </c>
      <c r="Q13" s="33"/>
      <c r="R13" s="33"/>
      <c r="S13" s="20"/>
    </row>
    <row r="14" customHeight="1" spans="1:19">
      <c r="A14" s="21"/>
      <c r="B14" s="21"/>
      <c r="C14" s="23"/>
      <c r="D14" s="23"/>
      <c r="E14" s="24"/>
      <c r="F14" s="21"/>
      <c r="G14" s="21"/>
      <c r="H14" s="21"/>
      <c r="I14" s="25"/>
      <c r="J14" s="25"/>
      <c r="K14" s="25"/>
      <c r="L14" s="25"/>
      <c r="M14" s="25"/>
      <c r="N14" s="25"/>
      <c r="O14" s="25" t="str">
        <f t="shared" si="0"/>
        <v/>
      </c>
      <c r="P14" s="25" t="str">
        <f t="shared" si="1"/>
        <v/>
      </c>
      <c r="Q14" s="33"/>
      <c r="R14" s="33"/>
      <c r="S14" s="20"/>
    </row>
    <row r="15" customHeight="1" spans="1:19">
      <c r="A15" s="21"/>
      <c r="B15" s="21"/>
      <c r="C15" s="23"/>
      <c r="D15" s="23"/>
      <c r="E15" s="24"/>
      <c r="F15" s="21"/>
      <c r="G15" s="21"/>
      <c r="H15" s="21"/>
      <c r="I15" s="25"/>
      <c r="J15" s="25"/>
      <c r="K15" s="25"/>
      <c r="L15" s="25"/>
      <c r="M15" s="25"/>
      <c r="N15" s="25"/>
      <c r="O15" s="25" t="str">
        <f t="shared" si="0"/>
        <v/>
      </c>
      <c r="P15" s="25" t="str">
        <f t="shared" si="1"/>
        <v/>
      </c>
      <c r="Q15" s="33"/>
      <c r="R15" s="33"/>
      <c r="S15" s="20"/>
    </row>
    <row r="16" customHeight="1" spans="1:19">
      <c r="A16" s="21"/>
      <c r="B16" s="21"/>
      <c r="C16" s="23"/>
      <c r="D16" s="23"/>
      <c r="E16" s="24"/>
      <c r="F16" s="21"/>
      <c r="G16" s="21"/>
      <c r="H16" s="21"/>
      <c r="I16" s="25"/>
      <c r="J16" s="25"/>
      <c r="K16" s="25"/>
      <c r="L16" s="25"/>
      <c r="M16" s="25"/>
      <c r="N16" s="25"/>
      <c r="O16" s="25" t="str">
        <f t="shared" si="0"/>
        <v/>
      </c>
      <c r="P16" s="25" t="str">
        <f t="shared" si="1"/>
        <v/>
      </c>
      <c r="Q16" s="33"/>
      <c r="R16" s="33"/>
      <c r="S16" s="20"/>
    </row>
    <row r="17" customHeight="1" spans="1:19">
      <c r="A17" s="21"/>
      <c r="B17" s="21"/>
      <c r="C17" s="23"/>
      <c r="D17" s="23"/>
      <c r="E17" s="24"/>
      <c r="F17" s="21"/>
      <c r="G17" s="21"/>
      <c r="H17" s="21"/>
      <c r="I17" s="25"/>
      <c r="J17" s="25"/>
      <c r="K17" s="25"/>
      <c r="L17" s="25"/>
      <c r="M17" s="25"/>
      <c r="N17" s="25"/>
      <c r="O17" s="25" t="str">
        <f t="shared" si="0"/>
        <v/>
      </c>
      <c r="P17" s="25" t="str">
        <f t="shared" si="1"/>
        <v/>
      </c>
      <c r="Q17" s="33"/>
      <c r="R17" s="33"/>
      <c r="S17" s="20"/>
    </row>
    <row r="18" customHeight="1" spans="1:19">
      <c r="A18" s="21"/>
      <c r="B18" s="21"/>
      <c r="C18" s="23"/>
      <c r="D18" s="23"/>
      <c r="E18" s="24"/>
      <c r="F18" s="21"/>
      <c r="G18" s="21"/>
      <c r="H18" s="21"/>
      <c r="I18" s="25"/>
      <c r="J18" s="25"/>
      <c r="K18" s="25"/>
      <c r="L18" s="25"/>
      <c r="M18" s="25"/>
      <c r="N18" s="25"/>
      <c r="O18" s="25" t="str">
        <f t="shared" si="0"/>
        <v/>
      </c>
      <c r="P18" s="25" t="str">
        <f t="shared" si="1"/>
        <v/>
      </c>
      <c r="Q18" s="33"/>
      <c r="R18" s="33"/>
      <c r="S18" s="20"/>
    </row>
    <row r="19" customHeight="1" spans="1:19">
      <c r="A19" s="21"/>
      <c r="B19" s="21"/>
      <c r="C19" s="23"/>
      <c r="D19" s="23"/>
      <c r="E19" s="24"/>
      <c r="F19" s="21"/>
      <c r="G19" s="21"/>
      <c r="H19" s="21"/>
      <c r="I19" s="25"/>
      <c r="J19" s="25"/>
      <c r="K19" s="25"/>
      <c r="L19" s="25"/>
      <c r="M19" s="25"/>
      <c r="N19" s="25"/>
      <c r="O19" s="25" t="str">
        <f t="shared" si="0"/>
        <v/>
      </c>
      <c r="P19" s="25" t="str">
        <f t="shared" si="1"/>
        <v/>
      </c>
      <c r="Q19" s="33"/>
      <c r="R19" s="33"/>
      <c r="S19" s="20"/>
    </row>
    <row r="20" customHeight="1" spans="1:19">
      <c r="A20" s="21"/>
      <c r="B20" s="21"/>
      <c r="C20" s="23"/>
      <c r="D20" s="23"/>
      <c r="E20" s="24"/>
      <c r="F20" s="21"/>
      <c r="G20" s="21"/>
      <c r="H20" s="21"/>
      <c r="I20" s="25"/>
      <c r="J20" s="25"/>
      <c r="K20" s="25"/>
      <c r="L20" s="25"/>
      <c r="M20" s="25"/>
      <c r="N20" s="25"/>
      <c r="O20" s="25" t="str">
        <f t="shared" si="0"/>
        <v/>
      </c>
      <c r="P20" s="25" t="str">
        <f t="shared" si="1"/>
        <v/>
      </c>
      <c r="Q20" s="33"/>
      <c r="R20" s="33"/>
      <c r="S20" s="20"/>
    </row>
    <row r="21" customHeight="1" spans="1:19">
      <c r="A21" s="21"/>
      <c r="B21" s="21"/>
      <c r="C21" s="23"/>
      <c r="D21" s="23"/>
      <c r="E21" s="24"/>
      <c r="F21" s="21"/>
      <c r="G21" s="21"/>
      <c r="H21" s="21"/>
      <c r="I21" s="25"/>
      <c r="J21" s="25"/>
      <c r="K21" s="25"/>
      <c r="L21" s="25"/>
      <c r="M21" s="25"/>
      <c r="N21" s="25"/>
      <c r="O21" s="25" t="str">
        <f t="shared" si="0"/>
        <v/>
      </c>
      <c r="P21" s="25" t="str">
        <f t="shared" si="1"/>
        <v/>
      </c>
      <c r="Q21" s="33"/>
      <c r="R21" s="33"/>
      <c r="S21" s="20"/>
    </row>
    <row r="22" customHeight="1" spans="1:19">
      <c r="A22" s="21"/>
      <c r="B22" s="21"/>
      <c r="C22" s="23"/>
      <c r="D22" s="23"/>
      <c r="E22" s="24"/>
      <c r="F22" s="21"/>
      <c r="G22" s="21"/>
      <c r="H22" s="21"/>
      <c r="I22" s="25"/>
      <c r="J22" s="25"/>
      <c r="K22" s="25"/>
      <c r="L22" s="25"/>
      <c r="M22" s="25"/>
      <c r="N22" s="25"/>
      <c r="O22" s="25" t="str">
        <f t="shared" si="0"/>
        <v/>
      </c>
      <c r="P22" s="25" t="str">
        <f t="shared" si="1"/>
        <v/>
      </c>
      <c r="Q22" s="33"/>
      <c r="R22" s="33"/>
      <c r="S22" s="20"/>
    </row>
    <row r="23" customHeight="1" spans="1:19">
      <c r="A23" s="21"/>
      <c r="B23" s="21"/>
      <c r="C23" s="23"/>
      <c r="D23" s="23"/>
      <c r="E23" s="24"/>
      <c r="F23" s="21"/>
      <c r="G23" s="21"/>
      <c r="H23" s="21"/>
      <c r="I23" s="25"/>
      <c r="J23" s="25"/>
      <c r="K23" s="25"/>
      <c r="L23" s="25"/>
      <c r="M23" s="25"/>
      <c r="N23" s="25"/>
      <c r="O23" s="25" t="str">
        <f t="shared" si="0"/>
        <v/>
      </c>
      <c r="P23" s="25" t="str">
        <f t="shared" si="1"/>
        <v/>
      </c>
      <c r="Q23" s="33"/>
      <c r="R23" s="33"/>
      <c r="S23" s="20"/>
    </row>
    <row r="24" customHeight="1" spans="1:19">
      <c r="A24" s="21"/>
      <c r="B24" s="21"/>
      <c r="C24" s="23"/>
      <c r="D24" s="23"/>
      <c r="E24" s="24"/>
      <c r="F24" s="21"/>
      <c r="G24" s="21"/>
      <c r="H24" s="21"/>
      <c r="I24" s="25"/>
      <c r="J24" s="25"/>
      <c r="K24" s="25"/>
      <c r="L24" s="25"/>
      <c r="M24" s="25"/>
      <c r="N24" s="25"/>
      <c r="O24" s="25" t="str">
        <f t="shared" si="0"/>
        <v/>
      </c>
      <c r="P24" s="25" t="str">
        <f t="shared" si="1"/>
        <v/>
      </c>
      <c r="Q24" s="33"/>
      <c r="R24" s="33"/>
      <c r="S24" s="20"/>
    </row>
    <row r="25" customHeight="1" spans="1:19">
      <c r="A25" s="21"/>
      <c r="B25" s="21"/>
      <c r="C25" s="23"/>
      <c r="D25" s="23"/>
      <c r="E25" s="24"/>
      <c r="F25" s="21"/>
      <c r="G25" s="21"/>
      <c r="H25" s="21"/>
      <c r="I25" s="25"/>
      <c r="J25" s="25"/>
      <c r="K25" s="25"/>
      <c r="L25" s="25"/>
      <c r="M25" s="25"/>
      <c r="N25" s="25"/>
      <c r="O25" s="25" t="str">
        <f t="shared" si="0"/>
        <v/>
      </c>
      <c r="P25" s="25" t="str">
        <f t="shared" si="1"/>
        <v/>
      </c>
      <c r="Q25" s="33"/>
      <c r="R25" s="33"/>
      <c r="S25" s="20"/>
    </row>
    <row r="26" customHeight="1" spans="1:19">
      <c r="A26" s="21"/>
      <c r="B26" s="21"/>
      <c r="C26" s="23"/>
      <c r="D26" s="23"/>
      <c r="E26" s="24"/>
      <c r="F26" s="21"/>
      <c r="G26" s="21"/>
      <c r="H26" s="21"/>
      <c r="I26" s="25"/>
      <c r="J26" s="25"/>
      <c r="K26" s="25"/>
      <c r="L26" s="25"/>
      <c r="M26" s="25"/>
      <c r="N26" s="25"/>
      <c r="O26" s="25" t="str">
        <f t="shared" si="0"/>
        <v/>
      </c>
      <c r="P26" s="25"/>
      <c r="Q26" s="33"/>
      <c r="R26" s="33"/>
      <c r="S26" s="20"/>
    </row>
    <row r="27" customHeight="1" spans="1:19">
      <c r="A27" s="26" t="s">
        <v>262</v>
      </c>
      <c r="B27" s="107"/>
      <c r="C27" s="107"/>
      <c r="D27" s="27"/>
      <c r="E27" s="24"/>
      <c r="F27" s="21"/>
      <c r="G27" s="21"/>
      <c r="H27" s="21"/>
      <c r="I27" s="25"/>
      <c r="J27" s="25">
        <f>SUM(J6:J26)</f>
        <v>0</v>
      </c>
      <c r="K27" s="25">
        <f t="shared" ref="K27:P27" si="2">SUM(K6:K26)</f>
        <v>0</v>
      </c>
      <c r="L27" s="25">
        <f t="shared" si="2"/>
        <v>0</v>
      </c>
      <c r="M27" s="25">
        <f t="shared" si="2"/>
        <v>0</v>
      </c>
      <c r="N27" s="25">
        <f t="shared" si="2"/>
        <v>0</v>
      </c>
      <c r="O27" s="25">
        <f t="shared" si="2"/>
        <v>0</v>
      </c>
      <c r="P27" s="25">
        <f t="shared" si="2"/>
        <v>0</v>
      </c>
      <c r="Q27" s="33"/>
      <c r="R27" s="33"/>
      <c r="S27" s="20"/>
    </row>
    <row r="28" customHeight="1" spans="1:19">
      <c r="A28" s="19" t="e">
        <f>'无形-其他'!A28</f>
        <v>#REF!</v>
      </c>
      <c r="B28" s="20"/>
      <c r="C28" s="20"/>
      <c r="D28" s="20"/>
      <c r="E28" s="20"/>
      <c r="F28" s="20"/>
      <c r="G28" s="19"/>
      <c r="H28" s="20"/>
      <c r="I28" s="20"/>
      <c r="J28" s="20"/>
      <c r="K28" s="20"/>
      <c r="L28" s="20"/>
      <c r="M28" s="97" t="e">
        <f>无形资产汇总!E27</f>
        <v>#REF!</v>
      </c>
      <c r="N28" s="20"/>
      <c r="O28" s="20"/>
      <c r="P28" s="20"/>
      <c r="Q28" s="20"/>
      <c r="R28" s="20"/>
      <c r="S28" s="20"/>
    </row>
    <row r="29" customHeight="1" spans="1:19">
      <c r="A29" s="19" t="e">
        <f>'无形-其他'!A29</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Q2"/>
    <mergeCell ref="A3:Q3"/>
    <mergeCell ref="A27:D27"/>
  </mergeCells>
  <hyperlinks>
    <hyperlink ref="A1" location="索引目录!C28" display="返回索引页"/>
    <hyperlink ref="B1" location="无形资产汇总!B6" display="返回"/>
  </hyperlinks>
  <printOptions horizontalCentered="1"/>
  <pageMargins left="0.349305555555556" right="0.349305555555556" top="0.788888888888889" bottom="0.788888888888889" header="1.02916666666667" footer="0.509027777777778"/>
  <pageSetup paperSize="9" scale="79" fitToHeight="0" orientation="landscape"/>
  <headerFooter alignWithMargins="0">
    <oddHeader>&amp;R&amp;"宋体,常规"&amp;10表&amp;"Times New Roman,常规"4-12-1
&amp;"宋体,常规"共&amp;"Times New Roman,常规"&amp;N&amp;"宋体,常规"页第&amp;"Times New Roman,常规"&amp;P&amp;"宋体,常规"页</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G9" sqref="G9"/>
    </sheetView>
  </sheetViews>
  <sheetFormatPr defaultColWidth="8" defaultRowHeight="15.75" outlineLevelRow="5" outlineLevelCol="1"/>
  <cols>
    <col min="1" max="1" width="16" style="774" customWidth="1"/>
    <col min="2" max="2" width="16.375" style="774" customWidth="1"/>
  </cols>
  <sheetData>
    <row r="1" spans="1:2">
      <c r="A1" s="775" t="s">
        <v>221</v>
      </c>
      <c r="B1" s="775" t="s">
        <v>155</v>
      </c>
    </row>
    <row r="5" spans="1:1">
      <c r="A5" s="776"/>
    </row>
    <row r="6" spans="1:1">
      <c r="A6" s="776"/>
    </row>
  </sheetData>
  <pageMargins left="0.75" right="0.75" top="1" bottom="1" header="0.5" footer="0.5"/>
  <pageSetup paperSize="9" orientation="portrait" horizontalDpi="1200" verticalDpi="1200"/>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S46"/>
  <sheetViews>
    <sheetView zoomScale="85" zoomScaleNormal="85" workbookViewId="0">
      <selection activeCell="B12" sqref="B12"/>
    </sheetView>
  </sheetViews>
  <sheetFormatPr defaultColWidth="7.875" defaultRowHeight="15.75" customHeight="1"/>
  <cols>
    <col min="1" max="1" width="6.875" style="13" customWidth="1"/>
    <col min="2" max="2" width="23.25" style="13" customWidth="1"/>
    <col min="3" max="3" width="16.75" style="13" hidden="1" customWidth="1" outlineLevel="1"/>
    <col min="4" max="4" width="21.625" style="13" customWidth="1" collapsed="1"/>
    <col min="5" max="5" width="21.625" style="13" customWidth="1"/>
    <col min="6" max="6" width="19.375" style="13" customWidth="1"/>
    <col min="7" max="7" width="12.75" style="13" customWidth="1"/>
    <col min="8" max="16384" width="7.875" style="13"/>
  </cols>
  <sheetData>
    <row r="1" spans="1:19">
      <c r="A1" s="14" t="s">
        <v>222</v>
      </c>
      <c r="B1" s="15" t="s">
        <v>223</v>
      </c>
      <c r="C1" s="16"/>
      <c r="D1" s="16"/>
      <c r="E1" s="16"/>
      <c r="F1" s="16"/>
      <c r="G1" s="16"/>
      <c r="H1" s="20"/>
      <c r="I1" s="20"/>
      <c r="J1" s="20"/>
      <c r="K1" s="20"/>
      <c r="L1" s="20"/>
      <c r="M1" s="20"/>
      <c r="N1" s="20"/>
      <c r="O1" s="20"/>
      <c r="P1" s="20"/>
      <c r="Q1" s="20"/>
      <c r="R1" s="20"/>
      <c r="S1" s="20"/>
    </row>
    <row r="2" s="11" customFormat="1" ht="30" customHeight="1" spans="1:19">
      <c r="A2" s="17" t="s">
        <v>1088</v>
      </c>
      <c r="B2" s="17"/>
      <c r="C2" s="17"/>
      <c r="D2" s="17"/>
      <c r="E2" s="17"/>
      <c r="F2" s="17"/>
      <c r="G2" s="17"/>
      <c r="H2" s="20"/>
      <c r="I2" s="20"/>
      <c r="J2" s="20"/>
      <c r="K2" s="20"/>
      <c r="L2" s="20"/>
      <c r="M2" s="20"/>
      <c r="N2" s="29"/>
      <c r="O2" s="29"/>
      <c r="P2" s="29"/>
      <c r="Q2" s="29"/>
      <c r="R2" s="29"/>
      <c r="S2" s="29"/>
    </row>
    <row r="3" ht="14.1" customHeight="1" spans="1:19">
      <c r="A3" s="18" t="e">
        <f>CONCATENATE(#REF!,#REF!,#REF!,#REF!,#REF!,#REF!,#REF!)</f>
        <v>#REF!</v>
      </c>
      <c r="B3" s="18"/>
      <c r="C3" s="18"/>
      <c r="D3" s="18"/>
      <c r="E3" s="18"/>
      <c r="F3" s="18"/>
      <c r="G3" s="18"/>
      <c r="H3" s="20"/>
      <c r="I3" s="20"/>
      <c r="J3" s="20"/>
      <c r="K3" s="20"/>
      <c r="L3" s="20"/>
      <c r="M3" s="20"/>
      <c r="N3" s="20"/>
      <c r="O3" s="20"/>
      <c r="P3" s="20"/>
      <c r="Q3" s="20"/>
      <c r="R3" s="20"/>
      <c r="S3" s="20"/>
    </row>
    <row r="4" customHeight="1" spans="1:19">
      <c r="A4" s="19" t="e">
        <f>#REF!&amp;#REF!</f>
        <v>#REF!</v>
      </c>
      <c r="B4" s="20"/>
      <c r="C4" s="20"/>
      <c r="D4" s="20"/>
      <c r="E4" s="20"/>
      <c r="F4" s="20"/>
      <c r="G4" s="70" t="s">
        <v>115</v>
      </c>
      <c r="H4" s="20"/>
      <c r="I4" s="20"/>
      <c r="J4" s="20"/>
      <c r="K4" s="20"/>
      <c r="L4" s="20"/>
      <c r="M4" s="20"/>
      <c r="N4" s="20"/>
      <c r="O4" s="20"/>
      <c r="P4" s="20"/>
      <c r="Q4" s="20"/>
      <c r="R4" s="20"/>
      <c r="S4" s="20"/>
    </row>
    <row r="5" s="12" customFormat="1" customHeight="1" spans="1:19">
      <c r="A5" s="71" t="s">
        <v>225</v>
      </c>
      <c r="B5" s="71" t="s">
        <v>226</v>
      </c>
      <c r="C5" s="71" t="s">
        <v>227</v>
      </c>
      <c r="D5" s="71" t="s">
        <v>228</v>
      </c>
      <c r="E5" s="71" t="s">
        <v>229</v>
      </c>
      <c r="F5" s="72" t="s">
        <v>230</v>
      </c>
      <c r="G5" s="71" t="s">
        <v>231</v>
      </c>
      <c r="H5" s="32"/>
      <c r="I5" s="32"/>
      <c r="J5" s="32"/>
      <c r="K5" s="32"/>
      <c r="L5" s="32"/>
      <c r="M5" s="32"/>
      <c r="N5" s="32"/>
      <c r="O5" s="32"/>
      <c r="P5" s="32"/>
      <c r="Q5" s="32"/>
      <c r="R5" s="32"/>
      <c r="S5" s="32"/>
    </row>
    <row r="6" customHeight="1" spans="1:19">
      <c r="A6" s="71" t="s">
        <v>1089</v>
      </c>
      <c r="B6" s="33" t="s">
        <v>11</v>
      </c>
      <c r="C6" s="25">
        <f>短期借款!H27</f>
        <v>0</v>
      </c>
      <c r="D6" s="104">
        <f>短期借款!J27</f>
        <v>0</v>
      </c>
      <c r="E6" s="25">
        <f>短期借款!L27</f>
        <v>0</v>
      </c>
      <c r="F6" s="25">
        <f t="shared" ref="F6:F17" si="0">E6-D6</f>
        <v>0</v>
      </c>
      <c r="G6" s="74" t="str">
        <f t="shared" ref="G6:G19" si="1">IF(D6=0,"",F6/D6*100)</f>
        <v/>
      </c>
      <c r="H6" s="20"/>
      <c r="I6" s="20"/>
      <c r="J6" s="20"/>
      <c r="K6" s="20"/>
      <c r="L6" s="20"/>
      <c r="M6" s="20"/>
      <c r="N6" s="20"/>
      <c r="O6" s="20"/>
      <c r="P6" s="20"/>
      <c r="Q6" s="20"/>
      <c r="R6" s="20"/>
      <c r="S6" s="20"/>
    </row>
    <row r="7" customHeight="1" spans="1:19">
      <c r="A7" s="71" t="s">
        <v>1090</v>
      </c>
      <c r="B7" s="33" t="s">
        <v>13</v>
      </c>
      <c r="C7" s="25">
        <f>交易性金融负债!E27</f>
        <v>0</v>
      </c>
      <c r="D7" s="104"/>
      <c r="E7" s="25"/>
      <c r="F7" s="25">
        <f t="shared" si="0"/>
        <v>0</v>
      </c>
      <c r="G7" s="74" t="str">
        <f t="shared" si="1"/>
        <v/>
      </c>
      <c r="H7" s="20"/>
      <c r="I7" s="20"/>
      <c r="J7" s="20"/>
      <c r="K7" s="20"/>
      <c r="L7" s="20"/>
      <c r="M7" s="20"/>
      <c r="N7" s="20"/>
      <c r="O7" s="20"/>
      <c r="P7" s="20"/>
      <c r="Q7" s="20"/>
      <c r="R7" s="20"/>
      <c r="S7" s="20"/>
    </row>
    <row r="8" customHeight="1" spans="1:19">
      <c r="A8" s="71" t="s">
        <v>1091</v>
      </c>
      <c r="B8" s="33" t="s">
        <v>15</v>
      </c>
      <c r="C8" s="25">
        <f>应付票据!F27</f>
        <v>0</v>
      </c>
      <c r="D8" s="104"/>
      <c r="E8" s="25"/>
      <c r="F8" s="25">
        <f t="shared" si="0"/>
        <v>0</v>
      </c>
      <c r="G8" s="74" t="str">
        <f t="shared" si="1"/>
        <v/>
      </c>
      <c r="H8" s="20"/>
      <c r="I8" s="20"/>
      <c r="J8" s="20"/>
      <c r="K8" s="20"/>
      <c r="L8" s="20"/>
      <c r="M8" s="20"/>
      <c r="N8" s="20"/>
      <c r="O8" s="20"/>
      <c r="P8" s="20"/>
      <c r="Q8" s="20"/>
      <c r="R8" s="20"/>
      <c r="S8" s="20"/>
    </row>
    <row r="9" customHeight="1" spans="1:19">
      <c r="A9" s="71" t="s">
        <v>1092</v>
      </c>
      <c r="B9" s="33" t="s">
        <v>18</v>
      </c>
      <c r="C9" s="25">
        <f>应付账款!E72</f>
        <v>0</v>
      </c>
      <c r="D9" s="104">
        <f>应付账款!G451</f>
        <v>0</v>
      </c>
      <c r="E9" s="104">
        <f>应付账款!H451</f>
        <v>0</v>
      </c>
      <c r="F9" s="25">
        <f t="shared" si="0"/>
        <v>0</v>
      </c>
      <c r="G9" s="74" t="str">
        <f t="shared" si="1"/>
        <v/>
      </c>
      <c r="H9" s="20"/>
      <c r="I9" s="20"/>
      <c r="J9" s="20"/>
      <c r="K9" s="20"/>
      <c r="L9" s="20"/>
      <c r="M9" s="20"/>
      <c r="N9" s="20"/>
      <c r="O9" s="20"/>
      <c r="P9" s="20"/>
      <c r="Q9" s="20"/>
      <c r="R9" s="20"/>
      <c r="S9" s="20"/>
    </row>
    <row r="10" customHeight="1" spans="1:19">
      <c r="A10" s="71" t="s">
        <v>1093</v>
      </c>
      <c r="B10" s="33" t="s">
        <v>20</v>
      </c>
      <c r="C10" s="25">
        <f>预收账款!E68</f>
        <v>0</v>
      </c>
      <c r="D10" s="104">
        <f>预收账款!G68</f>
        <v>0</v>
      </c>
      <c r="E10" s="104">
        <f>预收账款!H68</f>
        <v>0</v>
      </c>
      <c r="F10" s="25">
        <f t="shared" si="0"/>
        <v>0</v>
      </c>
      <c r="G10" s="74" t="str">
        <f t="shared" si="1"/>
        <v/>
      </c>
      <c r="H10" s="20"/>
      <c r="I10" s="20"/>
      <c r="J10" s="20"/>
      <c r="K10" s="20"/>
      <c r="L10" s="20"/>
      <c r="M10" s="20"/>
      <c r="N10" s="20"/>
      <c r="O10" s="20"/>
      <c r="P10" s="20"/>
      <c r="Q10" s="20"/>
      <c r="R10" s="20"/>
      <c r="S10" s="20"/>
    </row>
    <row r="11" customHeight="1" spans="1:19">
      <c r="A11" s="71" t="s">
        <v>602</v>
      </c>
      <c r="B11" s="33" t="s">
        <v>22</v>
      </c>
      <c r="C11" s="25">
        <f>职工薪酬!D26</f>
        <v>0</v>
      </c>
      <c r="D11" s="104">
        <f>职工薪酬!F26</f>
        <v>0</v>
      </c>
      <c r="E11" s="104">
        <f>职工薪酬!G26</f>
        <v>0</v>
      </c>
      <c r="F11" s="25">
        <f t="shared" si="0"/>
        <v>0</v>
      </c>
      <c r="G11" s="74" t="str">
        <f t="shared" si="1"/>
        <v/>
      </c>
      <c r="H11" s="20"/>
      <c r="I11" s="20"/>
      <c r="J11" s="20"/>
      <c r="K11" s="20"/>
      <c r="L11" s="20"/>
      <c r="M11" s="20"/>
      <c r="N11" s="20"/>
      <c r="O11" s="20"/>
      <c r="P11" s="20"/>
      <c r="Q11" s="20"/>
      <c r="R11" s="20"/>
      <c r="S11" s="20"/>
    </row>
    <row r="12" customHeight="1" spans="1:19">
      <c r="A12" s="71" t="s">
        <v>925</v>
      </c>
      <c r="B12" s="33" t="s">
        <v>24</v>
      </c>
      <c r="C12" s="25">
        <f>应交税费!F24</f>
        <v>0</v>
      </c>
      <c r="D12" s="104">
        <f>应交税费!H24</f>
        <v>0</v>
      </c>
      <c r="E12" s="104">
        <f>应交税费!I24</f>
        <v>0</v>
      </c>
      <c r="F12" s="25">
        <f t="shared" si="0"/>
        <v>0</v>
      </c>
      <c r="G12" s="74" t="str">
        <f t="shared" si="1"/>
        <v/>
      </c>
      <c r="H12" s="20"/>
      <c r="I12" s="20"/>
      <c r="J12" s="20"/>
      <c r="K12" s="20"/>
      <c r="L12" s="20"/>
      <c r="M12" s="20"/>
      <c r="N12" s="20"/>
      <c r="O12" s="20"/>
      <c r="P12" s="20"/>
      <c r="Q12" s="20"/>
      <c r="R12" s="20"/>
      <c r="S12" s="20"/>
    </row>
    <row r="13" customHeight="1" spans="1:19">
      <c r="A13" s="71" t="s">
        <v>914</v>
      </c>
      <c r="B13" s="33" t="s">
        <v>26</v>
      </c>
      <c r="C13" s="25">
        <f>应付利息!G27</f>
        <v>0</v>
      </c>
      <c r="D13" s="104"/>
      <c r="E13" s="25"/>
      <c r="F13" s="25">
        <f t="shared" si="0"/>
        <v>0</v>
      </c>
      <c r="G13" s="74" t="str">
        <f t="shared" si="1"/>
        <v/>
      </c>
      <c r="H13" s="20"/>
      <c r="I13" s="20"/>
      <c r="J13" s="20"/>
      <c r="K13" s="20"/>
      <c r="L13" s="20"/>
      <c r="M13" s="20"/>
      <c r="N13" s="20"/>
      <c r="O13" s="20"/>
      <c r="P13" s="20"/>
      <c r="Q13" s="20"/>
      <c r="R13" s="20"/>
      <c r="S13" s="20"/>
    </row>
    <row r="14" customHeight="1" spans="1:19">
      <c r="A14" s="71" t="s">
        <v>923</v>
      </c>
      <c r="B14" s="33" t="s">
        <v>28</v>
      </c>
      <c r="C14" s="25">
        <f>'应付股利（利润）'!E27</f>
        <v>0</v>
      </c>
      <c r="D14" s="104"/>
      <c r="E14" s="25"/>
      <c r="F14" s="25">
        <f t="shared" si="0"/>
        <v>0</v>
      </c>
      <c r="G14" s="74" t="str">
        <f t="shared" si="1"/>
        <v/>
      </c>
      <c r="H14" s="20"/>
      <c r="I14" s="20"/>
      <c r="J14" s="20"/>
      <c r="K14" s="20"/>
      <c r="L14" s="20"/>
      <c r="M14" s="20"/>
      <c r="N14" s="20"/>
      <c r="O14" s="20"/>
      <c r="P14" s="20"/>
      <c r="Q14" s="20"/>
      <c r="R14" s="20"/>
      <c r="S14" s="20"/>
    </row>
    <row r="15" customHeight="1" spans="1:19">
      <c r="A15" s="71" t="s">
        <v>666</v>
      </c>
      <c r="B15" s="33" t="s">
        <v>30</v>
      </c>
      <c r="C15" s="25">
        <f>其他应付款!E46</f>
        <v>0</v>
      </c>
      <c r="D15" s="104">
        <f>其他应付款!G46</f>
        <v>0</v>
      </c>
      <c r="E15" s="104">
        <f>其他应付款!H46</f>
        <v>0</v>
      </c>
      <c r="F15" s="25">
        <f t="shared" si="0"/>
        <v>0</v>
      </c>
      <c r="G15" s="74" t="str">
        <f t="shared" si="1"/>
        <v/>
      </c>
      <c r="H15" s="20"/>
      <c r="I15" s="20"/>
      <c r="J15" s="20"/>
      <c r="K15" s="20"/>
      <c r="L15" s="20"/>
      <c r="M15" s="20"/>
      <c r="N15" s="20"/>
      <c r="O15" s="20"/>
      <c r="P15" s="20"/>
      <c r="Q15" s="20"/>
      <c r="R15" s="20"/>
      <c r="S15" s="20"/>
    </row>
    <row r="16" customHeight="1" spans="1:19">
      <c r="A16" s="71" t="s">
        <v>1094</v>
      </c>
      <c r="B16" s="33" t="s">
        <v>32</v>
      </c>
      <c r="C16" s="25">
        <f>一年到期非流动负债!F27</f>
        <v>0</v>
      </c>
      <c r="D16" s="104"/>
      <c r="E16" s="25"/>
      <c r="F16" s="25">
        <f t="shared" si="0"/>
        <v>0</v>
      </c>
      <c r="G16" s="74" t="str">
        <f t="shared" si="1"/>
        <v/>
      </c>
      <c r="H16" s="20"/>
      <c r="I16" s="20"/>
      <c r="J16" s="20"/>
      <c r="K16" s="20"/>
      <c r="L16" s="20"/>
      <c r="M16" s="20"/>
      <c r="N16" s="20"/>
      <c r="O16" s="20"/>
      <c r="P16" s="20"/>
      <c r="Q16" s="20"/>
      <c r="R16" s="20"/>
      <c r="S16" s="20"/>
    </row>
    <row r="17" customHeight="1" spans="1:19">
      <c r="A17" s="71" t="s">
        <v>1095</v>
      </c>
      <c r="B17" s="33" t="s">
        <v>34</v>
      </c>
      <c r="C17" s="25">
        <f>其他流动负债!E27</f>
        <v>0</v>
      </c>
      <c r="D17" s="104"/>
      <c r="E17" s="25"/>
      <c r="F17" s="25">
        <f t="shared" si="0"/>
        <v>0</v>
      </c>
      <c r="G17" s="74" t="str">
        <f t="shared" si="1"/>
        <v/>
      </c>
      <c r="H17" s="20"/>
      <c r="I17" s="20"/>
      <c r="J17" s="20"/>
      <c r="K17" s="20"/>
      <c r="L17" s="20"/>
      <c r="M17" s="20"/>
      <c r="N17" s="20"/>
      <c r="O17" s="20"/>
      <c r="P17" s="20"/>
      <c r="Q17" s="20"/>
      <c r="R17" s="20"/>
      <c r="S17" s="20"/>
    </row>
    <row r="18" customHeight="1" spans="1:19">
      <c r="A18" s="21"/>
      <c r="B18" s="33"/>
      <c r="C18" s="25"/>
      <c r="D18" s="25"/>
      <c r="E18" s="25"/>
      <c r="F18" s="25"/>
      <c r="G18" s="74" t="str">
        <f t="shared" si="1"/>
        <v/>
      </c>
      <c r="H18" s="20"/>
      <c r="I18" s="20"/>
      <c r="J18" s="20"/>
      <c r="K18" s="20"/>
      <c r="L18" s="20"/>
      <c r="M18" s="20"/>
      <c r="N18" s="20"/>
      <c r="O18" s="20"/>
      <c r="P18" s="20"/>
      <c r="Q18" s="20"/>
      <c r="R18" s="20"/>
      <c r="S18" s="20"/>
    </row>
    <row r="19" customHeight="1" spans="1:19">
      <c r="A19" s="21"/>
      <c r="B19" s="33"/>
      <c r="C19" s="25"/>
      <c r="D19" s="25"/>
      <c r="E19" s="25"/>
      <c r="F19" s="25"/>
      <c r="G19" s="74" t="str">
        <f t="shared" si="1"/>
        <v/>
      </c>
      <c r="H19" s="20"/>
      <c r="I19" s="20"/>
      <c r="J19" s="20"/>
      <c r="K19" s="20"/>
      <c r="L19" s="20"/>
      <c r="M19" s="20"/>
      <c r="N19" s="20"/>
      <c r="O19" s="20"/>
      <c r="P19" s="20"/>
      <c r="Q19" s="20"/>
      <c r="R19" s="20"/>
      <c r="S19" s="20"/>
    </row>
    <row r="20" customHeight="1" spans="1:19">
      <c r="A20" s="21"/>
      <c r="B20" s="33"/>
      <c r="C20" s="25"/>
      <c r="D20" s="25"/>
      <c r="E20" s="25"/>
      <c r="F20" s="25"/>
      <c r="G20" s="74"/>
      <c r="H20" s="20"/>
      <c r="I20" s="20"/>
      <c r="J20" s="20"/>
      <c r="K20" s="20"/>
      <c r="L20" s="20"/>
      <c r="M20" s="20"/>
      <c r="N20" s="20"/>
      <c r="O20" s="20"/>
      <c r="P20" s="20"/>
      <c r="Q20" s="20"/>
      <c r="R20" s="20"/>
      <c r="S20" s="20"/>
    </row>
    <row r="21" customHeight="1" spans="1:19">
      <c r="A21" s="21"/>
      <c r="B21" s="33"/>
      <c r="C21" s="25"/>
      <c r="D21" s="25"/>
      <c r="E21" s="25"/>
      <c r="F21" s="25"/>
      <c r="G21" s="74"/>
      <c r="H21" s="20"/>
      <c r="I21" s="20"/>
      <c r="J21" s="20"/>
      <c r="K21" s="20"/>
      <c r="L21" s="20"/>
      <c r="M21" s="20"/>
      <c r="N21" s="20"/>
      <c r="O21" s="20"/>
      <c r="P21" s="20"/>
      <c r="Q21" s="20"/>
      <c r="R21" s="20"/>
      <c r="S21" s="20"/>
    </row>
    <row r="22" customHeight="1" spans="1:19">
      <c r="A22" s="21"/>
      <c r="B22" s="33"/>
      <c r="C22" s="25"/>
      <c r="D22" s="25"/>
      <c r="E22" s="25"/>
      <c r="F22" s="25"/>
      <c r="G22" s="74" t="str">
        <f t="shared" ref="G22:G27" si="2">IF(D22=0,"",F22/D22*100)</f>
        <v/>
      </c>
      <c r="H22" s="20"/>
      <c r="I22" s="20"/>
      <c r="J22" s="20"/>
      <c r="K22" s="20"/>
      <c r="L22" s="20"/>
      <c r="M22" s="20"/>
      <c r="N22" s="20"/>
      <c r="O22" s="20"/>
      <c r="P22" s="20"/>
      <c r="Q22" s="20"/>
      <c r="R22" s="20"/>
      <c r="S22" s="20"/>
    </row>
    <row r="23" customHeight="1" spans="1:19">
      <c r="A23" s="21"/>
      <c r="B23" s="33"/>
      <c r="C23" s="25"/>
      <c r="D23" s="25"/>
      <c r="E23" s="25"/>
      <c r="F23" s="25"/>
      <c r="G23" s="74" t="str">
        <f t="shared" si="2"/>
        <v/>
      </c>
      <c r="H23" s="20"/>
      <c r="I23" s="20"/>
      <c r="J23" s="20"/>
      <c r="K23" s="20"/>
      <c r="L23" s="20"/>
      <c r="M23" s="20"/>
      <c r="N23" s="20"/>
      <c r="O23" s="20"/>
      <c r="P23" s="20"/>
      <c r="Q23" s="20"/>
      <c r="R23" s="20"/>
      <c r="S23" s="20"/>
    </row>
    <row r="24" customHeight="1" spans="1:19">
      <c r="A24" s="21"/>
      <c r="B24" s="33"/>
      <c r="C24" s="25"/>
      <c r="D24" s="25"/>
      <c r="E24" s="25"/>
      <c r="F24" s="25"/>
      <c r="G24" s="74" t="str">
        <f t="shared" si="2"/>
        <v/>
      </c>
      <c r="H24" s="20"/>
      <c r="I24" s="20"/>
      <c r="J24" s="20"/>
      <c r="K24" s="20"/>
      <c r="L24" s="20"/>
      <c r="M24" s="20"/>
      <c r="N24" s="20"/>
      <c r="O24" s="20"/>
      <c r="P24" s="20"/>
      <c r="Q24" s="20"/>
      <c r="R24" s="20"/>
      <c r="S24" s="20"/>
    </row>
    <row r="25" customHeight="1" spans="1:19">
      <c r="A25" s="71"/>
      <c r="B25" s="75"/>
      <c r="C25" s="25"/>
      <c r="D25" s="25"/>
      <c r="E25" s="25"/>
      <c r="F25" s="25"/>
      <c r="G25" s="74" t="str">
        <f t="shared" si="2"/>
        <v/>
      </c>
      <c r="H25" s="20"/>
      <c r="I25" s="20"/>
      <c r="J25" s="20"/>
      <c r="K25" s="20"/>
      <c r="L25" s="20"/>
      <c r="M25" s="20"/>
      <c r="N25" s="20"/>
      <c r="O25" s="20"/>
      <c r="P25" s="20"/>
      <c r="Q25" s="20"/>
      <c r="R25" s="20"/>
      <c r="S25" s="20"/>
    </row>
    <row r="26" customHeight="1" spans="1:19">
      <c r="A26" s="71"/>
      <c r="B26" s="75"/>
      <c r="C26" s="25"/>
      <c r="D26" s="25"/>
      <c r="E26" s="25"/>
      <c r="F26" s="25"/>
      <c r="G26" s="74" t="str">
        <f t="shared" si="2"/>
        <v/>
      </c>
      <c r="H26" s="20"/>
      <c r="I26" s="20"/>
      <c r="J26" s="20"/>
      <c r="K26" s="20"/>
      <c r="L26" s="20"/>
      <c r="M26" s="20"/>
      <c r="N26" s="20"/>
      <c r="O26" s="20"/>
      <c r="P26" s="20"/>
      <c r="Q26" s="20"/>
      <c r="R26" s="20"/>
      <c r="S26" s="20"/>
    </row>
    <row r="27" customHeight="1" spans="1:19">
      <c r="A27" s="71" t="s">
        <v>1096</v>
      </c>
      <c r="B27" s="71" t="s">
        <v>202</v>
      </c>
      <c r="C27" s="25">
        <f>SUM(C6:C26)</f>
        <v>0</v>
      </c>
      <c r="D27" s="25">
        <f>SUM(D6:D26)</f>
        <v>0</v>
      </c>
      <c r="E27" s="25">
        <f>SUM(E6:E26)</f>
        <v>0</v>
      </c>
      <c r="F27" s="25">
        <f>SUM(F6:F26)</f>
        <v>0</v>
      </c>
      <c r="G27" s="74" t="str">
        <f t="shared" si="2"/>
        <v/>
      </c>
      <c r="H27" s="20"/>
      <c r="I27" s="20"/>
      <c r="J27" s="20"/>
      <c r="K27" s="20"/>
      <c r="L27" s="20"/>
      <c r="M27" s="20"/>
      <c r="N27" s="20"/>
      <c r="O27" s="20"/>
      <c r="P27" s="20"/>
      <c r="Q27" s="20"/>
      <c r="R27" s="20"/>
      <c r="S27" s="20"/>
    </row>
    <row r="28" customHeight="1" spans="1:19">
      <c r="A28" s="28" t="e">
        <f>#REF!&amp;#REF!</f>
        <v>#REF!</v>
      </c>
      <c r="B28" s="20"/>
      <c r="C28" s="20"/>
      <c r="D28" s="20"/>
      <c r="E28" s="20" t="e">
        <f>"评估人员："&amp;#REF!</f>
        <v>#REF!</v>
      </c>
      <c r="F28" s="20"/>
      <c r="G28" s="20"/>
      <c r="H28" s="20"/>
      <c r="I28" s="20"/>
      <c r="J28" s="20"/>
      <c r="K28" s="20"/>
      <c r="L28" s="20"/>
      <c r="M28" s="20"/>
      <c r="N28" s="20"/>
      <c r="O28" s="20"/>
      <c r="P28" s="20"/>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2">
    <mergeCell ref="A2:G2"/>
    <mergeCell ref="A3:G3"/>
  </mergeCells>
  <hyperlinks>
    <hyperlink ref="A1" location="索引目录!G6" display="返回索引页"/>
    <hyperlink ref="B1" location="分类汇总!B39" display="返回"/>
    <hyperlink ref="B14" location="'应付股利（利润）'!B1" display="应付股利（应付利润）"/>
    <hyperlink ref="B6" location="短期借款!B1" display="短期借款"/>
    <hyperlink ref="B7" location="交易性金融负债!B1" display="交易性金融负债"/>
    <hyperlink ref="B8" location="应付票据!B1" display="应付票据"/>
    <hyperlink ref="B9" location="应付账款!B1" display="应付账款"/>
    <hyperlink ref="B10" location="预收账款!B1" display="预收款项"/>
    <hyperlink ref="B11" location="职工薪酬!B1" display="应付职工薪酬"/>
    <hyperlink ref="B12" location="应交税费!B1" display="应交税费"/>
    <hyperlink ref="B13" location="应付利息!B1" display="应付利息"/>
    <hyperlink ref="B15" location="其他应付款!B1" display="其他应付款"/>
    <hyperlink ref="B16" location="一年到期非流动负债!B1" display="一年内到期的非流动负债"/>
    <hyperlink ref="B17" location="其他流动负债!B1" display="其他流动负债"/>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Roman,常规"5
&amp;"宋体,常规"共&amp;"Times New Roman,常规"&amp;N&amp;"宋体,常规"页第&amp;"Times New Roman,常规"&amp;P&amp;"宋体,常规"页</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topLeftCell="A10" workbookViewId="0">
      <selection activeCell="AB15" sqref="AB15"/>
    </sheetView>
  </sheetViews>
  <sheetFormatPr defaultColWidth="7.875" defaultRowHeight="15.75" customHeight="1"/>
  <cols>
    <col min="1" max="1" width="4.875" style="13" customWidth="1"/>
    <col min="2" max="2" width="27.25" style="13" customWidth="1"/>
    <col min="3" max="3" width="11.375" style="13" customWidth="1"/>
    <col min="4" max="4" width="11.625" style="13" customWidth="1"/>
    <col min="5" max="5" width="8.25" style="98" customWidth="1"/>
    <col min="6" max="6" width="8" style="13" customWidth="1"/>
    <col min="7" max="7" width="9.25" style="13" customWidth="1"/>
    <col min="8" max="9" width="12.125" style="13" hidden="1" customWidth="1" outlineLevel="1"/>
    <col min="10" max="10" width="15.25" style="13" customWidth="1" collapsed="1"/>
    <col min="11" max="12" width="12.75" style="13" customWidth="1"/>
    <col min="13" max="13" width="9.25" style="13" customWidth="1"/>
    <col min="14" max="15" width="7.875" style="13" hidden="1" customWidth="1"/>
    <col min="16" max="16384" width="7.875" style="13"/>
  </cols>
  <sheetData>
    <row r="1" spans="1:19">
      <c r="A1" s="14" t="s">
        <v>222</v>
      </c>
      <c r="B1" s="15" t="s">
        <v>223</v>
      </c>
      <c r="C1" s="16"/>
      <c r="D1" s="16"/>
      <c r="E1" s="99"/>
      <c r="F1" s="16"/>
      <c r="G1" s="16"/>
      <c r="H1" s="16"/>
      <c r="I1" s="16"/>
      <c r="J1" s="16"/>
      <c r="K1" s="16"/>
      <c r="L1" s="16"/>
      <c r="M1" s="16"/>
      <c r="N1" s="20"/>
      <c r="O1" s="20"/>
      <c r="P1" s="20"/>
      <c r="Q1" s="20"/>
      <c r="R1" s="20"/>
      <c r="S1" s="20"/>
    </row>
    <row r="2" s="11" customFormat="1" ht="30" customHeight="1" spans="1:19">
      <c r="A2" s="17" t="s">
        <v>1097</v>
      </c>
      <c r="B2" s="17"/>
      <c r="C2" s="17"/>
      <c r="D2" s="17"/>
      <c r="E2" s="17"/>
      <c r="F2" s="17"/>
      <c r="G2" s="17"/>
      <c r="H2" s="17"/>
      <c r="I2" s="17"/>
      <c r="J2" s="17"/>
      <c r="K2" s="17"/>
      <c r="L2" s="17"/>
      <c r="M2" s="17"/>
      <c r="N2" s="29"/>
      <c r="O2" s="29"/>
      <c r="P2" s="29"/>
      <c r="Q2" s="29"/>
      <c r="R2" s="29"/>
      <c r="S2" s="29"/>
    </row>
    <row r="3" ht="14.1" customHeight="1" spans="1:19">
      <c r="A3" s="18" t="e">
        <f>CONCATENATE(#REF!,#REF!,#REF!,#REF!,#REF!,#REF!,#REF!)</f>
        <v>#REF!</v>
      </c>
      <c r="B3" s="18"/>
      <c r="C3" s="18"/>
      <c r="D3" s="18"/>
      <c r="E3" s="18"/>
      <c r="F3" s="18"/>
      <c r="G3" s="18"/>
      <c r="H3" s="30"/>
      <c r="I3" s="30"/>
      <c r="J3" s="30"/>
      <c r="K3" s="30"/>
      <c r="L3" s="30"/>
      <c r="M3" s="30"/>
      <c r="N3" s="20"/>
      <c r="O3" s="20"/>
      <c r="P3" s="20"/>
      <c r="Q3" s="20"/>
      <c r="R3" s="20"/>
      <c r="S3" s="20"/>
    </row>
    <row r="4" customHeight="1" spans="1:19">
      <c r="A4" s="19" t="e">
        <f>#REF!&amp;#REF!</f>
        <v>#REF!</v>
      </c>
      <c r="B4" s="20"/>
      <c r="C4" s="20"/>
      <c r="D4" s="20"/>
      <c r="E4" s="100"/>
      <c r="F4" s="20"/>
      <c r="G4" s="20"/>
      <c r="H4" s="20"/>
      <c r="I4" s="20"/>
      <c r="J4" s="20"/>
      <c r="K4" s="20"/>
      <c r="L4" s="20"/>
      <c r="M4" s="31" t="s">
        <v>248</v>
      </c>
      <c r="N4" s="20"/>
      <c r="O4" s="20"/>
      <c r="P4" s="20"/>
      <c r="Q4" s="20"/>
      <c r="R4" s="20"/>
      <c r="S4" s="20"/>
    </row>
    <row r="5" s="12" customFormat="1" customHeight="1" spans="1:19">
      <c r="A5" s="21" t="s">
        <v>249</v>
      </c>
      <c r="B5" s="21" t="s">
        <v>1098</v>
      </c>
      <c r="C5" s="21" t="s">
        <v>313</v>
      </c>
      <c r="D5" s="21" t="s">
        <v>1099</v>
      </c>
      <c r="E5" s="101" t="s">
        <v>1100</v>
      </c>
      <c r="F5" s="21" t="s">
        <v>251</v>
      </c>
      <c r="G5" s="21" t="s">
        <v>1101</v>
      </c>
      <c r="H5" s="22" t="s">
        <v>254</v>
      </c>
      <c r="I5" s="22" t="s">
        <v>255</v>
      </c>
      <c r="J5" s="21" t="s">
        <v>256</v>
      </c>
      <c r="K5" s="21" t="s">
        <v>1102</v>
      </c>
      <c r="L5" s="21" t="s">
        <v>257</v>
      </c>
      <c r="M5" s="21" t="s">
        <v>305</v>
      </c>
      <c r="N5" s="32"/>
      <c r="O5" s="32"/>
      <c r="P5" s="32"/>
      <c r="Q5" s="32"/>
      <c r="R5" s="32"/>
      <c r="S5" s="32"/>
    </row>
    <row r="6" customHeight="1" spans="1:19">
      <c r="A6" s="21"/>
      <c r="B6" s="23"/>
      <c r="C6" s="24"/>
      <c r="D6" s="24"/>
      <c r="E6" s="102"/>
      <c r="F6" s="21"/>
      <c r="G6" s="25"/>
      <c r="H6" s="25"/>
      <c r="I6" s="25"/>
      <c r="J6" s="25"/>
      <c r="K6" s="103"/>
      <c r="L6" s="25"/>
      <c r="M6" s="33"/>
      <c r="N6" s="20" t="s">
        <v>266</v>
      </c>
      <c r="O6" s="20" t="s">
        <v>1103</v>
      </c>
      <c r="P6" s="20"/>
      <c r="Q6" s="20"/>
      <c r="R6" s="20"/>
      <c r="S6" s="20"/>
    </row>
    <row r="7" customHeight="1" spans="1:19">
      <c r="A7" s="21"/>
      <c r="B7" s="23"/>
      <c r="C7" s="24"/>
      <c r="D7" s="24"/>
      <c r="E7" s="102"/>
      <c r="F7" s="21"/>
      <c r="G7" s="25"/>
      <c r="H7" s="25"/>
      <c r="I7" s="25"/>
      <c r="J7" s="25"/>
      <c r="K7" s="103"/>
      <c r="L7" s="25"/>
      <c r="M7" s="33"/>
      <c r="N7" s="20" t="s">
        <v>266</v>
      </c>
      <c r="O7" s="20" t="s">
        <v>1103</v>
      </c>
      <c r="P7" s="20"/>
      <c r="Q7" s="20"/>
      <c r="R7" s="20"/>
      <c r="S7" s="20"/>
    </row>
    <row r="8" customHeight="1" spans="1:19">
      <c r="A8" s="21"/>
      <c r="B8" s="23"/>
      <c r="C8" s="24"/>
      <c r="D8" s="24"/>
      <c r="E8" s="102"/>
      <c r="F8" s="21"/>
      <c r="G8" s="25"/>
      <c r="H8" s="25"/>
      <c r="I8" s="25"/>
      <c r="J8" s="25"/>
      <c r="K8" s="103"/>
      <c r="L8" s="25"/>
      <c r="M8" s="33"/>
      <c r="N8" s="20"/>
      <c r="O8" s="20"/>
      <c r="P8" s="20"/>
      <c r="Q8" s="20"/>
      <c r="R8" s="20"/>
      <c r="S8" s="20"/>
    </row>
    <row r="9" customHeight="1" spans="1:19">
      <c r="A9" s="21"/>
      <c r="B9" s="23"/>
      <c r="C9" s="24"/>
      <c r="D9" s="24"/>
      <c r="E9" s="102"/>
      <c r="F9" s="21"/>
      <c r="G9" s="25"/>
      <c r="H9" s="25"/>
      <c r="I9" s="25"/>
      <c r="J9" s="84"/>
      <c r="K9" s="103"/>
      <c r="L9" s="25"/>
      <c r="M9" s="33"/>
      <c r="N9" s="20"/>
      <c r="O9" s="20"/>
      <c r="P9" s="20"/>
      <c r="Q9" s="20"/>
      <c r="R9" s="20"/>
      <c r="S9" s="20"/>
    </row>
    <row r="10" customHeight="1" spans="1:19">
      <c r="A10" s="21"/>
      <c r="B10" s="23"/>
      <c r="C10" s="24"/>
      <c r="D10" s="24"/>
      <c r="E10" s="102"/>
      <c r="F10" s="21"/>
      <c r="G10" s="25"/>
      <c r="H10" s="25"/>
      <c r="I10" s="25"/>
      <c r="J10" s="84"/>
      <c r="K10" s="103"/>
      <c r="L10" s="25"/>
      <c r="M10" s="33"/>
      <c r="N10" s="20"/>
      <c r="O10" s="20"/>
      <c r="P10" s="20"/>
      <c r="Q10" s="20"/>
      <c r="R10" s="20"/>
      <c r="S10" s="20"/>
    </row>
    <row r="11" customHeight="1" spans="1:19">
      <c r="A11" s="21"/>
      <c r="B11" s="23"/>
      <c r="C11" s="24"/>
      <c r="D11" s="24"/>
      <c r="E11" s="101"/>
      <c r="F11" s="21"/>
      <c r="G11" s="25"/>
      <c r="H11" s="25"/>
      <c r="I11" s="25"/>
      <c r="J11" s="25"/>
      <c r="K11" s="103"/>
      <c r="L11" s="25"/>
      <c r="M11" s="33"/>
      <c r="N11" s="20"/>
      <c r="O11" s="20"/>
      <c r="P11" s="20"/>
      <c r="Q11" s="20"/>
      <c r="R11" s="20"/>
      <c r="S11" s="20"/>
    </row>
    <row r="12" customHeight="1" spans="1:19">
      <c r="A12" s="21"/>
      <c r="B12" s="23"/>
      <c r="C12" s="24"/>
      <c r="D12" s="24"/>
      <c r="E12" s="101"/>
      <c r="F12" s="21"/>
      <c r="G12" s="25"/>
      <c r="H12" s="25"/>
      <c r="I12" s="25"/>
      <c r="J12" s="25"/>
      <c r="K12" s="103"/>
      <c r="L12" s="25"/>
      <c r="M12" s="33"/>
      <c r="N12" s="20"/>
      <c r="O12" s="20"/>
      <c r="P12" s="20"/>
      <c r="Q12" s="20"/>
      <c r="R12" s="20"/>
      <c r="S12" s="20"/>
    </row>
    <row r="13" customHeight="1" spans="1:19">
      <c r="A13" s="21"/>
      <c r="B13" s="23"/>
      <c r="C13" s="24"/>
      <c r="D13" s="24"/>
      <c r="E13" s="101"/>
      <c r="F13" s="21"/>
      <c r="G13" s="25"/>
      <c r="H13" s="25"/>
      <c r="I13" s="25"/>
      <c r="J13" s="25"/>
      <c r="K13" s="103"/>
      <c r="L13" s="25"/>
      <c r="M13" s="33"/>
      <c r="N13" s="20"/>
      <c r="O13" s="20"/>
      <c r="P13" s="20"/>
      <c r="Q13" s="20"/>
      <c r="R13" s="20"/>
      <c r="S13" s="20"/>
    </row>
    <row r="14" customHeight="1" spans="1:19">
      <c r="A14" s="21"/>
      <c r="B14" s="23"/>
      <c r="C14" s="24"/>
      <c r="D14" s="24"/>
      <c r="E14" s="101"/>
      <c r="F14" s="21"/>
      <c r="G14" s="25"/>
      <c r="H14" s="25"/>
      <c r="I14" s="25"/>
      <c r="J14" s="25"/>
      <c r="K14" s="103"/>
      <c r="L14" s="25"/>
      <c r="M14" s="33"/>
      <c r="N14" s="20"/>
      <c r="O14" s="20"/>
      <c r="P14" s="20"/>
      <c r="Q14" s="20"/>
      <c r="R14" s="20"/>
      <c r="S14" s="20"/>
    </row>
    <row r="15" customHeight="1" spans="1:19">
      <c r="A15" s="21"/>
      <c r="B15" s="23"/>
      <c r="C15" s="24"/>
      <c r="D15" s="24"/>
      <c r="E15" s="101"/>
      <c r="F15" s="21"/>
      <c r="G15" s="25"/>
      <c r="H15" s="25"/>
      <c r="I15" s="25"/>
      <c r="J15" s="25"/>
      <c r="K15" s="103"/>
      <c r="L15" s="25"/>
      <c r="M15" s="33"/>
      <c r="N15" s="20"/>
      <c r="O15" s="20"/>
      <c r="P15" s="20"/>
      <c r="Q15" s="20"/>
      <c r="R15" s="20"/>
      <c r="S15" s="20"/>
    </row>
    <row r="16" customHeight="1" spans="1:19">
      <c r="A16" s="21"/>
      <c r="B16" s="23"/>
      <c r="C16" s="24"/>
      <c r="D16" s="24"/>
      <c r="E16" s="101"/>
      <c r="F16" s="21"/>
      <c r="G16" s="25"/>
      <c r="H16" s="25"/>
      <c r="I16" s="25"/>
      <c r="J16" s="25"/>
      <c r="K16" s="103"/>
      <c r="L16" s="25"/>
      <c r="M16" s="33"/>
      <c r="N16" s="20"/>
      <c r="O16" s="20"/>
      <c r="P16" s="20"/>
      <c r="Q16" s="20"/>
      <c r="R16" s="20"/>
      <c r="S16" s="20"/>
    </row>
    <row r="17" customHeight="1" spans="1:19">
      <c r="A17" s="21"/>
      <c r="B17" s="23"/>
      <c r="C17" s="24"/>
      <c r="D17" s="24"/>
      <c r="E17" s="101"/>
      <c r="F17" s="21"/>
      <c r="G17" s="25"/>
      <c r="H17" s="25"/>
      <c r="I17" s="25"/>
      <c r="J17" s="25"/>
      <c r="K17" s="103"/>
      <c r="L17" s="25"/>
      <c r="M17" s="33"/>
      <c r="N17" s="20"/>
      <c r="O17" s="20"/>
      <c r="P17" s="20"/>
      <c r="Q17" s="20"/>
      <c r="R17" s="20"/>
      <c r="S17" s="20"/>
    </row>
    <row r="18" customHeight="1" spans="1:19">
      <c r="A18" s="21"/>
      <c r="B18" s="23"/>
      <c r="C18" s="24"/>
      <c r="D18" s="24"/>
      <c r="E18" s="101"/>
      <c r="F18" s="21"/>
      <c r="G18" s="25"/>
      <c r="H18" s="25"/>
      <c r="I18" s="25"/>
      <c r="J18" s="25"/>
      <c r="K18" s="103"/>
      <c r="L18" s="25"/>
      <c r="M18" s="33"/>
      <c r="N18" s="20"/>
      <c r="O18" s="20"/>
      <c r="P18" s="20"/>
      <c r="Q18" s="20"/>
      <c r="R18" s="20"/>
      <c r="S18" s="20"/>
    </row>
    <row r="19" customHeight="1" spans="1:19">
      <c r="A19" s="21"/>
      <c r="B19" s="23"/>
      <c r="C19" s="24"/>
      <c r="D19" s="24"/>
      <c r="E19" s="101"/>
      <c r="F19" s="21"/>
      <c r="G19" s="25"/>
      <c r="H19" s="25"/>
      <c r="I19" s="25"/>
      <c r="J19" s="25"/>
      <c r="K19" s="103"/>
      <c r="L19" s="25"/>
      <c r="M19" s="33"/>
      <c r="N19" s="20"/>
      <c r="O19" s="20"/>
      <c r="P19" s="20"/>
      <c r="Q19" s="20"/>
      <c r="R19" s="20"/>
      <c r="S19" s="20"/>
    </row>
    <row r="20" customHeight="1" spans="1:19">
      <c r="A20" s="21"/>
      <c r="B20" s="23"/>
      <c r="C20" s="24"/>
      <c r="D20" s="24"/>
      <c r="E20" s="101"/>
      <c r="F20" s="21"/>
      <c r="G20" s="25"/>
      <c r="H20" s="25"/>
      <c r="I20" s="25"/>
      <c r="J20" s="25"/>
      <c r="K20" s="103"/>
      <c r="L20" s="25"/>
      <c r="M20" s="33"/>
      <c r="N20" s="20"/>
      <c r="O20" s="20"/>
      <c r="P20" s="20"/>
      <c r="Q20" s="20"/>
      <c r="R20" s="20"/>
      <c r="S20" s="20"/>
    </row>
    <row r="21" customHeight="1" spans="1:19">
      <c r="A21" s="21"/>
      <c r="B21" s="23"/>
      <c r="C21" s="24"/>
      <c r="D21" s="24"/>
      <c r="E21" s="101"/>
      <c r="F21" s="21"/>
      <c r="G21" s="25"/>
      <c r="H21" s="25"/>
      <c r="I21" s="25"/>
      <c r="J21" s="25"/>
      <c r="K21" s="103"/>
      <c r="L21" s="25"/>
      <c r="M21" s="33"/>
      <c r="N21" s="20"/>
      <c r="O21" s="20"/>
      <c r="P21" s="20"/>
      <c r="Q21" s="20"/>
      <c r="R21" s="20"/>
      <c r="S21" s="20"/>
    </row>
    <row r="22" customHeight="1" spans="1:19">
      <c r="A22" s="21"/>
      <c r="B22" s="23"/>
      <c r="C22" s="24"/>
      <c r="D22" s="24"/>
      <c r="E22" s="101"/>
      <c r="F22" s="21"/>
      <c r="G22" s="25"/>
      <c r="H22" s="25"/>
      <c r="I22" s="25"/>
      <c r="J22" s="25"/>
      <c r="K22" s="103"/>
      <c r="L22" s="25"/>
      <c r="M22" s="33"/>
      <c r="N22" s="20"/>
      <c r="O22" s="20"/>
      <c r="P22" s="20"/>
      <c r="Q22" s="20"/>
      <c r="R22" s="20"/>
      <c r="S22" s="20"/>
    </row>
    <row r="23" customHeight="1" spans="1:19">
      <c r="A23" s="21"/>
      <c r="B23" s="23"/>
      <c r="C23" s="24"/>
      <c r="D23" s="24"/>
      <c r="E23" s="101"/>
      <c r="F23" s="21"/>
      <c r="G23" s="25"/>
      <c r="H23" s="25"/>
      <c r="I23" s="25"/>
      <c r="J23" s="25"/>
      <c r="K23" s="103"/>
      <c r="L23" s="25"/>
      <c r="M23" s="33"/>
      <c r="N23" s="20"/>
      <c r="O23" s="20"/>
      <c r="P23" s="20"/>
      <c r="Q23" s="20"/>
      <c r="R23" s="20"/>
      <c r="S23" s="20"/>
    </row>
    <row r="24" customHeight="1" spans="1:19">
      <c r="A24" s="21"/>
      <c r="B24" s="23"/>
      <c r="C24" s="24"/>
      <c r="D24" s="24"/>
      <c r="E24" s="101"/>
      <c r="F24" s="21"/>
      <c r="G24" s="25"/>
      <c r="H24" s="25"/>
      <c r="I24" s="25"/>
      <c r="J24" s="25"/>
      <c r="K24" s="103"/>
      <c r="L24" s="25"/>
      <c r="M24" s="33"/>
      <c r="N24" s="20"/>
      <c r="O24" s="20"/>
      <c r="P24" s="20"/>
      <c r="Q24" s="20"/>
      <c r="R24" s="20"/>
      <c r="S24" s="20"/>
    </row>
    <row r="25" customHeight="1" spans="1:19">
      <c r="A25" s="21"/>
      <c r="B25" s="23"/>
      <c r="C25" s="24"/>
      <c r="D25" s="24"/>
      <c r="E25" s="101"/>
      <c r="F25" s="21"/>
      <c r="G25" s="25"/>
      <c r="H25" s="25"/>
      <c r="I25" s="25"/>
      <c r="J25" s="25"/>
      <c r="K25" s="103"/>
      <c r="L25" s="25"/>
      <c r="M25" s="33"/>
      <c r="N25" s="20"/>
      <c r="O25" s="20"/>
      <c r="P25" s="20"/>
      <c r="Q25" s="20"/>
      <c r="R25" s="20"/>
      <c r="S25" s="20"/>
    </row>
    <row r="26" customHeight="1" spans="1:19">
      <c r="A26" s="21"/>
      <c r="B26" s="23"/>
      <c r="C26" s="24"/>
      <c r="D26" s="24"/>
      <c r="E26" s="101"/>
      <c r="F26" s="21"/>
      <c r="G26" s="25"/>
      <c r="H26" s="25"/>
      <c r="I26" s="25"/>
      <c r="J26" s="25"/>
      <c r="K26" s="103"/>
      <c r="L26" s="25"/>
      <c r="M26" s="33"/>
      <c r="N26" s="20"/>
      <c r="O26" s="20"/>
      <c r="P26" s="20"/>
      <c r="Q26" s="20"/>
      <c r="R26" s="20"/>
      <c r="S26" s="20"/>
    </row>
    <row r="27" customHeight="1" spans="1:19">
      <c r="A27" s="26" t="s">
        <v>1104</v>
      </c>
      <c r="B27" s="27"/>
      <c r="C27" s="24"/>
      <c r="D27" s="24"/>
      <c r="E27" s="101"/>
      <c r="F27" s="21"/>
      <c r="G27" s="25"/>
      <c r="H27" s="25">
        <f>SUM(H6:H26)</f>
        <v>0</v>
      </c>
      <c r="I27" s="25"/>
      <c r="J27" s="25">
        <f>SUM(J6:J26)</f>
        <v>0</v>
      </c>
      <c r="K27" s="103"/>
      <c r="L27" s="25">
        <f>SUM(L6:L26)</f>
        <v>0</v>
      </c>
      <c r="M27" s="33"/>
      <c r="N27" s="20"/>
      <c r="O27" s="20"/>
      <c r="P27" s="20"/>
      <c r="Q27" s="20"/>
      <c r="R27" s="20"/>
      <c r="S27" s="20"/>
    </row>
    <row r="28" customHeight="1" spans="1:19">
      <c r="A28" s="28" t="e">
        <f>#REF!&amp;#REF!</f>
        <v>#REF!</v>
      </c>
      <c r="B28" s="20"/>
      <c r="C28" s="20"/>
      <c r="D28" s="20"/>
      <c r="E28" s="100"/>
      <c r="F28" s="20"/>
      <c r="G28" s="20"/>
      <c r="H28" s="20"/>
      <c r="I28" s="20"/>
      <c r="J28" s="19" t="e">
        <f>"评估人员："&amp;#REF!</f>
        <v>#REF!</v>
      </c>
      <c r="K28" s="20"/>
      <c r="L28" s="20"/>
      <c r="M28" s="20"/>
      <c r="N28" s="20"/>
      <c r="O28" s="20"/>
      <c r="P28" s="20"/>
      <c r="Q28" s="20"/>
      <c r="R28" s="20"/>
      <c r="S28" s="20"/>
    </row>
    <row r="29" customHeight="1" spans="1:19">
      <c r="A29" s="28" t="e">
        <f>CONCATENATE(#REF!,#REF!,#REF!,#REF!,#REF!,#REF!,#REF!)</f>
        <v>#REF!</v>
      </c>
      <c r="B29" s="20"/>
      <c r="C29" s="20"/>
      <c r="D29" s="20"/>
      <c r="E29" s="100"/>
      <c r="F29" s="20"/>
      <c r="G29" s="20"/>
      <c r="H29" s="20"/>
      <c r="I29" s="20"/>
      <c r="J29" s="20"/>
      <c r="K29" s="20"/>
      <c r="L29" s="20"/>
      <c r="M29" s="20"/>
      <c r="N29" s="20"/>
      <c r="O29" s="20"/>
      <c r="P29" s="20"/>
      <c r="Q29" s="20"/>
      <c r="R29" s="20"/>
      <c r="S29" s="20"/>
    </row>
    <row r="30" customHeight="1" spans="1:19">
      <c r="A30" s="20"/>
      <c r="B30" s="20"/>
      <c r="C30" s="20"/>
      <c r="D30" s="20"/>
      <c r="E30" s="100"/>
      <c r="F30" s="20"/>
      <c r="G30" s="20"/>
      <c r="H30" s="20"/>
      <c r="I30" s="20"/>
      <c r="J30" s="20"/>
      <c r="K30" s="20"/>
      <c r="L30" s="20"/>
      <c r="M30" s="20"/>
      <c r="N30" s="20"/>
      <c r="O30" s="20"/>
      <c r="P30" s="20"/>
      <c r="Q30" s="20"/>
      <c r="R30" s="20"/>
      <c r="S30" s="20"/>
    </row>
    <row r="31" customHeight="1" spans="1:19">
      <c r="A31" s="20"/>
      <c r="B31" s="20"/>
      <c r="C31" s="20"/>
      <c r="D31" s="20"/>
      <c r="E31" s="100"/>
      <c r="F31" s="20"/>
      <c r="G31" s="20"/>
      <c r="H31" s="20"/>
      <c r="I31" s="20"/>
      <c r="J31" s="20"/>
      <c r="K31" s="20"/>
      <c r="L31" s="20"/>
      <c r="M31" s="20"/>
      <c r="N31" s="20"/>
      <c r="O31" s="20"/>
      <c r="P31" s="20"/>
      <c r="Q31" s="20"/>
      <c r="R31" s="20"/>
      <c r="S31" s="20"/>
    </row>
    <row r="32" customHeight="1" spans="1:19">
      <c r="A32" s="20"/>
      <c r="B32" s="20"/>
      <c r="C32" s="20"/>
      <c r="D32" s="20"/>
      <c r="E32" s="100"/>
      <c r="F32" s="20"/>
      <c r="G32" s="20"/>
      <c r="H32" s="20"/>
      <c r="I32" s="20"/>
      <c r="J32" s="20"/>
      <c r="K32" s="20"/>
      <c r="L32" s="20"/>
      <c r="M32" s="20"/>
      <c r="N32" s="20"/>
      <c r="O32" s="20"/>
      <c r="P32" s="20"/>
      <c r="Q32" s="20"/>
      <c r="R32" s="20"/>
      <c r="S32" s="20"/>
    </row>
    <row r="33" customHeight="1" spans="1:19">
      <c r="A33" s="20"/>
      <c r="B33" s="20"/>
      <c r="C33" s="20"/>
      <c r="D33" s="20"/>
      <c r="E33" s="100"/>
      <c r="F33" s="20"/>
      <c r="G33" s="20"/>
      <c r="H33" s="20"/>
      <c r="I33" s="20"/>
      <c r="J33" s="20"/>
      <c r="K33" s="20"/>
      <c r="L33" s="20"/>
      <c r="M33" s="20"/>
      <c r="N33" s="20"/>
      <c r="O33" s="20"/>
      <c r="P33" s="20"/>
      <c r="Q33" s="20"/>
      <c r="R33" s="20"/>
      <c r="S33" s="20"/>
    </row>
    <row r="34" customHeight="1" spans="1:19">
      <c r="A34" s="20"/>
      <c r="B34" s="20"/>
      <c r="C34" s="20"/>
      <c r="D34" s="20"/>
      <c r="E34" s="100"/>
      <c r="F34" s="20"/>
      <c r="G34" s="20"/>
      <c r="H34" s="20"/>
      <c r="I34" s="20"/>
      <c r="J34" s="20"/>
      <c r="K34" s="20"/>
      <c r="L34" s="20"/>
      <c r="M34" s="20"/>
      <c r="N34" s="20"/>
      <c r="O34" s="20"/>
      <c r="P34" s="20"/>
      <c r="Q34" s="20"/>
      <c r="R34" s="20"/>
      <c r="S34" s="20"/>
    </row>
    <row r="35" customHeight="1" spans="1:19">
      <c r="A35" s="20"/>
      <c r="B35" s="20"/>
      <c r="C35" s="20"/>
      <c r="D35" s="20"/>
      <c r="E35" s="100"/>
      <c r="F35" s="20"/>
      <c r="G35" s="20"/>
      <c r="H35" s="20"/>
      <c r="I35" s="20"/>
      <c r="J35" s="20"/>
      <c r="K35" s="20"/>
      <c r="L35" s="20"/>
      <c r="M35" s="20"/>
      <c r="N35" s="20"/>
      <c r="O35" s="20"/>
      <c r="P35" s="20"/>
      <c r="Q35" s="20"/>
      <c r="R35" s="20"/>
      <c r="S35" s="20"/>
    </row>
    <row r="36" customHeight="1" spans="1:19">
      <c r="A36" s="20"/>
      <c r="B36" s="20"/>
      <c r="C36" s="20"/>
      <c r="D36" s="20"/>
      <c r="E36" s="100"/>
      <c r="F36" s="20"/>
      <c r="G36" s="20"/>
      <c r="H36" s="20"/>
      <c r="I36" s="20"/>
      <c r="J36" s="20"/>
      <c r="K36" s="20"/>
      <c r="L36" s="20"/>
      <c r="M36" s="20"/>
      <c r="N36" s="20"/>
      <c r="O36" s="20"/>
      <c r="P36" s="20"/>
      <c r="Q36" s="20"/>
      <c r="R36" s="20"/>
      <c r="S36" s="20"/>
    </row>
    <row r="37" customHeight="1" spans="1:19">
      <c r="A37" s="20"/>
      <c r="B37" s="20"/>
      <c r="C37" s="20"/>
      <c r="D37" s="20"/>
      <c r="E37" s="100"/>
      <c r="F37" s="20"/>
      <c r="G37" s="20"/>
      <c r="H37" s="20"/>
      <c r="I37" s="20"/>
      <c r="J37" s="20"/>
      <c r="K37" s="20"/>
      <c r="L37" s="20"/>
      <c r="M37" s="20"/>
      <c r="N37" s="20"/>
      <c r="O37" s="20"/>
      <c r="P37" s="20"/>
      <c r="Q37" s="20"/>
      <c r="R37" s="20"/>
      <c r="S37" s="20"/>
    </row>
    <row r="38" customHeight="1" spans="1:19">
      <c r="A38" s="20"/>
      <c r="B38" s="20"/>
      <c r="C38" s="20"/>
      <c r="D38" s="20"/>
      <c r="E38" s="100"/>
      <c r="F38" s="20"/>
      <c r="G38" s="20"/>
      <c r="H38" s="20"/>
      <c r="I38" s="20"/>
      <c r="J38" s="20"/>
      <c r="K38" s="20"/>
      <c r="L38" s="20"/>
      <c r="M38" s="20"/>
      <c r="N38" s="20"/>
      <c r="O38" s="20"/>
      <c r="P38" s="20"/>
      <c r="Q38" s="20"/>
      <c r="R38" s="20"/>
      <c r="S38" s="20"/>
    </row>
    <row r="39" customHeight="1" spans="1:19">
      <c r="A39" s="20"/>
      <c r="B39" s="20"/>
      <c r="C39" s="20"/>
      <c r="D39" s="20"/>
      <c r="E39" s="100"/>
      <c r="F39" s="20"/>
      <c r="G39" s="20"/>
      <c r="H39" s="20"/>
      <c r="I39" s="20"/>
      <c r="J39" s="20"/>
      <c r="K39" s="20"/>
      <c r="L39" s="20"/>
      <c r="M39" s="20"/>
      <c r="N39" s="20"/>
      <c r="O39" s="20"/>
      <c r="P39" s="20"/>
      <c r="Q39" s="20"/>
      <c r="R39" s="20"/>
      <c r="S39" s="20"/>
    </row>
    <row r="40" customHeight="1" spans="1:19">
      <c r="A40" s="20"/>
      <c r="B40" s="20"/>
      <c r="C40" s="20"/>
      <c r="D40" s="20"/>
      <c r="E40" s="100"/>
      <c r="F40" s="20"/>
      <c r="G40" s="20"/>
      <c r="H40" s="20"/>
      <c r="I40" s="20"/>
      <c r="J40" s="20"/>
      <c r="K40" s="20"/>
      <c r="L40" s="20"/>
      <c r="M40" s="20"/>
      <c r="N40" s="20"/>
      <c r="O40" s="20"/>
      <c r="P40" s="20"/>
      <c r="Q40" s="20"/>
      <c r="R40" s="20"/>
      <c r="S40" s="20"/>
    </row>
    <row r="41" customHeight="1" spans="1:19">
      <c r="A41" s="20"/>
      <c r="B41" s="20"/>
      <c r="C41" s="20"/>
      <c r="D41" s="20"/>
      <c r="E41" s="100"/>
      <c r="F41" s="20"/>
      <c r="G41" s="20"/>
      <c r="H41" s="20"/>
      <c r="I41" s="20"/>
      <c r="J41" s="20"/>
      <c r="K41" s="20"/>
      <c r="L41" s="20"/>
      <c r="M41" s="20"/>
      <c r="N41" s="20"/>
      <c r="O41" s="20"/>
      <c r="P41" s="20"/>
      <c r="Q41" s="20"/>
      <c r="R41" s="20"/>
      <c r="S41" s="20"/>
    </row>
    <row r="42" customHeight="1" spans="1:19">
      <c r="A42" s="20"/>
      <c r="B42" s="20"/>
      <c r="C42" s="20"/>
      <c r="D42" s="20"/>
      <c r="E42" s="100"/>
      <c r="F42" s="20"/>
      <c r="G42" s="20"/>
      <c r="H42" s="20"/>
      <c r="I42" s="20"/>
      <c r="J42" s="20"/>
      <c r="K42" s="20"/>
      <c r="L42" s="20"/>
      <c r="M42" s="20"/>
      <c r="N42" s="20"/>
      <c r="O42" s="20"/>
      <c r="P42" s="20"/>
      <c r="Q42" s="20"/>
      <c r="R42" s="20"/>
      <c r="S42" s="20"/>
    </row>
    <row r="43" customHeight="1" spans="1:19">
      <c r="A43" s="20"/>
      <c r="B43" s="20"/>
      <c r="C43" s="20"/>
      <c r="D43" s="20"/>
      <c r="E43" s="100"/>
      <c r="F43" s="20"/>
      <c r="G43" s="20"/>
      <c r="H43" s="20"/>
      <c r="I43" s="20"/>
      <c r="J43" s="20"/>
      <c r="K43" s="20"/>
      <c r="L43" s="20"/>
      <c r="M43" s="20"/>
      <c r="N43" s="20"/>
      <c r="O43" s="20"/>
      <c r="P43" s="20"/>
      <c r="Q43" s="20"/>
      <c r="R43" s="20"/>
      <c r="S43" s="20"/>
    </row>
    <row r="44" customHeight="1" spans="1:19">
      <c r="A44" s="20"/>
      <c r="B44" s="20"/>
      <c r="C44" s="20"/>
      <c r="D44" s="20"/>
      <c r="E44" s="100"/>
      <c r="F44" s="20"/>
      <c r="G44" s="20"/>
      <c r="H44" s="20"/>
      <c r="I44" s="20"/>
      <c r="J44" s="20"/>
      <c r="K44" s="20"/>
      <c r="L44" s="20"/>
      <c r="M44" s="20"/>
      <c r="N44" s="20"/>
      <c r="O44" s="20"/>
      <c r="P44" s="20"/>
      <c r="Q44" s="20"/>
      <c r="R44" s="20"/>
      <c r="S44" s="20"/>
    </row>
    <row r="45" customHeight="1" spans="1:19">
      <c r="A45" s="20"/>
      <c r="B45" s="20"/>
      <c r="C45" s="20"/>
      <c r="D45" s="20"/>
      <c r="E45" s="100"/>
      <c r="F45" s="20"/>
      <c r="G45" s="20"/>
      <c r="H45" s="20"/>
      <c r="I45" s="20"/>
      <c r="J45" s="20"/>
      <c r="K45" s="20"/>
      <c r="L45" s="20"/>
      <c r="M45" s="20"/>
      <c r="N45" s="20"/>
      <c r="O45" s="20"/>
      <c r="P45" s="20"/>
      <c r="Q45" s="20"/>
      <c r="R45" s="20"/>
      <c r="S45" s="20"/>
    </row>
    <row r="46" customHeight="1" spans="1:19">
      <c r="A46" s="20"/>
      <c r="B46" s="20"/>
      <c r="C46" s="20"/>
      <c r="D46" s="20"/>
      <c r="E46" s="100"/>
      <c r="F46" s="20"/>
      <c r="G46" s="20"/>
      <c r="H46" s="20"/>
      <c r="I46" s="20"/>
      <c r="J46" s="20"/>
      <c r="K46" s="20"/>
      <c r="L46" s="20"/>
      <c r="M46" s="20"/>
      <c r="N46" s="20"/>
      <c r="O46" s="20"/>
      <c r="P46" s="20"/>
      <c r="Q46" s="20"/>
      <c r="R46" s="20"/>
      <c r="S46" s="20"/>
    </row>
  </sheetData>
  <mergeCells count="3">
    <mergeCell ref="A2:M2"/>
    <mergeCell ref="A3:M3"/>
    <mergeCell ref="A27:B27"/>
  </mergeCells>
  <hyperlinks>
    <hyperlink ref="A1" location="索引目录!I6" display="返回索引页"/>
    <hyperlink ref="B1" location="流动负债汇总!B6"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Roman,常规"5-1
&amp;"宋体,常规"共&amp;"Times New Roman,常规"&amp;N&amp;"宋体,常规"页第&amp;"Times New Roman,常规"&amp;P&amp;"宋体,常规"页</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AB15" sqref="AB15"/>
    </sheetView>
  </sheetViews>
  <sheetFormatPr defaultColWidth="7.875" defaultRowHeight="15.75" customHeight="1"/>
  <cols>
    <col min="1" max="1" width="5.5" style="13" customWidth="1"/>
    <col min="2" max="2" width="26.25" style="13" customWidth="1"/>
    <col min="3" max="3" width="11" style="13" customWidth="1"/>
    <col min="4" max="4" width="16.375" style="13" customWidth="1"/>
    <col min="5" max="6" width="16.375" style="13" customWidth="1" outlineLevel="1"/>
    <col min="7" max="8" width="16.375" style="13" customWidth="1"/>
    <col min="9" max="9" width="13.625" style="13" customWidth="1"/>
    <col min="10" max="16384" width="7.875" style="13"/>
  </cols>
  <sheetData>
    <row r="1" spans="1:9">
      <c r="A1" s="34" t="s">
        <v>86</v>
      </c>
      <c r="B1" s="51" t="s">
        <v>267</v>
      </c>
      <c r="C1" s="52"/>
      <c r="D1" s="52"/>
      <c r="E1" s="52"/>
      <c r="F1" s="52"/>
      <c r="G1" s="52"/>
      <c r="H1" s="52"/>
      <c r="I1" s="52"/>
    </row>
    <row r="2" s="11" customFormat="1" ht="30" customHeight="1" spans="1:9">
      <c r="A2" s="36" t="s">
        <v>1105</v>
      </c>
      <c r="B2" s="53"/>
      <c r="C2" s="53"/>
      <c r="D2" s="53"/>
      <c r="E2" s="53"/>
      <c r="F2" s="53"/>
      <c r="G2" s="53"/>
      <c r="H2" s="53"/>
      <c r="I2" s="53"/>
    </row>
    <row r="3" ht="14.1" customHeight="1" spans="1:9">
      <c r="A3" s="38" t="e">
        <f>CONCATENATE(#REF!,#REF!,#REF!,#REF!,#REF!,#REF!,#REF!)</f>
        <v>#REF!</v>
      </c>
      <c r="B3" s="38"/>
      <c r="C3" s="38"/>
      <c r="D3" s="38"/>
      <c r="E3" s="38"/>
      <c r="F3" s="38"/>
      <c r="G3" s="38"/>
      <c r="H3" s="38"/>
      <c r="I3" s="55"/>
    </row>
    <row r="4" customHeight="1" spans="1:9">
      <c r="A4" s="39" t="e">
        <f>#REF!&amp;#REF!</f>
        <v>#REF!</v>
      </c>
      <c r="I4" s="40" t="s">
        <v>115</v>
      </c>
    </row>
    <row r="5" s="12" customFormat="1" customHeight="1" spans="1:9">
      <c r="A5" s="41" t="s">
        <v>190</v>
      </c>
      <c r="B5" s="41" t="s">
        <v>302</v>
      </c>
      <c r="C5" s="41" t="s">
        <v>333</v>
      </c>
      <c r="D5" s="41" t="s">
        <v>431</v>
      </c>
      <c r="E5" s="42" t="s">
        <v>227</v>
      </c>
      <c r="F5" s="42" t="s">
        <v>274</v>
      </c>
      <c r="G5" s="41" t="s">
        <v>228</v>
      </c>
      <c r="H5" s="41" t="s">
        <v>229</v>
      </c>
      <c r="I5" s="41" t="s">
        <v>193</v>
      </c>
    </row>
    <row r="6" customHeight="1" spans="1:9">
      <c r="A6" s="43"/>
      <c r="B6" s="44"/>
      <c r="C6" s="45"/>
      <c r="D6" s="43"/>
      <c r="E6" s="54"/>
      <c r="F6" s="54"/>
      <c r="G6" s="54"/>
      <c r="H6" s="54"/>
      <c r="I6" s="47"/>
    </row>
    <row r="7" customHeight="1" spans="1:9">
      <c r="A7" s="43"/>
      <c r="B7" s="44"/>
      <c r="C7" s="45"/>
      <c r="D7" s="43"/>
      <c r="E7" s="54"/>
      <c r="F7" s="54"/>
      <c r="G7" s="54"/>
      <c r="H7" s="54"/>
      <c r="I7" s="47"/>
    </row>
    <row r="8" customHeight="1" spans="1:9">
      <c r="A8" s="43"/>
      <c r="B8" s="44"/>
      <c r="C8" s="45"/>
      <c r="D8" s="43"/>
      <c r="E8" s="54"/>
      <c r="F8" s="54"/>
      <c r="G8" s="54"/>
      <c r="H8" s="54"/>
      <c r="I8" s="47"/>
    </row>
    <row r="9" customHeight="1" spans="1:9">
      <c r="A9" s="43"/>
      <c r="B9" s="44"/>
      <c r="C9" s="45"/>
      <c r="D9" s="43"/>
      <c r="E9" s="54"/>
      <c r="F9" s="54"/>
      <c r="G9" s="54"/>
      <c r="H9" s="54"/>
      <c r="I9" s="47"/>
    </row>
    <row r="10" customHeight="1" spans="1:9">
      <c r="A10" s="43"/>
      <c r="B10" s="44"/>
      <c r="C10" s="45"/>
      <c r="D10" s="43"/>
      <c r="E10" s="54"/>
      <c r="F10" s="54"/>
      <c r="G10" s="54"/>
      <c r="H10" s="54"/>
      <c r="I10" s="47"/>
    </row>
    <row r="11" customHeight="1" spans="1:9">
      <c r="A11" s="43"/>
      <c r="B11" s="44"/>
      <c r="C11" s="45"/>
      <c r="D11" s="43"/>
      <c r="E11" s="54"/>
      <c r="F11" s="54"/>
      <c r="G11" s="54"/>
      <c r="H11" s="54"/>
      <c r="I11" s="47"/>
    </row>
    <row r="12" customHeight="1" spans="1:9">
      <c r="A12" s="43"/>
      <c r="B12" s="44"/>
      <c r="C12" s="45"/>
      <c r="D12" s="43"/>
      <c r="E12" s="54"/>
      <c r="F12" s="54"/>
      <c r="G12" s="54"/>
      <c r="H12" s="54"/>
      <c r="I12" s="47"/>
    </row>
    <row r="13" customHeight="1" spans="1:9">
      <c r="A13" s="43"/>
      <c r="B13" s="44"/>
      <c r="C13" s="45"/>
      <c r="D13" s="43"/>
      <c r="E13" s="54"/>
      <c r="F13" s="54"/>
      <c r="G13" s="54"/>
      <c r="H13" s="54"/>
      <c r="I13" s="47"/>
    </row>
    <row r="14" customHeight="1" spans="1:9">
      <c r="A14" s="43"/>
      <c r="B14" s="44"/>
      <c r="C14" s="45"/>
      <c r="D14" s="43"/>
      <c r="E14" s="54"/>
      <c r="F14" s="54"/>
      <c r="G14" s="54"/>
      <c r="H14" s="54"/>
      <c r="I14" s="47"/>
    </row>
    <row r="15" customHeight="1" spans="1:9">
      <c r="A15" s="43"/>
      <c r="B15" s="44"/>
      <c r="C15" s="45"/>
      <c r="D15" s="43"/>
      <c r="E15" s="54"/>
      <c r="F15" s="54"/>
      <c r="G15" s="54"/>
      <c r="H15" s="54"/>
      <c r="I15" s="47"/>
    </row>
    <row r="16" customHeight="1" spans="1:9">
      <c r="A16" s="43"/>
      <c r="B16" s="44"/>
      <c r="C16" s="45"/>
      <c r="D16" s="43"/>
      <c r="E16" s="54"/>
      <c r="F16" s="54"/>
      <c r="G16" s="54"/>
      <c r="H16" s="54"/>
      <c r="I16" s="47"/>
    </row>
    <row r="17" customHeight="1" spans="1:9">
      <c r="A17" s="43"/>
      <c r="B17" s="44"/>
      <c r="C17" s="45"/>
      <c r="D17" s="43"/>
      <c r="E17" s="54"/>
      <c r="F17" s="54"/>
      <c r="G17" s="54"/>
      <c r="H17" s="54"/>
      <c r="I17" s="47"/>
    </row>
    <row r="18" customHeight="1" spans="1:9">
      <c r="A18" s="43"/>
      <c r="B18" s="44"/>
      <c r="C18" s="45"/>
      <c r="D18" s="43"/>
      <c r="E18" s="54"/>
      <c r="F18" s="54"/>
      <c r="G18" s="54"/>
      <c r="H18" s="54"/>
      <c r="I18" s="47"/>
    </row>
    <row r="19" customHeight="1" spans="1:9">
      <c r="A19" s="43"/>
      <c r="B19" s="44"/>
      <c r="C19" s="45"/>
      <c r="D19" s="43"/>
      <c r="E19" s="54"/>
      <c r="F19" s="54"/>
      <c r="G19" s="54"/>
      <c r="H19" s="54"/>
      <c r="I19" s="47"/>
    </row>
    <row r="20" customHeight="1" spans="1:9">
      <c r="A20" s="43"/>
      <c r="B20" s="44"/>
      <c r="C20" s="45"/>
      <c r="D20" s="43"/>
      <c r="E20" s="54"/>
      <c r="F20" s="54"/>
      <c r="G20" s="54"/>
      <c r="H20" s="54"/>
      <c r="I20" s="47"/>
    </row>
    <row r="21" customHeight="1" spans="1:9">
      <c r="A21" s="43"/>
      <c r="B21" s="44"/>
      <c r="C21" s="45"/>
      <c r="D21" s="43"/>
      <c r="E21" s="54"/>
      <c r="F21" s="54"/>
      <c r="G21" s="54"/>
      <c r="H21" s="54"/>
      <c r="I21" s="47"/>
    </row>
    <row r="22" customHeight="1" spans="1:9">
      <c r="A22" s="43"/>
      <c r="B22" s="44"/>
      <c r="C22" s="45"/>
      <c r="D22" s="43"/>
      <c r="E22" s="54"/>
      <c r="F22" s="54"/>
      <c r="G22" s="54"/>
      <c r="H22" s="54"/>
      <c r="I22" s="47"/>
    </row>
    <row r="23" customHeight="1" spans="1:9">
      <c r="A23" s="43"/>
      <c r="B23" s="44"/>
      <c r="C23" s="45"/>
      <c r="D23" s="43"/>
      <c r="E23" s="54"/>
      <c r="F23" s="54"/>
      <c r="G23" s="54"/>
      <c r="H23" s="54"/>
      <c r="I23" s="47"/>
    </row>
    <row r="24" customHeight="1" spans="1:9">
      <c r="A24" s="43"/>
      <c r="B24" s="44"/>
      <c r="C24" s="45"/>
      <c r="D24" s="43"/>
      <c r="E24" s="54"/>
      <c r="F24" s="54"/>
      <c r="G24" s="54"/>
      <c r="H24" s="54"/>
      <c r="I24" s="47"/>
    </row>
    <row r="25" customHeight="1" spans="1:9">
      <c r="A25" s="43"/>
      <c r="B25" s="44"/>
      <c r="C25" s="45"/>
      <c r="D25" s="43"/>
      <c r="E25" s="54"/>
      <c r="F25" s="54"/>
      <c r="G25" s="54"/>
      <c r="H25" s="54"/>
      <c r="I25" s="47"/>
    </row>
    <row r="26" customHeight="1" spans="1:9">
      <c r="A26" s="43"/>
      <c r="B26" s="44"/>
      <c r="C26" s="45"/>
      <c r="D26" s="43"/>
      <c r="E26" s="54"/>
      <c r="F26" s="54"/>
      <c r="G26" s="54"/>
      <c r="H26" s="54"/>
      <c r="I26" s="47"/>
    </row>
    <row r="27" customHeight="1" spans="1:9">
      <c r="A27" s="48" t="s">
        <v>1106</v>
      </c>
      <c r="B27" s="66"/>
      <c r="C27" s="45"/>
      <c r="D27" s="43"/>
      <c r="E27" s="54">
        <f>SUM(E6:E26)</f>
        <v>0</v>
      </c>
      <c r="F27" s="54"/>
      <c r="G27" s="54">
        <f>SUM(G6:G26)</f>
        <v>0</v>
      </c>
      <c r="H27" s="54">
        <f>SUM(H6:H26)</f>
        <v>0</v>
      </c>
      <c r="I27" s="47"/>
    </row>
    <row r="28" customHeight="1" spans="1:7">
      <c r="A28" s="50" t="e">
        <f>#REF!&amp;#REF!</f>
        <v>#REF!</v>
      </c>
      <c r="G28" s="39" t="e">
        <f>"评估人员："&amp;#REF!</f>
        <v>#REF!</v>
      </c>
    </row>
    <row r="29" customHeight="1" spans="1:1">
      <c r="A29" s="50" t="e">
        <f>CONCATENATE(#REF!,#REF!,#REF!,#REF!,#REF!,#REF!,#REF!)</f>
        <v>#REF!</v>
      </c>
    </row>
  </sheetData>
  <mergeCells count="3">
    <mergeCell ref="A2:I2"/>
    <mergeCell ref="A3:I3"/>
    <mergeCell ref="A27:B27"/>
  </mergeCells>
  <hyperlinks>
    <hyperlink ref="A1" location="索引目录!I7" display="返回索引页"/>
    <hyperlink ref="B1" location="流动负债汇总!B7" display="返回"/>
  </hyperlinks>
  <printOptions horizontalCentered="1"/>
  <pageMargins left="0.349305555555556" right="0.349305555555556" top="0.788888888888889" bottom="0.788888888888889" header="1.00902777777778" footer="0.509027777777778"/>
  <pageSetup paperSize="9" scale="95" fitToHeight="0" orientation="landscape"/>
  <headerFooter alignWithMargins="0">
    <oddHeader>&amp;R&amp;"宋体,常规"&amp;10表&amp;"Times New Roman,常规"5-2
&amp;"宋体,常规"共&amp;"Times New Roman,常规"&amp;N&amp;"宋体,常规"页第&amp;"Times New Roman,常规"&amp;P&amp;"宋体,常规"页</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AB15" sqref="AB15"/>
    </sheetView>
  </sheetViews>
  <sheetFormatPr defaultColWidth="7.875" defaultRowHeight="15.75" customHeight="1"/>
  <cols>
    <col min="1" max="1" width="5.875" style="13" customWidth="1"/>
    <col min="2" max="2" width="23.625" style="13" customWidth="1"/>
    <col min="3" max="4" width="9.625" style="13" customWidth="1"/>
    <col min="5" max="5" width="9.25" style="13" customWidth="1"/>
    <col min="6" max="7" width="14" style="13" customWidth="1" outlineLevel="1"/>
    <col min="8" max="9" width="16.5" style="13" customWidth="1"/>
    <col min="10" max="10" width="14.625"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1107</v>
      </c>
      <c r="B2" s="53"/>
      <c r="C2" s="53"/>
      <c r="D2" s="53"/>
      <c r="E2" s="53"/>
      <c r="F2" s="53"/>
      <c r="G2" s="53"/>
      <c r="H2" s="53"/>
      <c r="I2" s="53"/>
      <c r="J2" s="53"/>
    </row>
    <row r="3" ht="14.1" customHeight="1" spans="1:10">
      <c r="A3" s="38" t="e">
        <f>CONCATENATE(#REF!,#REF!,#REF!,#REF!,#REF!,#REF!,#REF!)</f>
        <v>#REF!</v>
      </c>
      <c r="B3" s="38"/>
      <c r="C3" s="38"/>
      <c r="D3" s="38"/>
      <c r="E3" s="38"/>
      <c r="F3" s="38"/>
      <c r="G3" s="38"/>
      <c r="H3" s="38"/>
      <c r="I3" s="55"/>
      <c r="J3" s="55"/>
    </row>
    <row r="4" customHeight="1" spans="1:10">
      <c r="A4" s="39" t="e">
        <f>#REF!&amp;#REF!</f>
        <v>#REF!</v>
      </c>
      <c r="J4" s="40" t="s">
        <v>115</v>
      </c>
    </row>
    <row r="5" s="12" customFormat="1" customHeight="1" spans="1:10">
      <c r="A5" s="41" t="s">
        <v>190</v>
      </c>
      <c r="B5" s="41" t="s">
        <v>302</v>
      </c>
      <c r="C5" s="41" t="s">
        <v>333</v>
      </c>
      <c r="D5" s="41" t="s">
        <v>420</v>
      </c>
      <c r="E5" s="41" t="s">
        <v>294</v>
      </c>
      <c r="F5" s="42" t="s">
        <v>227</v>
      </c>
      <c r="G5" s="42" t="s">
        <v>274</v>
      </c>
      <c r="H5" s="41" t="s">
        <v>228</v>
      </c>
      <c r="I5" s="41" t="s">
        <v>229</v>
      </c>
      <c r="J5" s="41" t="s">
        <v>193</v>
      </c>
    </row>
    <row r="6" customHeight="1" spans="1:10">
      <c r="A6" s="43"/>
      <c r="B6" s="44"/>
      <c r="C6" s="45"/>
      <c r="D6" s="43"/>
      <c r="E6" s="43"/>
      <c r="F6" s="54"/>
      <c r="G6" s="54"/>
      <c r="H6" s="54"/>
      <c r="I6" s="54"/>
      <c r="J6" s="47"/>
    </row>
    <row r="7" customHeight="1" spans="1:10">
      <c r="A7" s="43"/>
      <c r="B7" s="44"/>
      <c r="C7" s="45"/>
      <c r="D7" s="45"/>
      <c r="E7" s="43"/>
      <c r="F7" s="54"/>
      <c r="G7" s="54"/>
      <c r="H7" s="54"/>
      <c r="I7" s="54"/>
      <c r="J7" s="47"/>
    </row>
    <row r="8" customHeight="1" spans="1:10">
      <c r="A8" s="43"/>
      <c r="B8" s="44"/>
      <c r="C8" s="45"/>
      <c r="D8" s="45"/>
      <c r="E8" s="43"/>
      <c r="F8" s="54"/>
      <c r="G8" s="54"/>
      <c r="H8" s="54"/>
      <c r="I8" s="54"/>
      <c r="J8" s="47"/>
    </row>
    <row r="9" customHeight="1" spans="1:10">
      <c r="A9" s="43"/>
      <c r="B9" s="44"/>
      <c r="C9" s="45"/>
      <c r="D9" s="45"/>
      <c r="E9" s="43"/>
      <c r="F9" s="54"/>
      <c r="G9" s="54"/>
      <c r="H9" s="54"/>
      <c r="I9" s="54"/>
      <c r="J9" s="47"/>
    </row>
    <row r="10" customHeight="1" spans="1:10">
      <c r="A10" s="43"/>
      <c r="B10" s="44"/>
      <c r="C10" s="45"/>
      <c r="D10" s="45"/>
      <c r="E10" s="43"/>
      <c r="F10" s="54"/>
      <c r="G10" s="54"/>
      <c r="H10" s="54"/>
      <c r="I10" s="54"/>
      <c r="J10" s="47"/>
    </row>
    <row r="11" customHeight="1" spans="1:10">
      <c r="A11" s="43"/>
      <c r="B11" s="44"/>
      <c r="C11" s="45"/>
      <c r="D11" s="45"/>
      <c r="E11" s="43"/>
      <c r="F11" s="54"/>
      <c r="G11" s="54"/>
      <c r="H11" s="54"/>
      <c r="I11" s="54"/>
      <c r="J11" s="47"/>
    </row>
    <row r="12" customHeight="1" spans="1:10">
      <c r="A12" s="43"/>
      <c r="B12" s="44"/>
      <c r="C12" s="45"/>
      <c r="D12" s="45"/>
      <c r="E12" s="43"/>
      <c r="F12" s="54"/>
      <c r="G12" s="54"/>
      <c r="H12" s="54"/>
      <c r="I12" s="54"/>
      <c r="J12" s="47"/>
    </row>
    <row r="13" customHeight="1" spans="1:10">
      <c r="A13" s="43"/>
      <c r="B13" s="44"/>
      <c r="C13" s="45"/>
      <c r="D13" s="45"/>
      <c r="E13" s="43"/>
      <c r="F13" s="54"/>
      <c r="G13" s="54"/>
      <c r="H13" s="54"/>
      <c r="I13" s="54"/>
      <c r="J13" s="47"/>
    </row>
    <row r="14" customHeight="1" spans="1:10">
      <c r="A14" s="43"/>
      <c r="B14" s="44"/>
      <c r="C14" s="45"/>
      <c r="D14" s="45"/>
      <c r="E14" s="43"/>
      <c r="F14" s="54"/>
      <c r="G14" s="54"/>
      <c r="H14" s="54"/>
      <c r="I14" s="54"/>
      <c r="J14" s="47"/>
    </row>
    <row r="15" customHeight="1" spans="1:10">
      <c r="A15" s="43"/>
      <c r="B15" s="44"/>
      <c r="C15" s="45"/>
      <c r="D15" s="45"/>
      <c r="E15" s="43"/>
      <c r="F15" s="54"/>
      <c r="G15" s="54"/>
      <c r="H15" s="54"/>
      <c r="I15" s="54"/>
      <c r="J15" s="47"/>
    </row>
    <row r="16" customHeight="1" spans="1:10">
      <c r="A16" s="43"/>
      <c r="B16" s="44"/>
      <c r="C16" s="45"/>
      <c r="D16" s="45"/>
      <c r="E16" s="43"/>
      <c r="F16" s="54"/>
      <c r="G16" s="54"/>
      <c r="H16" s="54"/>
      <c r="I16" s="54"/>
      <c r="J16" s="47"/>
    </row>
    <row r="17" customHeight="1" spans="1:10">
      <c r="A17" s="43"/>
      <c r="B17" s="44"/>
      <c r="C17" s="45"/>
      <c r="D17" s="45"/>
      <c r="E17" s="43"/>
      <c r="F17" s="54"/>
      <c r="G17" s="54"/>
      <c r="H17" s="54"/>
      <c r="I17" s="54"/>
      <c r="J17" s="47"/>
    </row>
    <row r="18" customHeight="1" spans="1:10">
      <c r="A18" s="43"/>
      <c r="B18" s="44"/>
      <c r="C18" s="45"/>
      <c r="D18" s="45"/>
      <c r="E18" s="43"/>
      <c r="F18" s="54"/>
      <c r="G18" s="54"/>
      <c r="H18" s="54"/>
      <c r="I18" s="54"/>
      <c r="J18" s="47"/>
    </row>
    <row r="19" customHeight="1" spans="1:10">
      <c r="A19" s="43"/>
      <c r="B19" s="44"/>
      <c r="C19" s="45"/>
      <c r="D19" s="45"/>
      <c r="E19" s="43"/>
      <c r="F19" s="54"/>
      <c r="G19" s="54"/>
      <c r="H19" s="54"/>
      <c r="I19" s="54"/>
      <c r="J19" s="47"/>
    </row>
    <row r="20" customHeight="1" spans="1:10">
      <c r="A20" s="43"/>
      <c r="B20" s="44"/>
      <c r="C20" s="45"/>
      <c r="D20" s="45"/>
      <c r="E20" s="43"/>
      <c r="F20" s="54"/>
      <c r="G20" s="54"/>
      <c r="H20" s="54"/>
      <c r="I20" s="54"/>
      <c r="J20" s="47"/>
    </row>
    <row r="21" customHeight="1" spans="1:10">
      <c r="A21" s="43"/>
      <c r="B21" s="44"/>
      <c r="C21" s="45"/>
      <c r="D21" s="45"/>
      <c r="E21" s="43"/>
      <c r="F21" s="54"/>
      <c r="G21" s="54"/>
      <c r="H21" s="54"/>
      <c r="I21" s="54"/>
      <c r="J21" s="47"/>
    </row>
    <row r="22" customHeight="1" spans="1:10">
      <c r="A22" s="43"/>
      <c r="B22" s="44"/>
      <c r="C22" s="45"/>
      <c r="D22" s="45"/>
      <c r="E22" s="43"/>
      <c r="F22" s="54"/>
      <c r="G22" s="54"/>
      <c r="H22" s="54"/>
      <c r="I22" s="54"/>
      <c r="J22" s="47"/>
    </row>
    <row r="23" customHeight="1" spans="1:10">
      <c r="A23" s="43"/>
      <c r="B23" s="44"/>
      <c r="C23" s="45"/>
      <c r="D23" s="45"/>
      <c r="E23" s="43"/>
      <c r="F23" s="54"/>
      <c r="G23" s="54"/>
      <c r="H23" s="54"/>
      <c r="I23" s="54"/>
      <c r="J23" s="47"/>
    </row>
    <row r="24" customHeight="1" spans="1:10">
      <c r="A24" s="43"/>
      <c r="B24" s="44"/>
      <c r="C24" s="45"/>
      <c r="D24" s="45"/>
      <c r="E24" s="43"/>
      <c r="F24" s="54"/>
      <c r="G24" s="54"/>
      <c r="H24" s="54"/>
      <c r="I24" s="54"/>
      <c r="J24" s="47"/>
    </row>
    <row r="25" customHeight="1" spans="1:10">
      <c r="A25" s="43"/>
      <c r="B25" s="44"/>
      <c r="C25" s="45"/>
      <c r="D25" s="45"/>
      <c r="E25" s="43"/>
      <c r="F25" s="54"/>
      <c r="G25" s="54"/>
      <c r="H25" s="54"/>
      <c r="I25" s="54"/>
      <c r="J25" s="47"/>
    </row>
    <row r="26" customHeight="1" spans="1:10">
      <c r="A26" s="43"/>
      <c r="B26" s="44"/>
      <c r="C26" s="45"/>
      <c r="D26" s="45"/>
      <c r="E26" s="43"/>
      <c r="F26" s="54"/>
      <c r="G26" s="54"/>
      <c r="H26" s="54"/>
      <c r="I26" s="54"/>
      <c r="J26" s="47"/>
    </row>
    <row r="27" customHeight="1" spans="1:10">
      <c r="A27" s="48" t="s">
        <v>1108</v>
      </c>
      <c r="B27" s="66"/>
      <c r="C27" s="45"/>
      <c r="D27" s="45"/>
      <c r="E27" s="43"/>
      <c r="F27" s="54">
        <f>SUM(F6:F26)</f>
        <v>0</v>
      </c>
      <c r="G27" s="54"/>
      <c r="H27" s="54">
        <f>SUM(H6:H26)</f>
        <v>0</v>
      </c>
      <c r="I27" s="54">
        <f>SUM(I6:I26)</f>
        <v>0</v>
      </c>
      <c r="J27" s="47"/>
    </row>
    <row r="28" customHeight="1" spans="1:8">
      <c r="A28" s="50" t="e">
        <f>#REF!&amp;#REF!</f>
        <v>#REF!</v>
      </c>
      <c r="H28" s="39" t="e">
        <f>"评估人员："&amp;#REF!</f>
        <v>#REF!</v>
      </c>
    </row>
    <row r="29" customHeight="1" spans="1:1">
      <c r="A29" s="50" t="e">
        <f>CONCATENATE(#REF!,#REF!,#REF!,#REF!,#REF!,#REF!,#REF!)</f>
        <v>#REF!</v>
      </c>
    </row>
  </sheetData>
  <mergeCells count="3">
    <mergeCell ref="A2:J2"/>
    <mergeCell ref="A3:J3"/>
    <mergeCell ref="A27:B27"/>
  </mergeCells>
  <hyperlinks>
    <hyperlink ref="A1" location="索引目录!I8" display="返回索引页"/>
    <hyperlink ref="B1" location="流动负债汇总!B8" display="返回"/>
  </hyperlinks>
  <printOptions horizontalCentered="1"/>
  <pageMargins left="0.349305555555556" right="0.349305555555556" top="0.788888888888889" bottom="0.788888888888889" header="1.02916666666667" footer="0.509027777777778"/>
  <pageSetup paperSize="9" scale="98" fitToHeight="0" orientation="landscape"/>
  <headerFooter alignWithMargins="0">
    <oddHeader>&amp;R&amp;"宋体,常规"&amp;10表&amp;"Times New Roman,常规"5-3
&amp;"宋体,常规"共&amp;"Times New Roman,常规"&amp;N&amp;"宋体,常规"页第&amp;"Times New Roman,常规"&amp;P&amp;"宋体,常规"页</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53"/>
  <sheetViews>
    <sheetView topLeftCell="A438" workbookViewId="0">
      <selection activeCell="AB15" sqref="AB15"/>
    </sheetView>
  </sheetViews>
  <sheetFormatPr defaultColWidth="7.875" defaultRowHeight="15.75" customHeight="1"/>
  <cols>
    <col min="1" max="1" width="5" style="20" customWidth="1"/>
    <col min="2" max="2" width="25.25" style="20" customWidth="1"/>
    <col min="3" max="3" width="11" style="20" customWidth="1"/>
    <col min="4" max="4" width="16" style="20" customWidth="1"/>
    <col min="5" max="6" width="14.5" style="20" hidden="1" customWidth="1" outlineLevel="1"/>
    <col min="7" max="7" width="17.625" style="20" customWidth="1" collapsed="1"/>
    <col min="8" max="8" width="17.625" style="20" customWidth="1"/>
    <col min="9" max="9" width="13.625" style="20" customWidth="1"/>
    <col min="10" max="16384" width="7.875" style="20"/>
  </cols>
  <sheetData>
    <row r="1" spans="1:9">
      <c r="A1" s="14" t="s">
        <v>222</v>
      </c>
      <c r="B1" s="15" t="s">
        <v>223</v>
      </c>
      <c r="C1" s="16"/>
      <c r="D1" s="16"/>
      <c r="E1" s="16"/>
      <c r="F1" s="16"/>
      <c r="G1" s="16"/>
      <c r="H1" s="16"/>
      <c r="I1" s="16"/>
    </row>
    <row r="2" s="29" customFormat="1" ht="30" customHeight="1" spans="1:13">
      <c r="A2" s="17" t="s">
        <v>1109</v>
      </c>
      <c r="B2" s="17"/>
      <c r="C2" s="17"/>
      <c r="D2" s="17"/>
      <c r="E2" s="17"/>
      <c r="F2" s="17"/>
      <c r="G2" s="17"/>
      <c r="H2" s="17"/>
      <c r="I2" s="17"/>
      <c r="J2" s="20"/>
      <c r="K2" s="20"/>
      <c r="L2" s="20"/>
      <c r="M2" s="20"/>
    </row>
    <row r="3" ht="14.1" customHeight="1" spans="1:9">
      <c r="A3" s="18" t="e">
        <f>CONCATENATE(#REF!,#REF!,#REF!,#REF!,#REF!,#REF!,#REF!)</f>
        <v>#REF!</v>
      </c>
      <c r="B3" s="18"/>
      <c r="C3" s="18"/>
      <c r="D3" s="18"/>
      <c r="E3" s="18"/>
      <c r="F3" s="18"/>
      <c r="G3" s="18"/>
      <c r="H3" s="18"/>
      <c r="I3" s="30"/>
    </row>
    <row r="4" customHeight="1" spans="1:9">
      <c r="A4" s="19" t="e">
        <f>#REF!&amp;#REF!</f>
        <v>#REF!</v>
      </c>
      <c r="I4" s="31" t="s">
        <v>248</v>
      </c>
    </row>
    <row r="5" s="32" customFormat="1" customHeight="1" spans="1:9">
      <c r="A5" s="21" t="s">
        <v>249</v>
      </c>
      <c r="B5" s="21" t="s">
        <v>302</v>
      </c>
      <c r="C5" s="21" t="s">
        <v>313</v>
      </c>
      <c r="D5" s="21" t="s">
        <v>312</v>
      </c>
      <c r="E5" s="22" t="s">
        <v>254</v>
      </c>
      <c r="F5" s="22" t="s">
        <v>255</v>
      </c>
      <c r="G5" s="21" t="s">
        <v>256</v>
      </c>
      <c r="H5" s="21" t="s">
        <v>257</v>
      </c>
      <c r="I5" s="21" t="s">
        <v>305</v>
      </c>
    </row>
    <row r="6" customHeight="1" spans="1:9">
      <c r="A6" s="21"/>
      <c r="B6" s="91"/>
      <c r="C6" s="92"/>
      <c r="D6" s="23"/>
      <c r="E6" s="93"/>
      <c r="F6" s="25"/>
      <c r="G6" s="94"/>
      <c r="H6" s="94"/>
      <c r="I6" s="33"/>
    </row>
    <row r="7" customHeight="1" spans="1:9">
      <c r="A7" s="21"/>
      <c r="B7" s="91"/>
      <c r="C7" s="92"/>
      <c r="D7" s="23"/>
      <c r="E7" s="93"/>
      <c r="F7" s="25"/>
      <c r="G7" s="94"/>
      <c r="H7" s="94"/>
      <c r="I7" s="33"/>
    </row>
    <row r="8" customHeight="1" spans="1:9">
      <c r="A8" s="21"/>
      <c r="B8" s="91"/>
      <c r="C8" s="92"/>
      <c r="D8" s="23"/>
      <c r="E8" s="93"/>
      <c r="F8" s="25"/>
      <c r="G8" s="94"/>
      <c r="H8" s="94"/>
      <c r="I8" s="33"/>
    </row>
    <row r="9" customHeight="1" spans="1:9">
      <c r="A9" s="21"/>
      <c r="B9" s="91"/>
      <c r="C9" s="92"/>
      <c r="D9" s="23"/>
      <c r="E9" s="93"/>
      <c r="F9" s="25"/>
      <c r="G9" s="94"/>
      <c r="H9" s="94"/>
      <c r="I9" s="33"/>
    </row>
    <row r="10" customHeight="1" spans="1:9">
      <c r="A10" s="21"/>
      <c r="B10" s="91"/>
      <c r="C10" s="92"/>
      <c r="D10" s="23"/>
      <c r="E10" s="93"/>
      <c r="F10" s="25"/>
      <c r="G10" s="94"/>
      <c r="H10" s="94"/>
      <c r="I10" s="33"/>
    </row>
    <row r="11" customHeight="1" spans="1:9">
      <c r="A11" s="21"/>
      <c r="B11" s="91"/>
      <c r="C11" s="92"/>
      <c r="D11" s="23"/>
      <c r="E11" s="93"/>
      <c r="F11" s="25"/>
      <c r="G11" s="94"/>
      <c r="H11" s="94"/>
      <c r="I11" s="33"/>
    </row>
    <row r="12" customHeight="1" spans="1:9">
      <c r="A12" s="21"/>
      <c r="B12" s="91"/>
      <c r="C12" s="92"/>
      <c r="D12" s="23"/>
      <c r="E12" s="93"/>
      <c r="F12" s="25"/>
      <c r="G12" s="94"/>
      <c r="H12" s="94"/>
      <c r="I12" s="33"/>
    </row>
    <row r="13" customHeight="1" spans="1:9">
      <c r="A13" s="21"/>
      <c r="B13" s="91"/>
      <c r="C13" s="92"/>
      <c r="D13" s="23"/>
      <c r="E13" s="93"/>
      <c r="F13" s="25"/>
      <c r="G13" s="94"/>
      <c r="H13" s="94"/>
      <c r="I13" s="33"/>
    </row>
    <row r="14" customHeight="1" spans="1:9">
      <c r="A14" s="21"/>
      <c r="B14" s="91"/>
      <c r="C14" s="92"/>
      <c r="D14" s="23"/>
      <c r="E14" s="93"/>
      <c r="F14" s="25"/>
      <c r="G14" s="94"/>
      <c r="H14" s="94"/>
      <c r="I14" s="33"/>
    </row>
    <row r="15" customHeight="1" spans="1:9">
      <c r="A15" s="21"/>
      <c r="B15" s="91"/>
      <c r="C15" s="92"/>
      <c r="D15" s="23"/>
      <c r="E15" s="93"/>
      <c r="F15" s="25"/>
      <c r="G15" s="94"/>
      <c r="H15" s="94"/>
      <c r="I15" s="33"/>
    </row>
    <row r="16" customHeight="1" spans="1:9">
      <c r="A16" s="21"/>
      <c r="B16" s="91"/>
      <c r="C16" s="92"/>
      <c r="D16" s="23"/>
      <c r="E16" s="93"/>
      <c r="F16" s="25"/>
      <c r="G16" s="94"/>
      <c r="H16" s="94"/>
      <c r="I16" s="33"/>
    </row>
    <row r="17" customHeight="1" spans="1:9">
      <c r="A17" s="21"/>
      <c r="B17" s="91"/>
      <c r="C17" s="92"/>
      <c r="D17" s="23"/>
      <c r="E17" s="93"/>
      <c r="F17" s="25"/>
      <c r="G17" s="94"/>
      <c r="H17" s="94"/>
      <c r="I17" s="33"/>
    </row>
    <row r="18" customHeight="1" spans="1:9">
      <c r="A18" s="21"/>
      <c r="B18" s="91"/>
      <c r="C18" s="92"/>
      <c r="D18" s="23"/>
      <c r="E18" s="93"/>
      <c r="F18" s="25"/>
      <c r="G18" s="94"/>
      <c r="H18" s="94"/>
      <c r="I18" s="33"/>
    </row>
    <row r="19" customHeight="1" spans="1:9">
      <c r="A19" s="21"/>
      <c r="B19" s="91"/>
      <c r="C19" s="92"/>
      <c r="D19" s="23"/>
      <c r="E19" s="93"/>
      <c r="F19" s="25"/>
      <c r="G19" s="94"/>
      <c r="H19" s="94"/>
      <c r="I19" s="33"/>
    </row>
    <row r="20" customHeight="1" spans="1:9">
      <c r="A20" s="21"/>
      <c r="B20" s="91"/>
      <c r="C20" s="92"/>
      <c r="D20" s="23"/>
      <c r="E20" s="93"/>
      <c r="F20" s="25"/>
      <c r="G20" s="94"/>
      <c r="H20" s="94"/>
      <c r="I20" s="33"/>
    </row>
    <row r="21" customHeight="1" spans="1:9">
      <c r="A21" s="21"/>
      <c r="B21" s="91"/>
      <c r="C21" s="92"/>
      <c r="D21" s="23"/>
      <c r="E21" s="93"/>
      <c r="F21" s="25"/>
      <c r="G21" s="94"/>
      <c r="H21" s="94"/>
      <c r="I21" s="33"/>
    </row>
    <row r="22" customHeight="1" spans="1:9">
      <c r="A22" s="21"/>
      <c r="B22" s="91"/>
      <c r="C22" s="92"/>
      <c r="D22" s="23"/>
      <c r="E22" s="93"/>
      <c r="F22" s="25"/>
      <c r="G22" s="94"/>
      <c r="H22" s="94"/>
      <c r="I22" s="33"/>
    </row>
    <row r="23" customHeight="1" spans="1:9">
      <c r="A23" s="21"/>
      <c r="B23" s="91"/>
      <c r="C23" s="92"/>
      <c r="D23" s="23"/>
      <c r="E23" s="93"/>
      <c r="F23" s="25"/>
      <c r="G23" s="94"/>
      <c r="H23" s="94"/>
      <c r="I23" s="33"/>
    </row>
    <row r="24" customHeight="1" spans="1:9">
      <c r="A24" s="21"/>
      <c r="B24" s="91"/>
      <c r="C24" s="92"/>
      <c r="D24" s="23"/>
      <c r="E24" s="93"/>
      <c r="F24" s="25"/>
      <c r="G24" s="94"/>
      <c r="H24" s="94"/>
      <c r="I24" s="33"/>
    </row>
    <row r="25" customHeight="1" spans="1:9">
      <c r="A25" s="21"/>
      <c r="B25" s="91"/>
      <c r="C25" s="92"/>
      <c r="D25" s="23"/>
      <c r="E25" s="93"/>
      <c r="F25" s="25"/>
      <c r="G25" s="94"/>
      <c r="H25" s="94"/>
      <c r="I25" s="33"/>
    </row>
    <row r="26" customHeight="1" spans="1:9">
      <c r="A26" s="21"/>
      <c r="B26" s="91"/>
      <c r="C26" s="92"/>
      <c r="D26" s="23"/>
      <c r="E26" s="93"/>
      <c r="F26" s="25"/>
      <c r="G26" s="94"/>
      <c r="H26" s="94"/>
      <c r="I26" s="33"/>
    </row>
    <row r="27" customHeight="1" spans="1:9">
      <c r="A27" s="21"/>
      <c r="B27" s="91"/>
      <c r="C27" s="92"/>
      <c r="D27" s="23"/>
      <c r="E27" s="93"/>
      <c r="F27" s="25"/>
      <c r="G27" s="94"/>
      <c r="H27" s="94"/>
      <c r="I27" s="33"/>
    </row>
    <row r="28" customHeight="1" spans="1:9">
      <c r="A28" s="21"/>
      <c r="B28" s="91"/>
      <c r="C28" s="92"/>
      <c r="D28" s="23"/>
      <c r="E28" s="93"/>
      <c r="F28" s="25"/>
      <c r="G28" s="94"/>
      <c r="H28" s="94"/>
      <c r="I28" s="33"/>
    </row>
    <row r="29" customHeight="1" spans="1:9">
      <c r="A29" s="21"/>
      <c r="B29" s="91"/>
      <c r="C29" s="92"/>
      <c r="D29" s="23"/>
      <c r="E29" s="93"/>
      <c r="F29" s="25"/>
      <c r="G29" s="94"/>
      <c r="H29" s="94"/>
      <c r="I29" s="33"/>
    </row>
    <row r="30" customHeight="1" spans="1:9">
      <c r="A30" s="21"/>
      <c r="B30" s="91"/>
      <c r="C30" s="92"/>
      <c r="D30" s="23"/>
      <c r="E30" s="93"/>
      <c r="F30" s="25"/>
      <c r="G30" s="94"/>
      <c r="H30" s="94"/>
      <c r="I30" s="33"/>
    </row>
    <row r="31" customHeight="1" spans="1:9">
      <c r="A31" s="21"/>
      <c r="B31" s="91"/>
      <c r="C31" s="92"/>
      <c r="D31" s="23"/>
      <c r="E31" s="93"/>
      <c r="F31" s="25"/>
      <c r="G31" s="94"/>
      <c r="H31" s="94"/>
      <c r="I31" s="33"/>
    </row>
    <row r="32" customHeight="1" spans="1:9">
      <c r="A32" s="21"/>
      <c r="B32" s="91"/>
      <c r="C32" s="92"/>
      <c r="D32" s="23"/>
      <c r="E32" s="93"/>
      <c r="F32" s="25"/>
      <c r="G32" s="94"/>
      <c r="H32" s="94"/>
      <c r="I32" s="33"/>
    </row>
    <row r="33" customHeight="1" spans="1:9">
      <c r="A33" s="21"/>
      <c r="B33" s="91"/>
      <c r="C33" s="92"/>
      <c r="D33" s="23"/>
      <c r="E33" s="93"/>
      <c r="F33" s="25"/>
      <c r="G33" s="94"/>
      <c r="H33" s="94"/>
      <c r="I33" s="33"/>
    </row>
    <row r="34" customHeight="1" spans="1:9">
      <c r="A34" s="21"/>
      <c r="B34" s="91"/>
      <c r="C34" s="92"/>
      <c r="D34" s="23"/>
      <c r="E34" s="93"/>
      <c r="F34" s="25"/>
      <c r="G34" s="94"/>
      <c r="H34" s="94"/>
      <c r="I34" s="33"/>
    </row>
    <row r="35" customHeight="1" spans="1:9">
      <c r="A35" s="21"/>
      <c r="B35" s="91"/>
      <c r="C35" s="92"/>
      <c r="D35" s="23"/>
      <c r="E35" s="93"/>
      <c r="F35" s="25"/>
      <c r="G35" s="94"/>
      <c r="H35" s="94"/>
      <c r="I35" s="33"/>
    </row>
    <row r="36" customHeight="1" spans="1:9">
      <c r="A36" s="21"/>
      <c r="B36" s="91"/>
      <c r="C36" s="92"/>
      <c r="D36" s="23"/>
      <c r="E36" s="93"/>
      <c r="F36" s="25"/>
      <c r="G36" s="94"/>
      <c r="H36" s="94"/>
      <c r="I36" s="33"/>
    </row>
    <row r="37" customHeight="1" spans="1:9">
      <c r="A37" s="21"/>
      <c r="B37" s="91"/>
      <c r="C37" s="92"/>
      <c r="D37" s="23"/>
      <c r="E37" s="93"/>
      <c r="F37" s="25"/>
      <c r="G37" s="94"/>
      <c r="H37" s="94"/>
      <c r="I37" s="33"/>
    </row>
    <row r="38" customHeight="1" spans="1:9">
      <c r="A38" s="21"/>
      <c r="B38" s="91"/>
      <c r="C38" s="92"/>
      <c r="D38" s="23"/>
      <c r="E38" s="93"/>
      <c r="F38" s="25"/>
      <c r="G38" s="94"/>
      <c r="H38" s="94"/>
      <c r="I38" s="33"/>
    </row>
    <row r="39" customHeight="1" spans="1:9">
      <c r="A39" s="21"/>
      <c r="B39" s="91"/>
      <c r="C39" s="92"/>
      <c r="D39" s="23"/>
      <c r="E39" s="93"/>
      <c r="F39" s="25"/>
      <c r="G39" s="94"/>
      <c r="H39" s="94"/>
      <c r="I39" s="33"/>
    </row>
    <row r="40" customHeight="1" spans="1:9">
      <c r="A40" s="21"/>
      <c r="B40" s="91"/>
      <c r="C40" s="92"/>
      <c r="D40" s="23"/>
      <c r="E40" s="93"/>
      <c r="F40" s="25"/>
      <c r="G40" s="94"/>
      <c r="H40" s="94"/>
      <c r="I40" s="33"/>
    </row>
    <row r="41" customHeight="1" spans="1:9">
      <c r="A41" s="21"/>
      <c r="B41" s="91"/>
      <c r="C41" s="92"/>
      <c r="D41" s="23"/>
      <c r="E41" s="93"/>
      <c r="F41" s="25"/>
      <c r="G41" s="94"/>
      <c r="H41" s="94"/>
      <c r="I41" s="33"/>
    </row>
    <row r="42" customHeight="1" spans="1:9">
      <c r="A42" s="21"/>
      <c r="B42" s="91"/>
      <c r="C42" s="92"/>
      <c r="D42" s="23"/>
      <c r="E42" s="93"/>
      <c r="F42" s="25"/>
      <c r="G42" s="94"/>
      <c r="H42" s="94"/>
      <c r="I42" s="33"/>
    </row>
    <row r="43" customHeight="1" spans="1:9">
      <c r="A43" s="21"/>
      <c r="B43" s="91"/>
      <c r="C43" s="92"/>
      <c r="D43" s="23"/>
      <c r="E43" s="93"/>
      <c r="F43" s="25"/>
      <c r="G43" s="94"/>
      <c r="H43" s="94"/>
      <c r="I43" s="33"/>
    </row>
    <row r="44" customHeight="1" spans="1:9">
      <c r="A44" s="21"/>
      <c r="B44" s="91"/>
      <c r="C44" s="92"/>
      <c r="D44" s="23"/>
      <c r="E44" s="93"/>
      <c r="F44" s="25"/>
      <c r="G44" s="94"/>
      <c r="H44" s="94"/>
      <c r="I44" s="33"/>
    </row>
    <row r="45" customHeight="1" spans="1:9">
      <c r="A45" s="21"/>
      <c r="B45" s="91"/>
      <c r="C45" s="92"/>
      <c r="D45" s="23"/>
      <c r="E45" s="93"/>
      <c r="F45" s="25"/>
      <c r="G45" s="94"/>
      <c r="H45" s="94"/>
      <c r="I45" s="33"/>
    </row>
    <row r="46" customHeight="1" spans="1:9">
      <c r="A46" s="21"/>
      <c r="B46" s="91"/>
      <c r="C46" s="92"/>
      <c r="D46" s="23"/>
      <c r="E46" s="93"/>
      <c r="F46" s="25"/>
      <c r="G46" s="94"/>
      <c r="H46" s="94"/>
      <c r="I46" s="33"/>
    </row>
    <row r="47" customHeight="1" spans="1:9">
      <c r="A47" s="21"/>
      <c r="B47" s="91"/>
      <c r="C47" s="92"/>
      <c r="D47" s="23"/>
      <c r="E47" s="93"/>
      <c r="F47" s="25"/>
      <c r="G47" s="94"/>
      <c r="H47" s="94"/>
      <c r="I47" s="33"/>
    </row>
    <row r="48" customHeight="1" spans="1:9">
      <c r="A48" s="21"/>
      <c r="B48" s="91"/>
      <c r="C48" s="92"/>
      <c r="D48" s="23"/>
      <c r="E48" s="93"/>
      <c r="F48" s="25"/>
      <c r="G48" s="94"/>
      <c r="H48" s="94"/>
      <c r="I48" s="33"/>
    </row>
    <row r="49" customHeight="1" spans="1:9">
      <c r="A49" s="21"/>
      <c r="B49" s="91"/>
      <c r="C49" s="92"/>
      <c r="D49" s="23"/>
      <c r="E49" s="93"/>
      <c r="F49" s="25"/>
      <c r="G49" s="94"/>
      <c r="H49" s="94"/>
      <c r="I49" s="33"/>
    </row>
    <row r="50" customHeight="1" spans="1:9">
      <c r="A50" s="21"/>
      <c r="B50" s="91"/>
      <c r="C50" s="92"/>
      <c r="D50" s="23"/>
      <c r="E50" s="93"/>
      <c r="F50" s="25"/>
      <c r="G50" s="94"/>
      <c r="H50" s="94"/>
      <c r="I50" s="33"/>
    </row>
    <row r="51" customHeight="1" spans="1:9">
      <c r="A51" s="21"/>
      <c r="B51" s="91"/>
      <c r="C51" s="92"/>
      <c r="D51" s="23"/>
      <c r="E51" s="93"/>
      <c r="F51" s="25"/>
      <c r="G51" s="94"/>
      <c r="H51" s="94"/>
      <c r="I51" s="33"/>
    </row>
    <row r="52" customHeight="1" spans="1:9">
      <c r="A52" s="21"/>
      <c r="B52" s="91"/>
      <c r="C52" s="92"/>
      <c r="D52" s="23"/>
      <c r="E52" s="93"/>
      <c r="F52" s="25"/>
      <c r="G52" s="94"/>
      <c r="H52" s="94"/>
      <c r="I52" s="33"/>
    </row>
    <row r="53" customHeight="1" spans="1:9">
      <c r="A53" s="21"/>
      <c r="B53" s="91"/>
      <c r="C53" s="92"/>
      <c r="D53" s="23"/>
      <c r="E53" s="93"/>
      <c r="F53" s="25"/>
      <c r="G53" s="94"/>
      <c r="H53" s="94"/>
      <c r="I53" s="33"/>
    </row>
    <row r="54" customHeight="1" spans="1:9">
      <c r="A54" s="21"/>
      <c r="B54" s="91"/>
      <c r="C54" s="92"/>
      <c r="D54" s="23"/>
      <c r="E54" s="93"/>
      <c r="F54" s="25"/>
      <c r="G54" s="94"/>
      <c r="H54" s="94"/>
      <c r="I54" s="33"/>
    </row>
    <row r="55" customHeight="1" spans="1:9">
      <c r="A55" s="21"/>
      <c r="B55" s="91"/>
      <c r="C55" s="92"/>
      <c r="D55" s="23"/>
      <c r="E55" s="93"/>
      <c r="F55" s="25"/>
      <c r="G55" s="94"/>
      <c r="H55" s="94"/>
      <c r="I55" s="33"/>
    </row>
    <row r="56" customHeight="1" spans="1:9">
      <c r="A56" s="21"/>
      <c r="B56" s="91"/>
      <c r="C56" s="92"/>
      <c r="D56" s="23"/>
      <c r="E56" s="93"/>
      <c r="F56" s="25"/>
      <c r="G56" s="94"/>
      <c r="H56" s="94"/>
      <c r="I56" s="33"/>
    </row>
    <row r="57" customHeight="1" spans="1:9">
      <c r="A57" s="21"/>
      <c r="B57" s="91"/>
      <c r="C57" s="92"/>
      <c r="D57" s="23"/>
      <c r="E57" s="93"/>
      <c r="F57" s="25"/>
      <c r="G57" s="94"/>
      <c r="H57" s="94"/>
      <c r="I57" s="33"/>
    </row>
    <row r="58" customHeight="1" spans="1:9">
      <c r="A58" s="21"/>
      <c r="B58" s="91"/>
      <c r="C58" s="92"/>
      <c r="D58" s="23"/>
      <c r="E58" s="93"/>
      <c r="F58" s="25"/>
      <c r="G58" s="94"/>
      <c r="H58" s="94"/>
      <c r="I58" s="33"/>
    </row>
    <row r="59" customHeight="1" spans="1:9">
      <c r="A59" s="21"/>
      <c r="B59" s="91"/>
      <c r="C59" s="92"/>
      <c r="D59" s="23"/>
      <c r="E59" s="93"/>
      <c r="F59" s="25"/>
      <c r="G59" s="94"/>
      <c r="H59" s="94"/>
      <c r="I59" s="33"/>
    </row>
    <row r="60" customHeight="1" spans="1:9">
      <c r="A60" s="21"/>
      <c r="B60" s="91"/>
      <c r="C60" s="92"/>
      <c r="D60" s="23"/>
      <c r="E60" s="93"/>
      <c r="F60" s="25"/>
      <c r="G60" s="94"/>
      <c r="H60" s="94"/>
      <c r="I60" s="33"/>
    </row>
    <row r="61" customHeight="1" spans="1:9">
      <c r="A61" s="21"/>
      <c r="B61" s="91"/>
      <c r="C61" s="92"/>
      <c r="D61" s="23"/>
      <c r="E61" s="93"/>
      <c r="F61" s="25"/>
      <c r="G61" s="94"/>
      <c r="H61" s="94"/>
      <c r="I61" s="33"/>
    </row>
    <row r="62" customHeight="1" spans="1:9">
      <c r="A62" s="21"/>
      <c r="B62" s="91"/>
      <c r="C62" s="92"/>
      <c r="D62" s="23"/>
      <c r="E62" s="93"/>
      <c r="F62" s="25"/>
      <c r="G62" s="94"/>
      <c r="H62" s="94"/>
      <c r="I62" s="33"/>
    </row>
    <row r="63" customHeight="1" spans="1:9">
      <c r="A63" s="21"/>
      <c r="B63" s="91"/>
      <c r="C63" s="92"/>
      <c r="D63" s="23"/>
      <c r="E63" s="93"/>
      <c r="F63" s="25"/>
      <c r="G63" s="94"/>
      <c r="H63" s="94"/>
      <c r="I63" s="33"/>
    </row>
    <row r="64" customHeight="1" spans="1:9">
      <c r="A64" s="21"/>
      <c r="B64" s="91"/>
      <c r="C64" s="92"/>
      <c r="D64" s="23"/>
      <c r="E64" s="93"/>
      <c r="F64" s="25"/>
      <c r="G64" s="94"/>
      <c r="H64" s="94"/>
      <c r="I64" s="33"/>
    </row>
    <row r="65" customHeight="1" spans="1:9">
      <c r="A65" s="21"/>
      <c r="B65" s="91"/>
      <c r="C65" s="92"/>
      <c r="D65" s="23"/>
      <c r="E65" s="93"/>
      <c r="F65" s="25"/>
      <c r="G65" s="94"/>
      <c r="H65" s="94"/>
      <c r="I65" s="33"/>
    </row>
    <row r="66" customHeight="1" spans="1:9">
      <c r="A66" s="21"/>
      <c r="B66" s="91"/>
      <c r="C66" s="92"/>
      <c r="D66" s="23"/>
      <c r="E66" s="93"/>
      <c r="F66" s="25"/>
      <c r="G66" s="94"/>
      <c r="H66" s="94"/>
      <c r="I66" s="33"/>
    </row>
    <row r="67" customHeight="1" spans="1:9">
      <c r="A67" s="21"/>
      <c r="B67" s="91"/>
      <c r="C67" s="92"/>
      <c r="D67" s="23"/>
      <c r="E67" s="93"/>
      <c r="F67" s="25"/>
      <c r="G67" s="94"/>
      <c r="H67" s="94"/>
      <c r="I67" s="33"/>
    </row>
    <row r="68" ht="16.5" customHeight="1" spans="1:9">
      <c r="A68" s="21"/>
      <c r="B68" s="91"/>
      <c r="C68" s="92"/>
      <c r="D68" s="23"/>
      <c r="E68" s="93"/>
      <c r="F68" s="25"/>
      <c r="G68" s="94"/>
      <c r="H68" s="94"/>
      <c r="I68" s="33"/>
    </row>
    <row r="69" customHeight="1" spans="1:9">
      <c r="A69" s="21"/>
      <c r="B69" s="91"/>
      <c r="C69" s="92"/>
      <c r="D69" s="23"/>
      <c r="E69" s="93"/>
      <c r="F69" s="25"/>
      <c r="G69" s="94"/>
      <c r="H69" s="94"/>
      <c r="I69" s="33"/>
    </row>
    <row r="70" customHeight="1" spans="1:9">
      <c r="A70" s="21"/>
      <c r="B70" s="91"/>
      <c r="C70" s="92"/>
      <c r="D70" s="23"/>
      <c r="E70" s="93"/>
      <c r="F70" s="25"/>
      <c r="G70" s="94"/>
      <c r="H70" s="94"/>
      <c r="I70" s="33"/>
    </row>
    <row r="71" customHeight="1" spans="1:9">
      <c r="A71" s="21"/>
      <c r="B71" s="91"/>
      <c r="C71" s="92"/>
      <c r="D71" s="23"/>
      <c r="E71" s="93"/>
      <c r="F71" s="25"/>
      <c r="G71" s="94"/>
      <c r="H71" s="94"/>
      <c r="I71" s="33"/>
    </row>
    <row r="72" customHeight="1" spans="1:9">
      <c r="A72" s="21"/>
      <c r="B72" s="91"/>
      <c r="C72" s="92"/>
      <c r="D72" s="23"/>
      <c r="E72" s="93"/>
      <c r="F72" s="25"/>
      <c r="G72" s="94"/>
      <c r="H72" s="94"/>
      <c r="I72" s="33"/>
    </row>
    <row r="73" customHeight="1" spans="1:9">
      <c r="A73" s="21"/>
      <c r="B73" s="91"/>
      <c r="C73" s="92"/>
      <c r="D73" s="23"/>
      <c r="E73" s="93"/>
      <c r="F73" s="33"/>
      <c r="G73" s="94"/>
      <c r="H73" s="25"/>
      <c r="I73" s="33"/>
    </row>
    <row r="74" customHeight="1" spans="1:9">
      <c r="A74" s="21"/>
      <c r="B74" s="91"/>
      <c r="C74" s="92"/>
      <c r="D74" s="23"/>
      <c r="E74" s="93"/>
      <c r="F74" s="33"/>
      <c r="G74" s="94"/>
      <c r="H74" s="25"/>
      <c r="I74" s="33"/>
    </row>
    <row r="75" customHeight="1" spans="1:9">
      <c r="A75" s="21"/>
      <c r="B75" s="91"/>
      <c r="C75" s="92"/>
      <c r="D75" s="23"/>
      <c r="E75" s="93"/>
      <c r="F75" s="33"/>
      <c r="G75" s="94"/>
      <c r="H75" s="25"/>
      <c r="I75" s="33"/>
    </row>
    <row r="76" customHeight="1" spans="1:9">
      <c r="A76" s="21"/>
      <c r="B76" s="91"/>
      <c r="C76" s="92"/>
      <c r="D76" s="23"/>
      <c r="E76" s="93"/>
      <c r="F76" s="33"/>
      <c r="G76" s="94"/>
      <c r="H76" s="25"/>
      <c r="I76" s="33"/>
    </row>
    <row r="77" customHeight="1" spans="1:9">
      <c r="A77" s="21"/>
      <c r="B77" s="91"/>
      <c r="C77" s="92"/>
      <c r="D77" s="23"/>
      <c r="E77" s="93"/>
      <c r="F77" s="33"/>
      <c r="G77" s="94"/>
      <c r="H77" s="25"/>
      <c r="I77" s="33"/>
    </row>
    <row r="78" customHeight="1" spans="1:9">
      <c r="A78" s="21"/>
      <c r="B78" s="91"/>
      <c r="C78" s="92"/>
      <c r="D78" s="23"/>
      <c r="E78" s="93"/>
      <c r="F78" s="33"/>
      <c r="G78" s="94"/>
      <c r="H78" s="25"/>
      <c r="I78" s="33"/>
    </row>
    <row r="79" customHeight="1" spans="1:9">
      <c r="A79" s="21"/>
      <c r="B79" s="91"/>
      <c r="C79" s="92"/>
      <c r="D79" s="23"/>
      <c r="E79" s="93"/>
      <c r="F79" s="33"/>
      <c r="G79" s="94"/>
      <c r="H79" s="25"/>
      <c r="I79" s="33"/>
    </row>
    <row r="80" customHeight="1" spans="1:9">
      <c r="A80" s="21"/>
      <c r="B80" s="91"/>
      <c r="C80" s="92"/>
      <c r="D80" s="23"/>
      <c r="E80" s="93"/>
      <c r="F80" s="33"/>
      <c r="G80" s="94"/>
      <c r="H80" s="25"/>
      <c r="I80" s="33"/>
    </row>
    <row r="81" customHeight="1" spans="1:9">
      <c r="A81" s="21"/>
      <c r="B81" s="91"/>
      <c r="C81" s="92"/>
      <c r="D81" s="23"/>
      <c r="E81" s="93"/>
      <c r="F81" s="33"/>
      <c r="G81" s="94"/>
      <c r="H81" s="25"/>
      <c r="I81" s="33"/>
    </row>
    <row r="82" customHeight="1" spans="1:9">
      <c r="A82" s="21"/>
      <c r="B82" s="91"/>
      <c r="C82" s="92"/>
      <c r="D82" s="23"/>
      <c r="E82" s="93"/>
      <c r="F82" s="33"/>
      <c r="G82" s="94"/>
      <c r="H82" s="25"/>
      <c r="I82" s="33"/>
    </row>
    <row r="83" customHeight="1" spans="1:9">
      <c r="A83" s="21"/>
      <c r="B83" s="91"/>
      <c r="C83" s="92"/>
      <c r="D83" s="23"/>
      <c r="E83" s="93"/>
      <c r="F83" s="33"/>
      <c r="G83" s="94"/>
      <c r="H83" s="25"/>
      <c r="I83" s="33"/>
    </row>
    <row r="84" customHeight="1" spans="1:9">
      <c r="A84" s="21"/>
      <c r="B84" s="91"/>
      <c r="C84" s="92"/>
      <c r="D84" s="23"/>
      <c r="E84" s="93"/>
      <c r="F84" s="33"/>
      <c r="G84" s="94"/>
      <c r="H84" s="25"/>
      <c r="I84" s="33"/>
    </row>
    <row r="85" customHeight="1" spans="1:9">
      <c r="A85" s="21"/>
      <c r="B85" s="91"/>
      <c r="C85" s="92"/>
      <c r="D85" s="23"/>
      <c r="E85" s="93"/>
      <c r="F85" s="33"/>
      <c r="G85" s="94"/>
      <c r="H85" s="25"/>
      <c r="I85" s="33"/>
    </row>
    <row r="86" customHeight="1" spans="1:9">
      <c r="A86" s="21"/>
      <c r="B86" s="91"/>
      <c r="C86" s="92"/>
      <c r="D86" s="23"/>
      <c r="E86" s="93"/>
      <c r="F86" s="33"/>
      <c r="G86" s="94"/>
      <c r="H86" s="25"/>
      <c r="I86" s="33"/>
    </row>
    <row r="87" customHeight="1" spans="1:9">
      <c r="A87" s="21"/>
      <c r="B87" s="91"/>
      <c r="C87" s="92"/>
      <c r="D87" s="23"/>
      <c r="E87" s="93"/>
      <c r="F87" s="33"/>
      <c r="G87" s="94"/>
      <c r="H87" s="25"/>
      <c r="I87" s="33"/>
    </row>
    <row r="88" customHeight="1" spans="1:9">
      <c r="A88" s="21"/>
      <c r="B88" s="91"/>
      <c r="C88" s="92"/>
      <c r="D88" s="23"/>
      <c r="E88" s="93"/>
      <c r="F88" s="33"/>
      <c r="G88" s="94"/>
      <c r="H88" s="25"/>
      <c r="I88" s="33"/>
    </row>
    <row r="89" customHeight="1" spans="1:9">
      <c r="A89" s="21"/>
      <c r="B89" s="91"/>
      <c r="C89" s="92"/>
      <c r="D89" s="23"/>
      <c r="E89" s="93"/>
      <c r="F89" s="33"/>
      <c r="G89" s="94"/>
      <c r="H89" s="25"/>
      <c r="I89" s="33"/>
    </row>
    <row r="90" customHeight="1" spans="1:9">
      <c r="A90" s="21"/>
      <c r="B90" s="91"/>
      <c r="C90" s="92"/>
      <c r="D90" s="23"/>
      <c r="E90" s="93"/>
      <c r="F90" s="33"/>
      <c r="G90" s="94"/>
      <c r="H90" s="25"/>
      <c r="I90" s="33"/>
    </row>
    <row r="91" customHeight="1" spans="1:9">
      <c r="A91" s="21"/>
      <c r="B91" s="91"/>
      <c r="C91" s="92"/>
      <c r="D91" s="23"/>
      <c r="E91" s="93"/>
      <c r="F91" s="33"/>
      <c r="G91" s="94"/>
      <c r="H91" s="25"/>
      <c r="I91" s="33"/>
    </row>
    <row r="92" customHeight="1" spans="1:9">
      <c r="A92" s="21"/>
      <c r="B92" s="91"/>
      <c r="C92" s="92"/>
      <c r="D92" s="23"/>
      <c r="E92" s="93"/>
      <c r="F92" s="33"/>
      <c r="G92" s="94"/>
      <c r="H92" s="25"/>
      <c r="I92" s="33"/>
    </row>
    <row r="93" customHeight="1" spans="1:9">
      <c r="A93" s="21"/>
      <c r="B93" s="91"/>
      <c r="C93" s="92"/>
      <c r="D93" s="23"/>
      <c r="E93" s="93"/>
      <c r="F93" s="33"/>
      <c r="G93" s="94"/>
      <c r="H93" s="25"/>
      <c r="I93" s="33"/>
    </row>
    <row r="94" customHeight="1" spans="1:9">
      <c r="A94" s="21"/>
      <c r="B94" s="91"/>
      <c r="C94" s="92"/>
      <c r="D94" s="23"/>
      <c r="E94" s="93"/>
      <c r="F94" s="33"/>
      <c r="G94" s="94"/>
      <c r="H94" s="25"/>
      <c r="I94" s="33"/>
    </row>
    <row r="95" customHeight="1" spans="1:9">
      <c r="A95" s="21"/>
      <c r="B95" s="91"/>
      <c r="C95" s="92"/>
      <c r="D95" s="23"/>
      <c r="E95" s="93"/>
      <c r="F95" s="33"/>
      <c r="G95" s="94"/>
      <c r="H95" s="25"/>
      <c r="I95" s="33"/>
    </row>
    <row r="96" customHeight="1" spans="1:9">
      <c r="A96" s="21"/>
      <c r="B96" s="91"/>
      <c r="C96" s="92"/>
      <c r="D96" s="23"/>
      <c r="E96" s="93"/>
      <c r="F96" s="33"/>
      <c r="G96" s="94"/>
      <c r="H96" s="25"/>
      <c r="I96" s="33"/>
    </row>
    <row r="97" customHeight="1" spans="1:9">
      <c r="A97" s="21"/>
      <c r="B97" s="91"/>
      <c r="C97" s="92"/>
      <c r="D97" s="23"/>
      <c r="E97" s="93"/>
      <c r="F97" s="33"/>
      <c r="G97" s="94"/>
      <c r="H97" s="25"/>
      <c r="I97" s="33"/>
    </row>
    <row r="98" customHeight="1" spans="1:9">
      <c r="A98" s="21"/>
      <c r="B98" s="91"/>
      <c r="C98" s="92"/>
      <c r="D98" s="23"/>
      <c r="E98" s="93"/>
      <c r="F98" s="33"/>
      <c r="G98" s="94"/>
      <c r="H98" s="25"/>
      <c r="I98" s="33"/>
    </row>
    <row r="99" customHeight="1" spans="1:9">
      <c r="A99" s="21"/>
      <c r="B99" s="91"/>
      <c r="C99" s="92"/>
      <c r="D99" s="23"/>
      <c r="E99" s="93"/>
      <c r="F99" s="33"/>
      <c r="G99" s="94"/>
      <c r="H99" s="25"/>
      <c r="I99" s="33"/>
    </row>
    <row r="100" customHeight="1" spans="1:9">
      <c r="A100" s="21"/>
      <c r="B100" s="91"/>
      <c r="C100" s="92"/>
      <c r="D100" s="23"/>
      <c r="E100" s="93"/>
      <c r="F100" s="33"/>
      <c r="G100" s="94"/>
      <c r="H100" s="25"/>
      <c r="I100" s="33"/>
    </row>
    <row r="101" customHeight="1" spans="1:9">
      <c r="A101" s="21"/>
      <c r="B101" s="91"/>
      <c r="C101" s="92"/>
      <c r="D101" s="23"/>
      <c r="E101" s="93"/>
      <c r="F101" s="33"/>
      <c r="G101" s="94"/>
      <c r="H101" s="25"/>
      <c r="I101" s="33"/>
    </row>
    <row r="102" customHeight="1" spans="1:9">
      <c r="A102" s="21"/>
      <c r="B102" s="91"/>
      <c r="C102" s="92"/>
      <c r="D102" s="23"/>
      <c r="E102" s="93"/>
      <c r="F102" s="33"/>
      <c r="G102" s="94"/>
      <c r="H102" s="25"/>
      <c r="I102" s="33"/>
    </row>
    <row r="103" customHeight="1" spans="1:9">
      <c r="A103" s="21"/>
      <c r="B103" s="91"/>
      <c r="C103" s="92"/>
      <c r="D103" s="23"/>
      <c r="E103" s="93"/>
      <c r="F103" s="33"/>
      <c r="G103" s="94"/>
      <c r="H103" s="25"/>
      <c r="I103" s="33"/>
    </row>
    <row r="104" customHeight="1" spans="1:9">
      <c r="A104" s="21"/>
      <c r="B104" s="91"/>
      <c r="C104" s="92"/>
      <c r="D104" s="23"/>
      <c r="E104" s="93"/>
      <c r="F104" s="33"/>
      <c r="G104" s="94"/>
      <c r="H104" s="25"/>
      <c r="I104" s="33"/>
    </row>
    <row r="105" customHeight="1" spans="1:9">
      <c r="A105" s="21"/>
      <c r="B105" s="91"/>
      <c r="C105" s="92"/>
      <c r="D105" s="23"/>
      <c r="E105" s="93"/>
      <c r="F105" s="33"/>
      <c r="G105" s="94"/>
      <c r="H105" s="25"/>
      <c r="I105" s="33"/>
    </row>
    <row r="106" customHeight="1" spans="1:9">
      <c r="A106" s="21"/>
      <c r="B106" s="91"/>
      <c r="C106" s="92"/>
      <c r="D106" s="23"/>
      <c r="E106" s="93"/>
      <c r="F106" s="33"/>
      <c r="G106" s="94"/>
      <c r="H106" s="25"/>
      <c r="I106" s="33"/>
    </row>
    <row r="107" customHeight="1" spans="1:9">
      <c r="A107" s="21"/>
      <c r="B107" s="91"/>
      <c r="C107" s="92"/>
      <c r="D107" s="23"/>
      <c r="E107" s="93"/>
      <c r="F107" s="33"/>
      <c r="G107" s="94"/>
      <c r="H107" s="25"/>
      <c r="I107" s="33"/>
    </row>
    <row r="108" customHeight="1" spans="1:9">
      <c r="A108" s="21"/>
      <c r="B108" s="91"/>
      <c r="C108" s="92"/>
      <c r="D108" s="23"/>
      <c r="E108" s="93"/>
      <c r="F108" s="33"/>
      <c r="G108" s="94"/>
      <c r="H108" s="25"/>
      <c r="I108" s="33"/>
    </row>
    <row r="109" customHeight="1" spans="1:9">
      <c r="A109" s="21"/>
      <c r="B109" s="91"/>
      <c r="C109" s="92"/>
      <c r="D109" s="23"/>
      <c r="E109" s="93"/>
      <c r="F109" s="33"/>
      <c r="G109" s="94"/>
      <c r="H109" s="25"/>
      <c r="I109" s="33"/>
    </row>
    <row r="110" customHeight="1" spans="1:9">
      <c r="A110" s="21"/>
      <c r="B110" s="91"/>
      <c r="C110" s="92"/>
      <c r="D110" s="23"/>
      <c r="E110" s="93"/>
      <c r="F110" s="33"/>
      <c r="G110" s="94"/>
      <c r="H110" s="25"/>
      <c r="I110" s="33"/>
    </row>
    <row r="111" customHeight="1" spans="1:9">
      <c r="A111" s="21"/>
      <c r="B111" s="91"/>
      <c r="C111" s="92"/>
      <c r="D111" s="23"/>
      <c r="E111" s="93"/>
      <c r="F111" s="33"/>
      <c r="G111" s="94"/>
      <c r="H111" s="25"/>
      <c r="I111" s="33"/>
    </row>
    <row r="112" customHeight="1" spans="1:9">
      <c r="A112" s="21"/>
      <c r="B112" s="91"/>
      <c r="C112" s="92"/>
      <c r="D112" s="23"/>
      <c r="E112" s="93"/>
      <c r="F112" s="33"/>
      <c r="G112" s="94"/>
      <c r="H112" s="25"/>
      <c r="I112" s="33"/>
    </row>
    <row r="113" customHeight="1" spans="1:9">
      <c r="A113" s="21"/>
      <c r="B113" s="91"/>
      <c r="C113" s="92"/>
      <c r="D113" s="23"/>
      <c r="E113" s="93"/>
      <c r="F113" s="33"/>
      <c r="G113" s="94"/>
      <c r="H113" s="25"/>
      <c r="I113" s="33"/>
    </row>
    <row r="114" customHeight="1" spans="1:9">
      <c r="A114" s="21"/>
      <c r="B114" s="91"/>
      <c r="C114" s="92"/>
      <c r="D114" s="23"/>
      <c r="E114" s="93"/>
      <c r="F114" s="33"/>
      <c r="G114" s="94"/>
      <c r="H114" s="25"/>
      <c r="I114" s="33"/>
    </row>
    <row r="115" customHeight="1" spans="1:9">
      <c r="A115" s="21"/>
      <c r="B115" s="91"/>
      <c r="C115" s="92"/>
      <c r="D115" s="23"/>
      <c r="E115" s="93"/>
      <c r="F115" s="33"/>
      <c r="G115" s="94"/>
      <c r="H115" s="25"/>
      <c r="I115" s="33"/>
    </row>
    <row r="116" customHeight="1" spans="1:9">
      <c r="A116" s="21"/>
      <c r="B116" s="91"/>
      <c r="C116" s="92"/>
      <c r="D116" s="23"/>
      <c r="E116" s="93"/>
      <c r="F116" s="33"/>
      <c r="G116" s="94"/>
      <c r="H116" s="25"/>
      <c r="I116" s="33"/>
    </row>
    <row r="117" customHeight="1" spans="1:9">
      <c r="A117" s="21"/>
      <c r="B117" s="91"/>
      <c r="C117" s="92"/>
      <c r="D117" s="23"/>
      <c r="E117" s="93"/>
      <c r="F117" s="33"/>
      <c r="G117" s="94"/>
      <c r="H117" s="25"/>
      <c r="I117" s="33"/>
    </row>
    <row r="118" customHeight="1" spans="1:9">
      <c r="A118" s="21"/>
      <c r="B118" s="91"/>
      <c r="C118" s="92"/>
      <c r="D118" s="23"/>
      <c r="E118" s="93"/>
      <c r="F118" s="33"/>
      <c r="G118" s="94"/>
      <c r="H118" s="25"/>
      <c r="I118" s="33"/>
    </row>
    <row r="119" customHeight="1" spans="1:9">
      <c r="A119" s="21"/>
      <c r="B119" s="91"/>
      <c r="C119" s="92"/>
      <c r="D119" s="23"/>
      <c r="E119" s="93"/>
      <c r="F119" s="33"/>
      <c r="G119" s="94"/>
      <c r="H119" s="25"/>
      <c r="I119" s="33"/>
    </row>
    <row r="120" customHeight="1" spans="1:9">
      <c r="A120" s="21"/>
      <c r="B120" s="91"/>
      <c r="C120" s="92"/>
      <c r="D120" s="23"/>
      <c r="E120" s="93"/>
      <c r="F120" s="33"/>
      <c r="G120" s="94"/>
      <c r="H120" s="25"/>
      <c r="I120" s="33"/>
    </row>
    <row r="121" customHeight="1" spans="1:9">
      <c r="A121" s="21"/>
      <c r="B121" s="91"/>
      <c r="C121" s="92"/>
      <c r="D121" s="23"/>
      <c r="E121" s="93"/>
      <c r="F121" s="33"/>
      <c r="G121" s="94"/>
      <c r="H121" s="25"/>
      <c r="I121" s="33"/>
    </row>
    <row r="122" customHeight="1" spans="1:9">
      <c r="A122" s="21"/>
      <c r="B122" s="91"/>
      <c r="C122" s="92"/>
      <c r="D122" s="23"/>
      <c r="E122" s="93"/>
      <c r="F122" s="33"/>
      <c r="G122" s="94"/>
      <c r="H122" s="25"/>
      <c r="I122" s="33"/>
    </row>
    <row r="123" customHeight="1" spans="1:9">
      <c r="A123" s="21"/>
      <c r="B123" s="91"/>
      <c r="C123" s="92"/>
      <c r="D123" s="23"/>
      <c r="E123" s="93"/>
      <c r="F123" s="33"/>
      <c r="G123" s="94"/>
      <c r="H123" s="25"/>
      <c r="I123" s="33"/>
    </row>
    <row r="124" customHeight="1" spans="1:9">
      <c r="A124" s="21"/>
      <c r="B124" s="91"/>
      <c r="C124" s="92"/>
      <c r="D124" s="23"/>
      <c r="E124" s="93"/>
      <c r="F124" s="33"/>
      <c r="G124" s="94"/>
      <c r="H124" s="25"/>
      <c r="I124" s="33"/>
    </row>
    <row r="125" customHeight="1" spans="1:9">
      <c r="A125" s="21"/>
      <c r="B125" s="91"/>
      <c r="C125" s="92"/>
      <c r="D125" s="23"/>
      <c r="E125" s="93"/>
      <c r="F125" s="33"/>
      <c r="G125" s="94"/>
      <c r="H125" s="25"/>
      <c r="I125" s="33"/>
    </row>
    <row r="126" customHeight="1" spans="1:9">
      <c r="A126" s="21"/>
      <c r="B126" s="91"/>
      <c r="C126" s="92"/>
      <c r="D126" s="23"/>
      <c r="E126" s="93"/>
      <c r="F126" s="33"/>
      <c r="G126" s="94"/>
      <c r="H126" s="25"/>
      <c r="I126" s="33"/>
    </row>
    <row r="127" customHeight="1" spans="1:9">
      <c r="A127" s="21"/>
      <c r="B127" s="91"/>
      <c r="C127" s="92"/>
      <c r="D127" s="23"/>
      <c r="E127" s="93"/>
      <c r="F127" s="33"/>
      <c r="G127" s="94"/>
      <c r="H127" s="25"/>
      <c r="I127" s="33"/>
    </row>
    <row r="128" customHeight="1" spans="1:9">
      <c r="A128" s="21"/>
      <c r="B128" s="91"/>
      <c r="C128" s="92"/>
      <c r="D128" s="23"/>
      <c r="E128" s="93"/>
      <c r="F128" s="33"/>
      <c r="G128" s="94"/>
      <c r="H128" s="25"/>
      <c r="I128" s="33"/>
    </row>
    <row r="129" customHeight="1" spans="1:9">
      <c r="A129" s="21"/>
      <c r="B129" s="91"/>
      <c r="C129" s="92"/>
      <c r="D129" s="23"/>
      <c r="E129" s="93"/>
      <c r="F129" s="33"/>
      <c r="G129" s="94"/>
      <c r="H129" s="25"/>
      <c r="I129" s="33"/>
    </row>
    <row r="130" customHeight="1" spans="1:9">
      <c r="A130" s="21"/>
      <c r="B130" s="91"/>
      <c r="C130" s="92"/>
      <c r="D130" s="23"/>
      <c r="E130" s="93"/>
      <c r="F130" s="33"/>
      <c r="G130" s="94"/>
      <c r="H130" s="25"/>
      <c r="I130" s="33"/>
    </row>
    <row r="131" customHeight="1" spans="1:9">
      <c r="A131" s="21"/>
      <c r="B131" s="91"/>
      <c r="C131" s="92"/>
      <c r="D131" s="23"/>
      <c r="E131" s="93"/>
      <c r="F131" s="33"/>
      <c r="G131" s="94"/>
      <c r="H131" s="25"/>
      <c r="I131" s="33"/>
    </row>
    <row r="132" customHeight="1" spans="1:9">
      <c r="A132" s="21"/>
      <c r="B132" s="91"/>
      <c r="C132" s="92"/>
      <c r="D132" s="23"/>
      <c r="E132" s="93"/>
      <c r="F132" s="33"/>
      <c r="G132" s="94"/>
      <c r="H132" s="25"/>
      <c r="I132" s="33"/>
    </row>
    <row r="133" customHeight="1" spans="1:9">
      <c r="A133" s="21"/>
      <c r="B133" s="91"/>
      <c r="C133" s="92"/>
      <c r="D133" s="23"/>
      <c r="E133" s="93"/>
      <c r="F133" s="33"/>
      <c r="G133" s="94"/>
      <c r="H133" s="25"/>
      <c r="I133" s="33"/>
    </row>
    <row r="134" customHeight="1" spans="1:9">
      <c r="A134" s="21"/>
      <c r="B134" s="91"/>
      <c r="C134" s="92"/>
      <c r="D134" s="23"/>
      <c r="E134" s="93"/>
      <c r="F134" s="33"/>
      <c r="G134" s="94"/>
      <c r="H134" s="25"/>
      <c r="I134" s="33"/>
    </row>
    <row r="135" customHeight="1" spans="1:9">
      <c r="A135" s="21"/>
      <c r="B135" s="91"/>
      <c r="C135" s="92"/>
      <c r="D135" s="23"/>
      <c r="E135" s="93"/>
      <c r="F135" s="33"/>
      <c r="G135" s="94"/>
      <c r="H135" s="25"/>
      <c r="I135" s="33"/>
    </row>
    <row r="136" customHeight="1" spans="1:9">
      <c r="A136" s="21"/>
      <c r="B136" s="91"/>
      <c r="C136" s="92"/>
      <c r="D136" s="23"/>
      <c r="E136" s="93"/>
      <c r="F136" s="33"/>
      <c r="G136" s="94"/>
      <c r="H136" s="25"/>
      <c r="I136" s="33"/>
    </row>
    <row r="137" customHeight="1" spans="1:9">
      <c r="A137" s="21"/>
      <c r="B137" s="91"/>
      <c r="C137" s="92"/>
      <c r="D137" s="23"/>
      <c r="E137" s="93"/>
      <c r="F137" s="33"/>
      <c r="G137" s="94"/>
      <c r="H137" s="25"/>
      <c r="I137" s="33"/>
    </row>
    <row r="138" customHeight="1" spans="1:9">
      <c r="A138" s="21"/>
      <c r="B138" s="91"/>
      <c r="C138" s="92"/>
      <c r="D138" s="23"/>
      <c r="E138" s="93"/>
      <c r="F138" s="33"/>
      <c r="G138" s="94"/>
      <c r="H138" s="25"/>
      <c r="I138" s="33"/>
    </row>
    <row r="139" customHeight="1" spans="1:9">
      <c r="A139" s="21"/>
      <c r="B139" s="91"/>
      <c r="C139" s="92"/>
      <c r="D139" s="23"/>
      <c r="E139" s="93"/>
      <c r="F139" s="33"/>
      <c r="G139" s="94"/>
      <c r="H139" s="25"/>
      <c r="I139" s="33"/>
    </row>
    <row r="140" customHeight="1" spans="1:9">
      <c r="A140" s="21"/>
      <c r="B140" s="91"/>
      <c r="C140" s="92"/>
      <c r="D140" s="23"/>
      <c r="E140" s="93"/>
      <c r="F140" s="33"/>
      <c r="G140" s="94"/>
      <c r="H140" s="25"/>
      <c r="I140" s="33"/>
    </row>
    <row r="141" customHeight="1" spans="1:9">
      <c r="A141" s="21"/>
      <c r="B141" s="91"/>
      <c r="C141" s="92"/>
      <c r="D141" s="23"/>
      <c r="E141" s="93"/>
      <c r="F141" s="33"/>
      <c r="G141" s="94"/>
      <c r="H141" s="25"/>
      <c r="I141" s="33"/>
    </row>
    <row r="142" customHeight="1" spans="1:9">
      <c r="A142" s="21"/>
      <c r="B142" s="91"/>
      <c r="C142" s="92"/>
      <c r="D142" s="23"/>
      <c r="E142" s="93"/>
      <c r="F142" s="33"/>
      <c r="G142" s="94"/>
      <c r="H142" s="25"/>
      <c r="I142" s="33"/>
    </row>
    <row r="143" customHeight="1" spans="1:9">
      <c r="A143" s="21"/>
      <c r="B143" s="91"/>
      <c r="C143" s="92"/>
      <c r="D143" s="23"/>
      <c r="E143" s="93"/>
      <c r="F143" s="33"/>
      <c r="G143" s="94"/>
      <c r="H143" s="25"/>
      <c r="I143" s="33"/>
    </row>
    <row r="144" customHeight="1" spans="1:9">
      <c r="A144" s="21"/>
      <c r="B144" s="91"/>
      <c r="C144" s="92"/>
      <c r="D144" s="23"/>
      <c r="E144" s="93"/>
      <c r="F144" s="33"/>
      <c r="G144" s="94"/>
      <c r="H144" s="25"/>
      <c r="I144" s="33"/>
    </row>
    <row r="145" customHeight="1" spans="1:9">
      <c r="A145" s="21"/>
      <c r="B145" s="91"/>
      <c r="C145" s="92"/>
      <c r="D145" s="23"/>
      <c r="E145" s="93"/>
      <c r="F145" s="33"/>
      <c r="G145" s="94"/>
      <c r="H145" s="25"/>
      <c r="I145" s="33"/>
    </row>
    <row r="146" customHeight="1" spans="1:9">
      <c r="A146" s="21"/>
      <c r="B146" s="91"/>
      <c r="C146" s="92"/>
      <c r="D146" s="23"/>
      <c r="E146" s="93"/>
      <c r="F146" s="33"/>
      <c r="G146" s="94"/>
      <c r="H146" s="25"/>
      <c r="I146" s="33"/>
    </row>
    <row r="147" customHeight="1" spans="1:9">
      <c r="A147" s="21"/>
      <c r="B147" s="91"/>
      <c r="C147" s="92"/>
      <c r="D147" s="23"/>
      <c r="E147" s="93"/>
      <c r="F147" s="33"/>
      <c r="G147" s="94"/>
      <c r="H147" s="25"/>
      <c r="I147" s="33"/>
    </row>
    <row r="148" customHeight="1" spans="1:9">
      <c r="A148" s="21"/>
      <c r="B148" s="91"/>
      <c r="C148" s="92"/>
      <c r="D148" s="23"/>
      <c r="E148" s="93"/>
      <c r="F148" s="33"/>
      <c r="G148" s="94"/>
      <c r="H148" s="25"/>
      <c r="I148" s="33"/>
    </row>
    <row r="149" customHeight="1" spans="1:9">
      <c r="A149" s="21"/>
      <c r="B149" s="91"/>
      <c r="C149" s="92"/>
      <c r="D149" s="23"/>
      <c r="E149" s="93"/>
      <c r="F149" s="33"/>
      <c r="G149" s="94"/>
      <c r="H149" s="25"/>
      <c r="I149" s="33"/>
    </row>
    <row r="150" customHeight="1" spans="1:9">
      <c r="A150" s="21"/>
      <c r="B150" s="91"/>
      <c r="C150" s="92"/>
      <c r="D150" s="23"/>
      <c r="E150" s="93"/>
      <c r="F150" s="33"/>
      <c r="G150" s="94"/>
      <c r="H150" s="25"/>
      <c r="I150" s="33"/>
    </row>
    <row r="151" customHeight="1" spans="1:9">
      <c r="A151" s="21"/>
      <c r="B151" s="91"/>
      <c r="C151" s="92"/>
      <c r="D151" s="23"/>
      <c r="E151" s="93"/>
      <c r="F151" s="33"/>
      <c r="G151" s="94"/>
      <c r="H151" s="25"/>
      <c r="I151" s="33"/>
    </row>
    <row r="152" customHeight="1" spans="1:9">
      <c r="A152" s="21"/>
      <c r="B152" s="91"/>
      <c r="C152" s="92"/>
      <c r="D152" s="23"/>
      <c r="E152" s="93"/>
      <c r="F152" s="33"/>
      <c r="G152" s="94"/>
      <c r="H152" s="25"/>
      <c r="I152" s="33"/>
    </row>
    <row r="153" customHeight="1" spans="1:9">
      <c r="A153" s="21"/>
      <c r="B153" s="91"/>
      <c r="C153" s="92"/>
      <c r="D153" s="23"/>
      <c r="E153" s="93"/>
      <c r="F153" s="33"/>
      <c r="G153" s="94"/>
      <c r="H153" s="25"/>
      <c r="I153" s="33"/>
    </row>
    <row r="154" customHeight="1" spans="1:9">
      <c r="A154" s="21"/>
      <c r="B154" s="91"/>
      <c r="C154" s="92"/>
      <c r="D154" s="23"/>
      <c r="E154" s="93"/>
      <c r="F154" s="33"/>
      <c r="G154" s="94"/>
      <c r="H154" s="25"/>
      <c r="I154" s="33"/>
    </row>
    <row r="155" customHeight="1" spans="1:9">
      <c r="A155" s="21"/>
      <c r="B155" s="91"/>
      <c r="C155" s="92"/>
      <c r="D155" s="23"/>
      <c r="E155" s="93"/>
      <c r="F155" s="33"/>
      <c r="G155" s="94"/>
      <c r="H155" s="25"/>
      <c r="I155" s="33"/>
    </row>
    <row r="156" customHeight="1" spans="1:9">
      <c r="A156" s="21"/>
      <c r="B156" s="91"/>
      <c r="C156" s="92"/>
      <c r="D156" s="23"/>
      <c r="E156" s="93"/>
      <c r="F156" s="33"/>
      <c r="G156" s="94"/>
      <c r="H156" s="25"/>
      <c r="I156" s="33"/>
    </row>
    <row r="157" customHeight="1" spans="1:9">
      <c r="A157" s="21"/>
      <c r="B157" s="91"/>
      <c r="C157" s="92"/>
      <c r="D157" s="23"/>
      <c r="E157" s="93"/>
      <c r="F157" s="33"/>
      <c r="G157" s="94"/>
      <c r="H157" s="25"/>
      <c r="I157" s="33"/>
    </row>
    <row r="158" customHeight="1" spans="1:9">
      <c r="A158" s="21"/>
      <c r="B158" s="91"/>
      <c r="C158" s="92"/>
      <c r="D158" s="23"/>
      <c r="E158" s="93"/>
      <c r="F158" s="33"/>
      <c r="G158" s="94"/>
      <c r="H158" s="25"/>
      <c r="I158" s="33"/>
    </row>
    <row r="159" customHeight="1" spans="1:9">
      <c r="A159" s="21"/>
      <c r="B159" s="91"/>
      <c r="C159" s="92"/>
      <c r="D159" s="23"/>
      <c r="E159" s="93"/>
      <c r="F159" s="33"/>
      <c r="G159" s="94"/>
      <c r="H159" s="25"/>
      <c r="I159" s="33"/>
    </row>
    <row r="160" customHeight="1" spans="1:9">
      <c r="A160" s="21"/>
      <c r="B160" s="91"/>
      <c r="C160" s="92"/>
      <c r="D160" s="23"/>
      <c r="E160" s="93"/>
      <c r="F160" s="33"/>
      <c r="G160" s="94"/>
      <c r="H160" s="25"/>
      <c r="I160" s="33"/>
    </row>
    <row r="161" customHeight="1" spans="1:9">
      <c r="A161" s="21"/>
      <c r="B161" s="91"/>
      <c r="C161" s="92"/>
      <c r="D161" s="23"/>
      <c r="E161" s="93"/>
      <c r="F161" s="33"/>
      <c r="G161" s="94"/>
      <c r="H161" s="25"/>
      <c r="I161" s="33"/>
    </row>
    <row r="162" customHeight="1" spans="1:9">
      <c r="A162" s="21"/>
      <c r="B162" s="91"/>
      <c r="C162" s="92"/>
      <c r="D162" s="23"/>
      <c r="E162" s="93"/>
      <c r="F162" s="33"/>
      <c r="G162" s="94"/>
      <c r="H162" s="25"/>
      <c r="I162" s="33"/>
    </row>
    <row r="163" customHeight="1" spans="1:9">
      <c r="A163" s="21"/>
      <c r="B163" s="91"/>
      <c r="C163" s="92"/>
      <c r="D163" s="23"/>
      <c r="E163" s="93"/>
      <c r="F163" s="33"/>
      <c r="G163" s="94"/>
      <c r="H163" s="25"/>
      <c r="I163" s="33"/>
    </row>
    <row r="164" customHeight="1" spans="1:9">
      <c r="A164" s="21"/>
      <c r="B164" s="91"/>
      <c r="C164" s="92"/>
      <c r="D164" s="23"/>
      <c r="E164" s="93"/>
      <c r="F164" s="33"/>
      <c r="G164" s="94"/>
      <c r="H164" s="25"/>
      <c r="I164" s="33"/>
    </row>
    <row r="165" customHeight="1" spans="1:9">
      <c r="A165" s="21"/>
      <c r="B165" s="91"/>
      <c r="C165" s="92"/>
      <c r="D165" s="23"/>
      <c r="E165" s="93"/>
      <c r="F165" s="33"/>
      <c r="G165" s="94"/>
      <c r="H165" s="25"/>
      <c r="I165" s="33"/>
    </row>
    <row r="166" customHeight="1" spans="1:9">
      <c r="A166" s="21"/>
      <c r="B166" s="91"/>
      <c r="C166" s="92"/>
      <c r="D166" s="23"/>
      <c r="E166" s="93"/>
      <c r="F166" s="33"/>
      <c r="G166" s="94"/>
      <c r="H166" s="25"/>
      <c r="I166" s="33"/>
    </row>
    <row r="167" customHeight="1" spans="1:9">
      <c r="A167" s="21"/>
      <c r="B167" s="91"/>
      <c r="C167" s="92"/>
      <c r="D167" s="23"/>
      <c r="E167" s="93"/>
      <c r="F167" s="33"/>
      <c r="G167" s="94"/>
      <c r="H167" s="25"/>
      <c r="I167" s="33"/>
    </row>
    <row r="168" customHeight="1" spans="1:9">
      <c r="A168" s="21"/>
      <c r="B168" s="91"/>
      <c r="C168" s="92"/>
      <c r="D168" s="23"/>
      <c r="E168" s="93"/>
      <c r="F168" s="33"/>
      <c r="G168" s="94"/>
      <c r="H168" s="25"/>
      <c r="I168" s="33"/>
    </row>
    <row r="169" customHeight="1" spans="1:9">
      <c r="A169" s="21"/>
      <c r="B169" s="91"/>
      <c r="C169" s="92"/>
      <c r="D169" s="23"/>
      <c r="E169" s="93"/>
      <c r="F169" s="33"/>
      <c r="G169" s="94"/>
      <c r="H169" s="25"/>
      <c r="I169" s="33"/>
    </row>
    <row r="170" customHeight="1" spans="1:9">
      <c r="A170" s="21"/>
      <c r="B170" s="91"/>
      <c r="C170" s="92"/>
      <c r="D170" s="23"/>
      <c r="E170" s="93"/>
      <c r="F170" s="33"/>
      <c r="G170" s="94"/>
      <c r="H170" s="25"/>
      <c r="I170" s="33"/>
    </row>
    <row r="171" customHeight="1" spans="1:9">
      <c r="A171" s="21"/>
      <c r="B171" s="91"/>
      <c r="C171" s="92"/>
      <c r="D171" s="23"/>
      <c r="E171" s="93"/>
      <c r="F171" s="33"/>
      <c r="G171" s="94"/>
      <c r="H171" s="25"/>
      <c r="I171" s="33"/>
    </row>
    <row r="172" customHeight="1" spans="1:9">
      <c r="A172" s="21"/>
      <c r="B172" s="91"/>
      <c r="C172" s="92"/>
      <c r="D172" s="23"/>
      <c r="E172" s="93"/>
      <c r="F172" s="33"/>
      <c r="G172" s="94"/>
      <c r="H172" s="25"/>
      <c r="I172" s="33"/>
    </row>
    <row r="173" customHeight="1" spans="1:9">
      <c r="A173" s="21"/>
      <c r="B173" s="91"/>
      <c r="C173" s="92"/>
      <c r="D173" s="23"/>
      <c r="E173" s="93"/>
      <c r="F173" s="33"/>
      <c r="G173" s="94"/>
      <c r="H173" s="25"/>
      <c r="I173" s="33"/>
    </row>
    <row r="174" customHeight="1" spans="1:9">
      <c r="A174" s="21"/>
      <c r="B174" s="91"/>
      <c r="C174" s="92"/>
      <c r="D174" s="23"/>
      <c r="E174" s="93"/>
      <c r="F174" s="33"/>
      <c r="G174" s="94"/>
      <c r="H174" s="25"/>
      <c r="I174" s="33"/>
    </row>
    <row r="175" customHeight="1" spans="1:9">
      <c r="A175" s="21"/>
      <c r="B175" s="91"/>
      <c r="C175" s="92"/>
      <c r="D175" s="23"/>
      <c r="E175" s="93"/>
      <c r="F175" s="33"/>
      <c r="G175" s="94"/>
      <c r="H175" s="25"/>
      <c r="I175" s="33"/>
    </row>
    <row r="176" customHeight="1" spans="1:9">
      <c r="A176" s="21"/>
      <c r="B176" s="91"/>
      <c r="C176" s="92"/>
      <c r="D176" s="23"/>
      <c r="E176" s="93"/>
      <c r="F176" s="33"/>
      <c r="G176" s="94"/>
      <c r="H176" s="25"/>
      <c r="I176" s="33"/>
    </row>
    <row r="177" customHeight="1" spans="1:9">
      <c r="A177" s="21"/>
      <c r="B177" s="91"/>
      <c r="C177" s="92"/>
      <c r="D177" s="23"/>
      <c r="E177" s="93"/>
      <c r="F177" s="33"/>
      <c r="G177" s="94"/>
      <c r="H177" s="25"/>
      <c r="I177" s="33"/>
    </row>
    <row r="178" customHeight="1" spans="1:9">
      <c r="A178" s="21"/>
      <c r="B178" s="91"/>
      <c r="C178" s="92"/>
      <c r="D178" s="23"/>
      <c r="E178" s="93"/>
      <c r="F178" s="33"/>
      <c r="G178" s="94"/>
      <c r="H178" s="25"/>
      <c r="I178" s="33"/>
    </row>
    <row r="179" customHeight="1" spans="1:9">
      <c r="A179" s="21"/>
      <c r="B179" s="91"/>
      <c r="C179" s="92"/>
      <c r="D179" s="23"/>
      <c r="E179" s="93"/>
      <c r="F179" s="33"/>
      <c r="G179" s="94"/>
      <c r="H179" s="25"/>
      <c r="I179" s="33"/>
    </row>
    <row r="180" customHeight="1" spans="1:9">
      <c r="A180" s="21"/>
      <c r="B180" s="91"/>
      <c r="C180" s="92"/>
      <c r="D180" s="23"/>
      <c r="E180" s="93"/>
      <c r="F180" s="33"/>
      <c r="G180" s="94"/>
      <c r="H180" s="25"/>
      <c r="I180" s="33"/>
    </row>
    <row r="181" customHeight="1" spans="1:9">
      <c r="A181" s="21"/>
      <c r="B181" s="91"/>
      <c r="C181" s="92"/>
      <c r="D181" s="23"/>
      <c r="E181" s="93"/>
      <c r="F181" s="33"/>
      <c r="G181" s="94"/>
      <c r="H181" s="25"/>
      <c r="I181" s="33"/>
    </row>
    <row r="182" customHeight="1" spans="1:9">
      <c r="A182" s="21"/>
      <c r="B182" s="91"/>
      <c r="C182" s="92"/>
      <c r="D182" s="23"/>
      <c r="E182" s="93"/>
      <c r="F182" s="33"/>
      <c r="G182" s="94"/>
      <c r="H182" s="25"/>
      <c r="I182" s="33"/>
    </row>
    <row r="183" customHeight="1" spans="1:9">
      <c r="A183" s="21"/>
      <c r="B183" s="91"/>
      <c r="C183" s="92"/>
      <c r="D183" s="23"/>
      <c r="E183" s="93"/>
      <c r="F183" s="33"/>
      <c r="G183" s="94"/>
      <c r="H183" s="25"/>
      <c r="I183" s="33"/>
    </row>
    <row r="184" customHeight="1" spans="1:9">
      <c r="A184" s="21"/>
      <c r="B184" s="91"/>
      <c r="C184" s="92"/>
      <c r="D184" s="23"/>
      <c r="E184" s="93"/>
      <c r="F184" s="33"/>
      <c r="G184" s="94"/>
      <c r="H184" s="25"/>
      <c r="I184" s="33"/>
    </row>
    <row r="185" customHeight="1" spans="1:9">
      <c r="A185" s="21"/>
      <c r="B185" s="91"/>
      <c r="C185" s="92"/>
      <c r="D185" s="23"/>
      <c r="E185" s="93"/>
      <c r="F185" s="33"/>
      <c r="G185" s="94"/>
      <c r="H185" s="25"/>
      <c r="I185" s="33"/>
    </row>
    <row r="186" customHeight="1" spans="1:9">
      <c r="A186" s="21"/>
      <c r="B186" s="91"/>
      <c r="C186" s="92"/>
      <c r="D186" s="23"/>
      <c r="E186" s="93"/>
      <c r="F186" s="33"/>
      <c r="G186" s="94"/>
      <c r="H186" s="25"/>
      <c r="I186" s="33"/>
    </row>
    <row r="187" customHeight="1" spans="1:9">
      <c r="A187" s="21"/>
      <c r="B187" s="91"/>
      <c r="C187" s="92"/>
      <c r="D187" s="23"/>
      <c r="E187" s="93"/>
      <c r="F187" s="33"/>
      <c r="G187" s="94"/>
      <c r="H187" s="25"/>
      <c r="I187" s="33"/>
    </row>
    <row r="188" customHeight="1" spans="1:9">
      <c r="A188" s="21"/>
      <c r="B188" s="91"/>
      <c r="C188" s="92"/>
      <c r="D188" s="23"/>
      <c r="E188" s="93"/>
      <c r="F188" s="33"/>
      <c r="G188" s="94"/>
      <c r="H188" s="25"/>
      <c r="I188" s="33"/>
    </row>
    <row r="189" customHeight="1" spans="1:9">
      <c r="A189" s="21"/>
      <c r="B189" s="91"/>
      <c r="C189" s="92"/>
      <c r="D189" s="23"/>
      <c r="E189" s="93"/>
      <c r="F189" s="33"/>
      <c r="G189" s="94"/>
      <c r="H189" s="25"/>
      <c r="I189" s="33"/>
    </row>
    <row r="190" customHeight="1" spans="1:9">
      <c r="A190" s="21"/>
      <c r="B190" s="91"/>
      <c r="C190" s="92"/>
      <c r="D190" s="23"/>
      <c r="E190" s="93"/>
      <c r="F190" s="33"/>
      <c r="G190" s="94"/>
      <c r="H190" s="25"/>
      <c r="I190" s="33"/>
    </row>
    <row r="191" customHeight="1" spans="1:9">
      <c r="A191" s="21"/>
      <c r="B191" s="91"/>
      <c r="C191" s="92"/>
      <c r="D191" s="23"/>
      <c r="E191" s="93"/>
      <c r="F191" s="33"/>
      <c r="G191" s="94"/>
      <c r="H191" s="25"/>
      <c r="I191" s="33"/>
    </row>
    <row r="192" customHeight="1" spans="1:9">
      <c r="A192" s="21"/>
      <c r="B192" s="91"/>
      <c r="C192" s="92"/>
      <c r="D192" s="23"/>
      <c r="E192" s="93"/>
      <c r="F192" s="33"/>
      <c r="G192" s="94"/>
      <c r="H192" s="25"/>
      <c r="I192" s="33"/>
    </row>
    <row r="193" customHeight="1" spans="1:9">
      <c r="A193" s="21"/>
      <c r="B193" s="91"/>
      <c r="C193" s="92"/>
      <c r="D193" s="23"/>
      <c r="E193" s="93"/>
      <c r="F193" s="33"/>
      <c r="G193" s="94"/>
      <c r="H193" s="25"/>
      <c r="I193" s="33"/>
    </row>
    <row r="194" customHeight="1" spans="1:9">
      <c r="A194" s="21"/>
      <c r="B194" s="91"/>
      <c r="C194" s="92"/>
      <c r="D194" s="23"/>
      <c r="E194" s="93"/>
      <c r="F194" s="33"/>
      <c r="G194" s="94"/>
      <c r="H194" s="25"/>
      <c r="I194" s="33"/>
    </row>
    <row r="195" customHeight="1" spans="1:9">
      <c r="A195" s="21"/>
      <c r="B195" s="91"/>
      <c r="C195" s="92"/>
      <c r="D195" s="23"/>
      <c r="E195" s="93"/>
      <c r="F195" s="33"/>
      <c r="G195" s="94"/>
      <c r="H195" s="25"/>
      <c r="I195" s="33"/>
    </row>
    <row r="196" customHeight="1" spans="1:9">
      <c r="A196" s="21"/>
      <c r="B196" s="91"/>
      <c r="C196" s="92"/>
      <c r="D196" s="23"/>
      <c r="E196" s="93"/>
      <c r="F196" s="33"/>
      <c r="G196" s="94"/>
      <c r="H196" s="25"/>
      <c r="I196" s="33"/>
    </row>
    <row r="197" customHeight="1" spans="1:9">
      <c r="A197" s="21"/>
      <c r="B197" s="91"/>
      <c r="C197" s="92"/>
      <c r="D197" s="23"/>
      <c r="E197" s="93"/>
      <c r="F197" s="33"/>
      <c r="G197" s="94"/>
      <c r="H197" s="25"/>
      <c r="I197" s="33"/>
    </row>
    <row r="198" customHeight="1" spans="1:9">
      <c r="A198" s="21"/>
      <c r="B198" s="91"/>
      <c r="C198" s="92"/>
      <c r="D198" s="23"/>
      <c r="E198" s="93"/>
      <c r="F198" s="33"/>
      <c r="G198" s="94"/>
      <c r="H198" s="25"/>
      <c r="I198" s="33"/>
    </row>
    <row r="199" customHeight="1" spans="1:9">
      <c r="A199" s="21"/>
      <c r="B199" s="91"/>
      <c r="C199" s="92"/>
      <c r="D199" s="23"/>
      <c r="E199" s="93"/>
      <c r="F199" s="33"/>
      <c r="G199" s="94"/>
      <c r="H199" s="25"/>
      <c r="I199" s="33"/>
    </row>
    <row r="200" customHeight="1" spans="1:9">
      <c r="A200" s="21"/>
      <c r="B200" s="91"/>
      <c r="C200" s="92"/>
      <c r="D200" s="23"/>
      <c r="E200" s="93"/>
      <c r="F200" s="33"/>
      <c r="G200" s="94"/>
      <c r="H200" s="25"/>
      <c r="I200" s="33"/>
    </row>
    <row r="201" customHeight="1" spans="1:9">
      <c r="A201" s="21"/>
      <c r="B201" s="91"/>
      <c r="C201" s="92"/>
      <c r="D201" s="23"/>
      <c r="E201" s="93"/>
      <c r="F201" s="33"/>
      <c r="G201" s="94"/>
      <c r="H201" s="25"/>
      <c r="I201" s="33"/>
    </row>
    <row r="202" customHeight="1" spans="1:9">
      <c r="A202" s="21"/>
      <c r="B202" s="91"/>
      <c r="C202" s="92"/>
      <c r="D202" s="23"/>
      <c r="E202" s="93"/>
      <c r="F202" s="33"/>
      <c r="G202" s="94"/>
      <c r="H202" s="25"/>
      <c r="I202" s="33"/>
    </row>
    <row r="203" customHeight="1" spans="1:9">
      <c r="A203" s="21"/>
      <c r="B203" s="91"/>
      <c r="C203" s="92"/>
      <c r="D203" s="23"/>
      <c r="E203" s="93"/>
      <c r="F203" s="33"/>
      <c r="G203" s="94"/>
      <c r="H203" s="25"/>
      <c r="I203" s="33"/>
    </row>
    <row r="204" customHeight="1" spans="1:9">
      <c r="A204" s="21"/>
      <c r="B204" s="91"/>
      <c r="C204" s="92"/>
      <c r="D204" s="23"/>
      <c r="E204" s="93"/>
      <c r="F204" s="33"/>
      <c r="G204" s="94"/>
      <c r="H204" s="25"/>
      <c r="I204" s="33"/>
    </row>
    <row r="205" customHeight="1" spans="1:9">
      <c r="A205" s="21"/>
      <c r="B205" s="91"/>
      <c r="C205" s="92"/>
      <c r="D205" s="23"/>
      <c r="E205" s="93"/>
      <c r="F205" s="33"/>
      <c r="G205" s="94"/>
      <c r="H205" s="25"/>
      <c r="I205" s="33"/>
    </row>
    <row r="206" customHeight="1" spans="1:9">
      <c r="A206" s="21"/>
      <c r="B206" s="91"/>
      <c r="C206" s="92"/>
      <c r="D206" s="23"/>
      <c r="E206" s="93"/>
      <c r="F206" s="33"/>
      <c r="G206" s="94"/>
      <c r="H206" s="25"/>
      <c r="I206" s="33"/>
    </row>
    <row r="207" customHeight="1" spans="1:9">
      <c r="A207" s="21"/>
      <c r="B207" s="91"/>
      <c r="C207" s="92"/>
      <c r="D207" s="23"/>
      <c r="E207" s="93"/>
      <c r="F207" s="33"/>
      <c r="G207" s="94"/>
      <c r="H207" s="25"/>
      <c r="I207" s="33"/>
    </row>
    <row r="208" customHeight="1" spans="1:9">
      <c r="A208" s="21"/>
      <c r="B208" s="91"/>
      <c r="C208" s="92"/>
      <c r="D208" s="23"/>
      <c r="E208" s="93"/>
      <c r="F208" s="33"/>
      <c r="G208" s="94"/>
      <c r="H208" s="25"/>
      <c r="I208" s="33"/>
    </row>
    <row r="209" customHeight="1" spans="1:9">
      <c r="A209" s="21"/>
      <c r="B209" s="91"/>
      <c r="C209" s="92"/>
      <c r="D209" s="23"/>
      <c r="E209" s="93"/>
      <c r="F209" s="33"/>
      <c r="G209" s="94"/>
      <c r="H209" s="25"/>
      <c r="I209" s="33"/>
    </row>
    <row r="210" customHeight="1" spans="1:9">
      <c r="A210" s="21"/>
      <c r="B210" s="91"/>
      <c r="C210" s="92"/>
      <c r="D210" s="23"/>
      <c r="E210" s="93"/>
      <c r="F210" s="33"/>
      <c r="G210" s="94"/>
      <c r="H210" s="25"/>
      <c r="I210" s="33"/>
    </row>
    <row r="211" customHeight="1" spans="1:9">
      <c r="A211" s="21"/>
      <c r="B211" s="91"/>
      <c r="C211" s="92"/>
      <c r="D211" s="23"/>
      <c r="E211" s="93"/>
      <c r="F211" s="33"/>
      <c r="G211" s="94"/>
      <c r="H211" s="25"/>
      <c r="I211" s="33"/>
    </row>
    <row r="212" customHeight="1" spans="1:9">
      <c r="A212" s="21"/>
      <c r="B212" s="91"/>
      <c r="C212" s="92"/>
      <c r="D212" s="23"/>
      <c r="E212" s="93"/>
      <c r="F212" s="33"/>
      <c r="G212" s="94"/>
      <c r="H212" s="25"/>
      <c r="I212" s="33"/>
    </row>
    <row r="213" customHeight="1" spans="1:9">
      <c r="A213" s="21"/>
      <c r="B213" s="91"/>
      <c r="C213" s="92"/>
      <c r="D213" s="23"/>
      <c r="E213" s="93"/>
      <c r="F213" s="33"/>
      <c r="G213" s="94"/>
      <c r="H213" s="25"/>
      <c r="I213" s="33"/>
    </row>
    <row r="214" customHeight="1" spans="1:9">
      <c r="A214" s="21"/>
      <c r="B214" s="91"/>
      <c r="C214" s="92"/>
      <c r="D214" s="23"/>
      <c r="E214" s="93"/>
      <c r="F214" s="33"/>
      <c r="G214" s="94"/>
      <c r="H214" s="25"/>
      <c r="I214" s="33"/>
    </row>
    <row r="215" customHeight="1" spans="1:9">
      <c r="A215" s="21"/>
      <c r="B215" s="91"/>
      <c r="C215" s="92"/>
      <c r="D215" s="23"/>
      <c r="E215" s="93"/>
      <c r="F215" s="33"/>
      <c r="G215" s="94"/>
      <c r="H215" s="25"/>
      <c r="I215" s="33"/>
    </row>
    <row r="216" customHeight="1" spans="1:9">
      <c r="A216" s="21"/>
      <c r="B216" s="91"/>
      <c r="C216" s="92"/>
      <c r="D216" s="23"/>
      <c r="E216" s="93"/>
      <c r="F216" s="33"/>
      <c r="G216" s="94"/>
      <c r="H216" s="25"/>
      <c r="I216" s="33"/>
    </row>
    <row r="217" customHeight="1" spans="1:9">
      <c r="A217" s="21"/>
      <c r="B217" s="91"/>
      <c r="C217" s="92"/>
      <c r="D217" s="23"/>
      <c r="E217" s="93"/>
      <c r="F217" s="33"/>
      <c r="G217" s="94"/>
      <c r="H217" s="25"/>
      <c r="I217" s="33"/>
    </row>
    <row r="218" customHeight="1" spans="1:9">
      <c r="A218" s="21"/>
      <c r="B218" s="91"/>
      <c r="C218" s="92"/>
      <c r="D218" s="23"/>
      <c r="E218" s="93"/>
      <c r="F218" s="33"/>
      <c r="G218" s="94"/>
      <c r="H218" s="25"/>
      <c r="I218" s="33"/>
    </row>
    <row r="219" customHeight="1" spans="1:9">
      <c r="A219" s="21"/>
      <c r="B219" s="91"/>
      <c r="C219" s="92"/>
      <c r="D219" s="23"/>
      <c r="E219" s="93"/>
      <c r="F219" s="33"/>
      <c r="G219" s="94"/>
      <c r="H219" s="25"/>
      <c r="I219" s="33"/>
    </row>
    <row r="220" customHeight="1" spans="1:9">
      <c r="A220" s="21"/>
      <c r="B220" s="91"/>
      <c r="C220" s="92"/>
      <c r="D220" s="23"/>
      <c r="E220" s="93"/>
      <c r="F220" s="33"/>
      <c r="G220" s="94"/>
      <c r="H220" s="25"/>
      <c r="I220" s="33"/>
    </row>
    <row r="221" customHeight="1" spans="1:9">
      <c r="A221" s="21"/>
      <c r="B221" s="91"/>
      <c r="C221" s="92"/>
      <c r="D221" s="23"/>
      <c r="E221" s="93"/>
      <c r="F221" s="33"/>
      <c r="G221" s="94"/>
      <c r="H221" s="25"/>
      <c r="I221" s="33"/>
    </row>
    <row r="222" customHeight="1" spans="1:9">
      <c r="A222" s="21"/>
      <c r="B222" s="91"/>
      <c r="C222" s="92"/>
      <c r="D222" s="23"/>
      <c r="E222" s="93"/>
      <c r="F222" s="33"/>
      <c r="G222" s="94"/>
      <c r="H222" s="25"/>
      <c r="I222" s="33"/>
    </row>
    <row r="223" customHeight="1" spans="1:9">
      <c r="A223" s="21"/>
      <c r="B223" s="91"/>
      <c r="C223" s="92"/>
      <c r="D223" s="23"/>
      <c r="E223" s="93"/>
      <c r="F223" s="33"/>
      <c r="G223" s="94"/>
      <c r="H223" s="25"/>
      <c r="I223" s="33"/>
    </row>
    <row r="224" customHeight="1" spans="1:9">
      <c r="A224" s="21"/>
      <c r="B224" s="91"/>
      <c r="C224" s="92"/>
      <c r="D224" s="23"/>
      <c r="E224" s="93"/>
      <c r="F224" s="33"/>
      <c r="G224" s="94"/>
      <c r="H224" s="25"/>
      <c r="I224" s="33"/>
    </row>
    <row r="225" customHeight="1" spans="1:9">
      <c r="A225" s="21"/>
      <c r="B225" s="91"/>
      <c r="C225" s="92"/>
      <c r="D225" s="23"/>
      <c r="E225" s="93"/>
      <c r="F225" s="33"/>
      <c r="G225" s="94"/>
      <c r="H225" s="25"/>
      <c r="I225" s="33"/>
    </row>
    <row r="226" customHeight="1" spans="1:9">
      <c r="A226" s="21"/>
      <c r="B226" s="91"/>
      <c r="C226" s="92"/>
      <c r="D226" s="23"/>
      <c r="E226" s="93"/>
      <c r="F226" s="33"/>
      <c r="G226" s="94"/>
      <c r="H226" s="25"/>
      <c r="I226" s="33"/>
    </row>
    <row r="227" customHeight="1" spans="1:9">
      <c r="A227" s="21"/>
      <c r="B227" s="91"/>
      <c r="C227" s="92"/>
      <c r="D227" s="23"/>
      <c r="E227" s="93"/>
      <c r="F227" s="33"/>
      <c r="G227" s="94"/>
      <c r="H227" s="25"/>
      <c r="I227" s="33"/>
    </row>
    <row r="228" customHeight="1" spans="1:9">
      <c r="A228" s="21"/>
      <c r="B228" s="91"/>
      <c r="C228" s="92"/>
      <c r="D228" s="23"/>
      <c r="E228" s="93"/>
      <c r="F228" s="33"/>
      <c r="G228" s="94"/>
      <c r="H228" s="25"/>
      <c r="I228" s="33"/>
    </row>
    <row r="229" customHeight="1" spans="1:9">
      <c r="A229" s="21"/>
      <c r="B229" s="91"/>
      <c r="C229" s="92"/>
      <c r="D229" s="23"/>
      <c r="E229" s="93"/>
      <c r="F229" s="33"/>
      <c r="G229" s="94"/>
      <c r="H229" s="25"/>
      <c r="I229" s="33"/>
    </row>
    <row r="230" customHeight="1" spans="1:9">
      <c r="A230" s="21"/>
      <c r="B230" s="91"/>
      <c r="C230" s="92"/>
      <c r="D230" s="23"/>
      <c r="E230" s="93"/>
      <c r="F230" s="33"/>
      <c r="G230" s="94"/>
      <c r="H230" s="25"/>
      <c r="I230" s="33"/>
    </row>
    <row r="231" customHeight="1" spans="1:9">
      <c r="A231" s="21"/>
      <c r="B231" s="91"/>
      <c r="C231" s="92"/>
      <c r="D231" s="23"/>
      <c r="E231" s="93"/>
      <c r="F231" s="33"/>
      <c r="G231" s="94"/>
      <c r="H231" s="25"/>
      <c r="I231" s="33"/>
    </row>
    <row r="232" customHeight="1" spans="1:9">
      <c r="A232" s="21"/>
      <c r="B232" s="91"/>
      <c r="C232" s="92"/>
      <c r="D232" s="23"/>
      <c r="E232" s="93"/>
      <c r="F232" s="33"/>
      <c r="G232" s="94"/>
      <c r="H232" s="25"/>
      <c r="I232" s="33"/>
    </row>
    <row r="233" customHeight="1" spans="1:9">
      <c r="A233" s="21"/>
      <c r="B233" s="91"/>
      <c r="C233" s="92"/>
      <c r="D233" s="23"/>
      <c r="E233" s="93"/>
      <c r="F233" s="33"/>
      <c r="G233" s="94"/>
      <c r="H233" s="25"/>
      <c r="I233" s="33"/>
    </row>
    <row r="234" customHeight="1" spans="1:9">
      <c r="A234" s="21"/>
      <c r="B234" s="91"/>
      <c r="C234" s="92"/>
      <c r="D234" s="23"/>
      <c r="E234" s="93"/>
      <c r="F234" s="33"/>
      <c r="G234" s="94"/>
      <c r="H234" s="25"/>
      <c r="I234" s="33"/>
    </row>
    <row r="235" customHeight="1" spans="1:9">
      <c r="A235" s="21"/>
      <c r="B235" s="91"/>
      <c r="C235" s="92"/>
      <c r="D235" s="23"/>
      <c r="E235" s="93"/>
      <c r="F235" s="33"/>
      <c r="G235" s="94"/>
      <c r="H235" s="25"/>
      <c r="I235" s="33"/>
    </row>
    <row r="236" customHeight="1" spans="1:9">
      <c r="A236" s="21"/>
      <c r="B236" s="91"/>
      <c r="C236" s="92"/>
      <c r="D236" s="23"/>
      <c r="E236" s="93"/>
      <c r="F236" s="33"/>
      <c r="G236" s="94"/>
      <c r="H236" s="25"/>
      <c r="I236" s="33"/>
    </row>
    <row r="237" customHeight="1" spans="1:9">
      <c r="A237" s="21"/>
      <c r="B237" s="91"/>
      <c r="C237" s="92"/>
      <c r="D237" s="23"/>
      <c r="E237" s="93"/>
      <c r="F237" s="33"/>
      <c r="G237" s="94"/>
      <c r="H237" s="25"/>
      <c r="I237" s="33"/>
    </row>
    <row r="238" customHeight="1" spans="1:9">
      <c r="A238" s="21"/>
      <c r="B238" s="91"/>
      <c r="C238" s="92"/>
      <c r="D238" s="23"/>
      <c r="E238" s="93"/>
      <c r="F238" s="33"/>
      <c r="G238" s="94"/>
      <c r="H238" s="25"/>
      <c r="I238" s="33"/>
    </row>
    <row r="239" customHeight="1" spans="1:9">
      <c r="A239" s="21"/>
      <c r="B239" s="91"/>
      <c r="C239" s="92"/>
      <c r="D239" s="23"/>
      <c r="E239" s="93"/>
      <c r="F239" s="33"/>
      <c r="G239" s="94"/>
      <c r="H239" s="25"/>
      <c r="I239" s="33"/>
    </row>
    <row r="240" customHeight="1" spans="1:9">
      <c r="A240" s="21"/>
      <c r="B240" s="91"/>
      <c r="C240" s="92"/>
      <c r="D240" s="23"/>
      <c r="E240" s="93"/>
      <c r="F240" s="33"/>
      <c r="G240" s="94"/>
      <c r="H240" s="25"/>
      <c r="I240" s="33"/>
    </row>
    <row r="241" customHeight="1" spans="1:9">
      <c r="A241" s="21"/>
      <c r="B241" s="91"/>
      <c r="C241" s="92"/>
      <c r="D241" s="23"/>
      <c r="E241" s="93"/>
      <c r="F241" s="33"/>
      <c r="G241" s="94"/>
      <c r="H241" s="25"/>
      <c r="I241" s="33"/>
    </row>
    <row r="242" customHeight="1" spans="1:9">
      <c r="A242" s="21"/>
      <c r="B242" s="91"/>
      <c r="C242" s="92"/>
      <c r="D242" s="23"/>
      <c r="E242" s="93"/>
      <c r="F242" s="33"/>
      <c r="G242" s="94"/>
      <c r="H242" s="25"/>
      <c r="I242" s="33"/>
    </row>
    <row r="243" customHeight="1" spans="1:9">
      <c r="A243" s="21"/>
      <c r="B243" s="91"/>
      <c r="C243" s="92"/>
      <c r="D243" s="23"/>
      <c r="E243" s="93"/>
      <c r="F243" s="33"/>
      <c r="G243" s="94"/>
      <c r="H243" s="25"/>
      <c r="I243" s="33"/>
    </row>
    <row r="244" customHeight="1" spans="1:9">
      <c r="A244" s="21"/>
      <c r="B244" s="91"/>
      <c r="C244" s="92"/>
      <c r="D244" s="23"/>
      <c r="E244" s="93"/>
      <c r="F244" s="33"/>
      <c r="G244" s="94"/>
      <c r="H244" s="25"/>
      <c r="I244" s="33"/>
    </row>
    <row r="245" customHeight="1" spans="1:9">
      <c r="A245" s="21"/>
      <c r="B245" s="91"/>
      <c r="C245" s="92"/>
      <c r="D245" s="23"/>
      <c r="E245" s="93"/>
      <c r="F245" s="33"/>
      <c r="G245" s="94"/>
      <c r="H245" s="25"/>
      <c r="I245" s="33"/>
    </row>
    <row r="246" customHeight="1" spans="1:9">
      <c r="A246" s="21"/>
      <c r="B246" s="91"/>
      <c r="C246" s="92"/>
      <c r="D246" s="23"/>
      <c r="E246" s="93"/>
      <c r="F246" s="33"/>
      <c r="G246" s="94"/>
      <c r="H246" s="25"/>
      <c r="I246" s="33"/>
    </row>
    <row r="247" customHeight="1" spans="1:9">
      <c r="A247" s="21"/>
      <c r="B247" s="91"/>
      <c r="C247" s="92"/>
      <c r="D247" s="23"/>
      <c r="E247" s="93"/>
      <c r="F247" s="33"/>
      <c r="G247" s="94"/>
      <c r="H247" s="25"/>
      <c r="I247" s="33"/>
    </row>
    <row r="248" customHeight="1" spans="1:9">
      <c r="A248" s="21"/>
      <c r="B248" s="91"/>
      <c r="C248" s="92"/>
      <c r="D248" s="23"/>
      <c r="E248" s="93"/>
      <c r="F248" s="33"/>
      <c r="G248" s="94"/>
      <c r="H248" s="25"/>
      <c r="I248" s="33"/>
    </row>
    <row r="249" customHeight="1" spans="1:9">
      <c r="A249" s="21"/>
      <c r="B249" s="91"/>
      <c r="C249" s="92"/>
      <c r="D249" s="23"/>
      <c r="E249" s="93"/>
      <c r="F249" s="33"/>
      <c r="G249" s="94"/>
      <c r="H249" s="25"/>
      <c r="I249" s="33"/>
    </row>
    <row r="250" customHeight="1" spans="1:9">
      <c r="A250" s="21"/>
      <c r="B250" s="91"/>
      <c r="C250" s="92"/>
      <c r="D250" s="23"/>
      <c r="E250" s="93"/>
      <c r="F250" s="33"/>
      <c r="G250" s="94"/>
      <c r="H250" s="25"/>
      <c r="I250" s="33"/>
    </row>
    <row r="251" customHeight="1" spans="1:9">
      <c r="A251" s="21"/>
      <c r="B251" s="91"/>
      <c r="C251" s="92"/>
      <c r="D251" s="23"/>
      <c r="E251" s="93"/>
      <c r="F251" s="33"/>
      <c r="G251" s="94"/>
      <c r="H251" s="25"/>
      <c r="I251" s="33"/>
    </row>
    <row r="252" customHeight="1" spans="1:9">
      <c r="A252" s="21"/>
      <c r="B252" s="91"/>
      <c r="C252" s="92"/>
      <c r="D252" s="23"/>
      <c r="E252" s="93"/>
      <c r="F252" s="33"/>
      <c r="G252" s="94"/>
      <c r="H252" s="25"/>
      <c r="I252" s="33"/>
    </row>
    <row r="253" customHeight="1" spans="1:9">
      <c r="A253" s="21"/>
      <c r="B253" s="91"/>
      <c r="C253" s="92"/>
      <c r="D253" s="23"/>
      <c r="E253" s="93"/>
      <c r="F253" s="33"/>
      <c r="G253" s="94"/>
      <c r="H253" s="25"/>
      <c r="I253" s="33"/>
    </row>
    <row r="254" customHeight="1" spans="1:9">
      <c r="A254" s="21"/>
      <c r="B254" s="91"/>
      <c r="C254" s="92"/>
      <c r="D254" s="23"/>
      <c r="E254" s="93"/>
      <c r="F254" s="33"/>
      <c r="G254" s="94"/>
      <c r="H254" s="25"/>
      <c r="I254" s="33"/>
    </row>
    <row r="255" customHeight="1" spans="1:9">
      <c r="A255" s="21"/>
      <c r="B255" s="91"/>
      <c r="C255" s="92"/>
      <c r="D255" s="23"/>
      <c r="E255" s="93"/>
      <c r="F255" s="33"/>
      <c r="G255" s="94"/>
      <c r="H255" s="25"/>
      <c r="I255" s="33"/>
    </row>
    <row r="256" customHeight="1" spans="1:9">
      <c r="A256" s="21"/>
      <c r="B256" s="91"/>
      <c r="C256" s="92"/>
      <c r="D256" s="23"/>
      <c r="E256" s="93"/>
      <c r="F256" s="33"/>
      <c r="G256" s="94"/>
      <c r="H256" s="25"/>
      <c r="I256" s="33"/>
    </row>
    <row r="257" customHeight="1" spans="1:9">
      <c r="A257" s="21"/>
      <c r="B257" s="91"/>
      <c r="C257" s="92"/>
      <c r="D257" s="23"/>
      <c r="E257" s="93"/>
      <c r="F257" s="33"/>
      <c r="G257" s="94"/>
      <c r="H257" s="25"/>
      <c r="I257" s="33"/>
    </row>
    <row r="258" customHeight="1" spans="1:9">
      <c r="A258" s="21"/>
      <c r="B258" s="91"/>
      <c r="C258" s="92"/>
      <c r="D258" s="23"/>
      <c r="E258" s="93"/>
      <c r="F258" s="33"/>
      <c r="G258" s="94"/>
      <c r="H258" s="25"/>
      <c r="I258" s="33"/>
    </row>
    <row r="259" customHeight="1" spans="1:9">
      <c r="A259" s="21"/>
      <c r="B259" s="91"/>
      <c r="C259" s="92"/>
      <c r="D259" s="23"/>
      <c r="E259" s="93"/>
      <c r="F259" s="33"/>
      <c r="G259" s="94"/>
      <c r="H259" s="25"/>
      <c r="I259" s="33"/>
    </row>
    <row r="260" customHeight="1" spans="1:9">
      <c r="A260" s="21"/>
      <c r="B260" s="91"/>
      <c r="C260" s="92"/>
      <c r="D260" s="23"/>
      <c r="E260" s="93"/>
      <c r="F260" s="33"/>
      <c r="G260" s="94"/>
      <c r="H260" s="25"/>
      <c r="I260" s="33"/>
    </row>
    <row r="261" customHeight="1" spans="1:9">
      <c r="A261" s="21"/>
      <c r="B261" s="91"/>
      <c r="C261" s="92"/>
      <c r="D261" s="23"/>
      <c r="E261" s="93"/>
      <c r="F261" s="33"/>
      <c r="G261" s="94"/>
      <c r="H261" s="25"/>
      <c r="I261" s="33"/>
    </row>
    <row r="262" customHeight="1" spans="1:9">
      <c r="A262" s="21"/>
      <c r="B262" s="91"/>
      <c r="C262" s="92"/>
      <c r="D262" s="23"/>
      <c r="E262" s="93"/>
      <c r="F262" s="33"/>
      <c r="G262" s="94"/>
      <c r="H262" s="25"/>
      <c r="I262" s="33"/>
    </row>
    <row r="263" customHeight="1" spans="1:9">
      <c r="A263" s="21"/>
      <c r="B263" s="91"/>
      <c r="C263" s="92"/>
      <c r="D263" s="23"/>
      <c r="E263" s="93"/>
      <c r="F263" s="33"/>
      <c r="G263" s="94"/>
      <c r="H263" s="25"/>
      <c r="I263" s="33"/>
    </row>
    <row r="264" customHeight="1" spans="1:9">
      <c r="A264" s="21"/>
      <c r="B264" s="91"/>
      <c r="C264" s="92"/>
      <c r="D264" s="23"/>
      <c r="E264" s="93"/>
      <c r="F264" s="33"/>
      <c r="G264" s="94"/>
      <c r="H264" s="25"/>
      <c r="I264" s="33"/>
    </row>
    <row r="265" customHeight="1" spans="1:9">
      <c r="A265" s="21"/>
      <c r="B265" s="91"/>
      <c r="C265" s="92"/>
      <c r="D265" s="23"/>
      <c r="E265" s="93"/>
      <c r="F265" s="33"/>
      <c r="G265" s="94"/>
      <c r="H265" s="25"/>
      <c r="I265" s="33"/>
    </row>
    <row r="266" customHeight="1" spans="1:9">
      <c r="A266" s="21"/>
      <c r="B266" s="91"/>
      <c r="C266" s="92"/>
      <c r="D266" s="23"/>
      <c r="E266" s="93"/>
      <c r="F266" s="33"/>
      <c r="G266" s="94"/>
      <c r="H266" s="25"/>
      <c r="I266" s="33"/>
    </row>
    <row r="267" customHeight="1" spans="1:9">
      <c r="A267" s="21"/>
      <c r="B267" s="91"/>
      <c r="C267" s="92"/>
      <c r="D267" s="23"/>
      <c r="E267" s="93"/>
      <c r="F267" s="33"/>
      <c r="G267" s="94"/>
      <c r="H267" s="25"/>
      <c r="I267" s="33"/>
    </row>
    <row r="268" customHeight="1" spans="1:9">
      <c r="A268" s="21"/>
      <c r="B268" s="91"/>
      <c r="C268" s="92"/>
      <c r="D268" s="23"/>
      <c r="E268" s="93"/>
      <c r="F268" s="33"/>
      <c r="G268" s="94"/>
      <c r="H268" s="25"/>
      <c r="I268" s="33"/>
    </row>
    <row r="269" customHeight="1" spans="1:9">
      <c r="A269" s="21"/>
      <c r="B269" s="91"/>
      <c r="C269" s="92"/>
      <c r="D269" s="23"/>
      <c r="E269" s="93"/>
      <c r="F269" s="33"/>
      <c r="G269" s="94"/>
      <c r="H269" s="25"/>
      <c r="I269" s="33"/>
    </row>
    <row r="270" customHeight="1" spans="1:9">
      <c r="A270" s="21"/>
      <c r="B270" s="91"/>
      <c r="C270" s="92"/>
      <c r="D270" s="23"/>
      <c r="E270" s="93"/>
      <c r="F270" s="33"/>
      <c r="G270" s="94"/>
      <c r="H270" s="25"/>
      <c r="I270" s="33"/>
    </row>
    <row r="271" customHeight="1" spans="1:9">
      <c r="A271" s="21"/>
      <c r="B271" s="91"/>
      <c r="C271" s="92"/>
      <c r="D271" s="23"/>
      <c r="E271" s="93"/>
      <c r="F271" s="33"/>
      <c r="G271" s="94"/>
      <c r="H271" s="25"/>
      <c r="I271" s="33"/>
    </row>
    <row r="272" customHeight="1" spans="1:9">
      <c r="A272" s="21"/>
      <c r="B272" s="91"/>
      <c r="C272" s="92"/>
      <c r="D272" s="23"/>
      <c r="E272" s="93"/>
      <c r="F272" s="33"/>
      <c r="G272" s="94"/>
      <c r="H272" s="25"/>
      <c r="I272" s="33"/>
    </row>
    <row r="273" customHeight="1" spans="1:9">
      <c r="A273" s="21"/>
      <c r="B273" s="91"/>
      <c r="C273" s="92"/>
      <c r="D273" s="23"/>
      <c r="E273" s="93"/>
      <c r="F273" s="33"/>
      <c r="G273" s="94"/>
      <c r="H273" s="25"/>
      <c r="I273" s="33"/>
    </row>
    <row r="274" customHeight="1" spans="1:9">
      <c r="A274" s="21"/>
      <c r="B274" s="91"/>
      <c r="C274" s="92"/>
      <c r="D274" s="23"/>
      <c r="E274" s="93"/>
      <c r="F274" s="33"/>
      <c r="G274" s="94"/>
      <c r="H274" s="25"/>
      <c r="I274" s="33"/>
    </row>
    <row r="275" customHeight="1" spans="1:9">
      <c r="A275" s="21"/>
      <c r="B275" s="91"/>
      <c r="C275" s="92"/>
      <c r="D275" s="23"/>
      <c r="E275" s="93"/>
      <c r="F275" s="33"/>
      <c r="G275" s="94"/>
      <c r="H275" s="25"/>
      <c r="I275" s="33"/>
    </row>
    <row r="276" customHeight="1" spans="1:9">
      <c r="A276" s="21"/>
      <c r="B276" s="91"/>
      <c r="C276" s="92"/>
      <c r="D276" s="23"/>
      <c r="E276" s="93"/>
      <c r="F276" s="33"/>
      <c r="G276" s="94"/>
      <c r="H276" s="25"/>
      <c r="I276" s="33"/>
    </row>
    <row r="277" customHeight="1" spans="1:9">
      <c r="A277" s="21"/>
      <c r="B277" s="91"/>
      <c r="C277" s="92"/>
      <c r="D277" s="23"/>
      <c r="E277" s="93"/>
      <c r="F277" s="33"/>
      <c r="G277" s="94"/>
      <c r="H277" s="25"/>
      <c r="I277" s="33"/>
    </row>
    <row r="278" customHeight="1" spans="1:9">
      <c r="A278" s="21"/>
      <c r="B278" s="91"/>
      <c r="C278" s="92"/>
      <c r="D278" s="23"/>
      <c r="E278" s="93"/>
      <c r="F278" s="33"/>
      <c r="G278" s="94"/>
      <c r="H278" s="25"/>
      <c r="I278" s="33"/>
    </row>
    <row r="279" customHeight="1" spans="1:9">
      <c r="A279" s="21"/>
      <c r="B279" s="91"/>
      <c r="C279" s="92"/>
      <c r="D279" s="23"/>
      <c r="E279" s="93"/>
      <c r="F279" s="33"/>
      <c r="G279" s="94"/>
      <c r="H279" s="25"/>
      <c r="I279" s="33"/>
    </row>
    <row r="280" customHeight="1" spans="1:9">
      <c r="A280" s="21"/>
      <c r="B280" s="91"/>
      <c r="C280" s="92"/>
      <c r="D280" s="23"/>
      <c r="E280" s="93"/>
      <c r="F280" s="33"/>
      <c r="G280" s="94"/>
      <c r="H280" s="25"/>
      <c r="I280" s="33"/>
    </row>
    <row r="281" customHeight="1" spans="1:9">
      <c r="A281" s="21"/>
      <c r="B281" s="91"/>
      <c r="C281" s="92"/>
      <c r="D281" s="23"/>
      <c r="E281" s="93"/>
      <c r="F281" s="33"/>
      <c r="G281" s="94"/>
      <c r="H281" s="25"/>
      <c r="I281" s="33"/>
    </row>
    <row r="282" customHeight="1" spans="1:9">
      <c r="A282" s="21"/>
      <c r="B282" s="91"/>
      <c r="C282" s="92"/>
      <c r="D282" s="23"/>
      <c r="E282" s="93"/>
      <c r="F282" s="33"/>
      <c r="G282" s="94"/>
      <c r="H282" s="25"/>
      <c r="I282" s="33"/>
    </row>
    <row r="283" customHeight="1" spans="1:9">
      <c r="A283" s="21"/>
      <c r="B283" s="91"/>
      <c r="C283" s="92"/>
      <c r="D283" s="23"/>
      <c r="E283" s="93"/>
      <c r="F283" s="33"/>
      <c r="G283" s="94"/>
      <c r="H283" s="25"/>
      <c r="I283" s="33"/>
    </row>
    <row r="284" customHeight="1" spans="1:9">
      <c r="A284" s="21"/>
      <c r="B284" s="91"/>
      <c r="C284" s="92"/>
      <c r="D284" s="23"/>
      <c r="E284" s="93"/>
      <c r="F284" s="33"/>
      <c r="G284" s="94"/>
      <c r="H284" s="25"/>
      <c r="I284" s="33"/>
    </row>
    <row r="285" customHeight="1" spans="1:9">
      <c r="A285" s="21"/>
      <c r="B285" s="91"/>
      <c r="C285" s="92"/>
      <c r="D285" s="23"/>
      <c r="E285" s="93"/>
      <c r="F285" s="33"/>
      <c r="G285" s="94"/>
      <c r="H285" s="25"/>
      <c r="I285" s="33"/>
    </row>
    <row r="286" customHeight="1" spans="1:9">
      <c r="A286" s="21"/>
      <c r="B286" s="91"/>
      <c r="C286" s="92"/>
      <c r="D286" s="23"/>
      <c r="E286" s="93"/>
      <c r="F286" s="33"/>
      <c r="G286" s="94"/>
      <c r="H286" s="25"/>
      <c r="I286" s="33"/>
    </row>
    <row r="287" customHeight="1" spans="1:9">
      <c r="A287" s="21"/>
      <c r="B287" s="91"/>
      <c r="C287" s="92"/>
      <c r="D287" s="23"/>
      <c r="E287" s="93"/>
      <c r="F287" s="33"/>
      <c r="G287" s="94"/>
      <c r="H287" s="25"/>
      <c r="I287" s="33"/>
    </row>
    <row r="288" customHeight="1" spans="1:9">
      <c r="A288" s="21"/>
      <c r="B288" s="91"/>
      <c r="C288" s="92"/>
      <c r="D288" s="23"/>
      <c r="E288" s="93"/>
      <c r="F288" s="33"/>
      <c r="G288" s="94"/>
      <c r="H288" s="25"/>
      <c r="I288" s="33"/>
    </row>
    <row r="289" customHeight="1" spans="1:9">
      <c r="A289" s="21"/>
      <c r="B289" s="91"/>
      <c r="C289" s="92"/>
      <c r="D289" s="23"/>
      <c r="E289" s="93"/>
      <c r="F289" s="33"/>
      <c r="G289" s="94"/>
      <c r="H289" s="25"/>
      <c r="I289" s="33"/>
    </row>
    <row r="290" customHeight="1" spans="1:9">
      <c r="A290" s="21"/>
      <c r="B290" s="91"/>
      <c r="C290" s="92"/>
      <c r="D290" s="23"/>
      <c r="E290" s="93"/>
      <c r="F290" s="33"/>
      <c r="G290" s="94"/>
      <c r="H290" s="25"/>
      <c r="I290" s="33"/>
    </row>
    <row r="291" customHeight="1" spans="1:9">
      <c r="A291" s="21"/>
      <c r="B291" s="91"/>
      <c r="C291" s="92"/>
      <c r="D291" s="23"/>
      <c r="E291" s="93"/>
      <c r="F291" s="33"/>
      <c r="G291" s="94"/>
      <c r="H291" s="25"/>
      <c r="I291" s="33"/>
    </row>
    <row r="292" customHeight="1" spans="1:9">
      <c r="A292" s="21"/>
      <c r="B292" s="91"/>
      <c r="C292" s="92"/>
      <c r="D292" s="23"/>
      <c r="E292" s="93"/>
      <c r="F292" s="33"/>
      <c r="G292" s="94"/>
      <c r="H292" s="25"/>
      <c r="I292" s="33"/>
    </row>
    <row r="293" customHeight="1" spans="1:9">
      <c r="A293" s="21"/>
      <c r="B293" s="91"/>
      <c r="C293" s="92"/>
      <c r="D293" s="23"/>
      <c r="E293" s="93"/>
      <c r="F293" s="33"/>
      <c r="G293" s="94"/>
      <c r="H293" s="25"/>
      <c r="I293" s="33"/>
    </row>
    <row r="294" customHeight="1" spans="1:9">
      <c r="A294" s="21"/>
      <c r="B294" s="91"/>
      <c r="C294" s="92"/>
      <c r="D294" s="23"/>
      <c r="E294" s="93"/>
      <c r="F294" s="33"/>
      <c r="G294" s="94"/>
      <c r="H294" s="25"/>
      <c r="I294" s="33"/>
    </row>
    <row r="295" customHeight="1" spans="1:9">
      <c r="A295" s="21"/>
      <c r="B295" s="91"/>
      <c r="C295" s="92"/>
      <c r="D295" s="23"/>
      <c r="E295" s="93"/>
      <c r="F295" s="33"/>
      <c r="G295" s="94"/>
      <c r="H295" s="25"/>
      <c r="I295" s="33"/>
    </row>
    <row r="296" customHeight="1" spans="1:9">
      <c r="A296" s="21"/>
      <c r="B296" s="91"/>
      <c r="C296" s="92"/>
      <c r="D296" s="23"/>
      <c r="E296" s="93"/>
      <c r="F296" s="33"/>
      <c r="G296" s="94"/>
      <c r="H296" s="25"/>
      <c r="I296" s="33"/>
    </row>
    <row r="297" customHeight="1" spans="1:9">
      <c r="A297" s="21"/>
      <c r="B297" s="91"/>
      <c r="C297" s="92"/>
      <c r="D297" s="23"/>
      <c r="E297" s="93"/>
      <c r="F297" s="33"/>
      <c r="G297" s="94"/>
      <c r="H297" s="25"/>
      <c r="I297" s="33"/>
    </row>
    <row r="298" customHeight="1" spans="1:9">
      <c r="A298" s="21"/>
      <c r="B298" s="91"/>
      <c r="C298" s="92"/>
      <c r="D298" s="23"/>
      <c r="E298" s="93"/>
      <c r="F298" s="33"/>
      <c r="G298" s="94"/>
      <c r="H298" s="25"/>
      <c r="I298" s="33"/>
    </row>
    <row r="299" customHeight="1" spans="1:9">
      <c r="A299" s="21"/>
      <c r="B299" s="91"/>
      <c r="C299" s="92"/>
      <c r="D299" s="23"/>
      <c r="E299" s="93"/>
      <c r="F299" s="33"/>
      <c r="G299" s="94"/>
      <c r="H299" s="25"/>
      <c r="I299" s="33"/>
    </row>
    <row r="300" customHeight="1" spans="1:9">
      <c r="A300" s="21"/>
      <c r="B300" s="91"/>
      <c r="C300" s="92"/>
      <c r="D300" s="23"/>
      <c r="E300" s="93"/>
      <c r="F300" s="33"/>
      <c r="G300" s="94"/>
      <c r="H300" s="25"/>
      <c r="I300" s="33"/>
    </row>
    <row r="301" customHeight="1" spans="1:9">
      <c r="A301" s="21"/>
      <c r="B301" s="91"/>
      <c r="C301" s="92"/>
      <c r="D301" s="23"/>
      <c r="E301" s="93"/>
      <c r="F301" s="33"/>
      <c r="G301" s="94"/>
      <c r="H301" s="25"/>
      <c r="I301" s="33"/>
    </row>
    <row r="302" customHeight="1" spans="1:9">
      <c r="A302" s="21"/>
      <c r="B302" s="91"/>
      <c r="C302" s="92"/>
      <c r="D302" s="23"/>
      <c r="E302" s="93"/>
      <c r="F302" s="33"/>
      <c r="G302" s="94"/>
      <c r="H302" s="25"/>
      <c r="I302" s="33"/>
    </row>
    <row r="303" customHeight="1" spans="1:9">
      <c r="A303" s="21"/>
      <c r="B303" s="91"/>
      <c r="C303" s="92"/>
      <c r="D303" s="23"/>
      <c r="E303" s="93"/>
      <c r="F303" s="33"/>
      <c r="G303" s="94"/>
      <c r="H303" s="25"/>
      <c r="I303" s="33"/>
    </row>
    <row r="304" customHeight="1" spans="1:9">
      <c r="A304" s="21"/>
      <c r="B304" s="91"/>
      <c r="C304" s="92"/>
      <c r="D304" s="23"/>
      <c r="E304" s="93"/>
      <c r="F304" s="33"/>
      <c r="G304" s="94"/>
      <c r="H304" s="25"/>
      <c r="I304" s="33"/>
    </row>
    <row r="305" customHeight="1" spans="1:9">
      <c r="A305" s="21"/>
      <c r="B305" s="91"/>
      <c r="C305" s="92"/>
      <c r="D305" s="23"/>
      <c r="E305" s="93"/>
      <c r="F305" s="33"/>
      <c r="G305" s="94"/>
      <c r="H305" s="25"/>
      <c r="I305" s="33"/>
    </row>
    <row r="306" customHeight="1" spans="1:9">
      <c r="A306" s="21"/>
      <c r="B306" s="91"/>
      <c r="C306" s="92"/>
      <c r="D306" s="23"/>
      <c r="E306" s="93"/>
      <c r="F306" s="33"/>
      <c r="G306" s="94"/>
      <c r="H306" s="25"/>
      <c r="I306" s="33"/>
    </row>
    <row r="307" customHeight="1" spans="1:9">
      <c r="A307" s="21"/>
      <c r="B307" s="91"/>
      <c r="C307" s="92"/>
      <c r="D307" s="23"/>
      <c r="E307" s="93"/>
      <c r="F307" s="33"/>
      <c r="G307" s="94"/>
      <c r="H307" s="25"/>
      <c r="I307" s="33"/>
    </row>
    <row r="308" customHeight="1" spans="1:9">
      <c r="A308" s="21"/>
      <c r="B308" s="91"/>
      <c r="C308" s="92"/>
      <c r="D308" s="23"/>
      <c r="E308" s="93"/>
      <c r="F308" s="33"/>
      <c r="G308" s="94"/>
      <c r="H308" s="25"/>
      <c r="I308" s="33"/>
    </row>
    <row r="309" customHeight="1" spans="1:9">
      <c r="A309" s="21"/>
      <c r="B309" s="91"/>
      <c r="C309" s="92"/>
      <c r="D309" s="23"/>
      <c r="E309" s="93"/>
      <c r="F309" s="33"/>
      <c r="G309" s="94"/>
      <c r="H309" s="25"/>
      <c r="I309" s="33"/>
    </row>
    <row r="310" customHeight="1" spans="1:9">
      <c r="A310" s="21"/>
      <c r="B310" s="91"/>
      <c r="C310" s="92"/>
      <c r="D310" s="23"/>
      <c r="E310" s="93"/>
      <c r="F310" s="33"/>
      <c r="G310" s="94"/>
      <c r="H310" s="25"/>
      <c r="I310" s="33"/>
    </row>
    <row r="311" customHeight="1" spans="1:9">
      <c r="A311" s="21"/>
      <c r="B311" s="91"/>
      <c r="C311" s="92"/>
      <c r="D311" s="23"/>
      <c r="E311" s="93"/>
      <c r="F311" s="33"/>
      <c r="G311" s="94"/>
      <c r="H311" s="25"/>
      <c r="I311" s="33"/>
    </row>
    <row r="312" customHeight="1" spans="1:9">
      <c r="A312" s="21"/>
      <c r="B312" s="91"/>
      <c r="C312" s="92"/>
      <c r="D312" s="23"/>
      <c r="E312" s="93"/>
      <c r="F312" s="33"/>
      <c r="G312" s="94"/>
      <c r="H312" s="25"/>
      <c r="I312" s="33"/>
    </row>
    <row r="313" customHeight="1" spans="1:9">
      <c r="A313" s="21"/>
      <c r="B313" s="91"/>
      <c r="C313" s="92"/>
      <c r="D313" s="23"/>
      <c r="E313" s="93"/>
      <c r="F313" s="33"/>
      <c r="G313" s="94"/>
      <c r="H313" s="25"/>
      <c r="I313" s="33"/>
    </row>
    <row r="314" customHeight="1" spans="1:9">
      <c r="A314" s="21"/>
      <c r="B314" s="91"/>
      <c r="C314" s="92"/>
      <c r="D314" s="23"/>
      <c r="E314" s="93"/>
      <c r="F314" s="33"/>
      <c r="G314" s="94"/>
      <c r="H314" s="25"/>
      <c r="I314" s="33"/>
    </row>
    <row r="315" customHeight="1" spans="1:9">
      <c r="A315" s="21"/>
      <c r="B315" s="91"/>
      <c r="C315" s="92"/>
      <c r="D315" s="23"/>
      <c r="E315" s="93"/>
      <c r="F315" s="33"/>
      <c r="G315" s="94"/>
      <c r="H315" s="25"/>
      <c r="I315" s="33"/>
    </row>
    <row r="316" customHeight="1" spans="1:9">
      <c r="A316" s="21"/>
      <c r="B316" s="91"/>
      <c r="C316" s="92"/>
      <c r="D316" s="23"/>
      <c r="E316" s="93"/>
      <c r="F316" s="33"/>
      <c r="G316" s="94"/>
      <c r="H316" s="25"/>
      <c r="I316" s="33"/>
    </row>
    <row r="317" customHeight="1" spans="1:9">
      <c r="A317" s="21"/>
      <c r="B317" s="91"/>
      <c r="C317" s="92"/>
      <c r="D317" s="23"/>
      <c r="E317" s="93"/>
      <c r="F317" s="33"/>
      <c r="G317" s="94"/>
      <c r="H317" s="25"/>
      <c r="I317" s="33"/>
    </row>
    <row r="318" customHeight="1" spans="1:9">
      <c r="A318" s="21"/>
      <c r="B318" s="91"/>
      <c r="C318" s="92"/>
      <c r="D318" s="23"/>
      <c r="E318" s="93"/>
      <c r="F318" s="33"/>
      <c r="G318" s="94"/>
      <c r="H318" s="25"/>
      <c r="I318" s="33"/>
    </row>
    <row r="319" customHeight="1" spans="1:9">
      <c r="A319" s="21"/>
      <c r="B319" s="91"/>
      <c r="C319" s="92"/>
      <c r="D319" s="23"/>
      <c r="E319" s="93"/>
      <c r="F319" s="33"/>
      <c r="G319" s="94"/>
      <c r="H319" s="25"/>
      <c r="I319" s="33"/>
    </row>
    <row r="320" customHeight="1" spans="1:9">
      <c r="A320" s="21"/>
      <c r="B320" s="91"/>
      <c r="C320" s="92"/>
      <c r="D320" s="23"/>
      <c r="E320" s="93"/>
      <c r="F320" s="33"/>
      <c r="G320" s="94"/>
      <c r="H320" s="25"/>
      <c r="I320" s="33"/>
    </row>
    <row r="321" customHeight="1" spans="1:9">
      <c r="A321" s="21"/>
      <c r="B321" s="91"/>
      <c r="C321" s="92"/>
      <c r="D321" s="23"/>
      <c r="E321" s="93"/>
      <c r="F321" s="33"/>
      <c r="G321" s="94"/>
      <c r="H321" s="25"/>
      <c r="I321" s="33"/>
    </row>
    <row r="322" customHeight="1" spans="1:9">
      <c r="A322" s="21"/>
      <c r="B322" s="91"/>
      <c r="C322" s="92"/>
      <c r="D322" s="23"/>
      <c r="E322" s="93"/>
      <c r="F322" s="33"/>
      <c r="G322" s="94"/>
      <c r="H322" s="25"/>
      <c r="I322" s="33"/>
    </row>
    <row r="323" customHeight="1" spans="1:9">
      <c r="A323" s="21"/>
      <c r="B323" s="91"/>
      <c r="C323" s="92"/>
      <c r="D323" s="23"/>
      <c r="E323" s="93"/>
      <c r="F323" s="33"/>
      <c r="G323" s="94"/>
      <c r="H323" s="25"/>
      <c r="I323" s="33"/>
    </row>
    <row r="324" customHeight="1" spans="1:9">
      <c r="A324" s="21"/>
      <c r="B324" s="91"/>
      <c r="C324" s="92"/>
      <c r="D324" s="23"/>
      <c r="E324" s="93"/>
      <c r="F324" s="33"/>
      <c r="G324" s="94"/>
      <c r="H324" s="25"/>
      <c r="I324" s="33"/>
    </row>
    <row r="325" customHeight="1" spans="1:9">
      <c r="A325" s="21"/>
      <c r="B325" s="91"/>
      <c r="C325" s="92"/>
      <c r="D325" s="23"/>
      <c r="E325" s="93"/>
      <c r="F325" s="33"/>
      <c r="G325" s="94"/>
      <c r="H325" s="25"/>
      <c r="I325" s="33"/>
    </row>
    <row r="326" customHeight="1" spans="1:9">
      <c r="A326" s="21"/>
      <c r="B326" s="91"/>
      <c r="C326" s="92"/>
      <c r="D326" s="23"/>
      <c r="E326" s="93"/>
      <c r="F326" s="33"/>
      <c r="G326" s="94"/>
      <c r="H326" s="25"/>
      <c r="I326" s="33"/>
    </row>
    <row r="327" customHeight="1" spans="1:9">
      <c r="A327" s="21"/>
      <c r="B327" s="91"/>
      <c r="C327" s="92"/>
      <c r="D327" s="23"/>
      <c r="E327" s="93"/>
      <c r="F327" s="33"/>
      <c r="G327" s="94"/>
      <c r="H327" s="25"/>
      <c r="I327" s="33"/>
    </row>
    <row r="328" customHeight="1" spans="1:9">
      <c r="A328" s="21"/>
      <c r="B328" s="91"/>
      <c r="C328" s="92"/>
      <c r="D328" s="23"/>
      <c r="E328" s="93"/>
      <c r="F328" s="33"/>
      <c r="G328" s="94"/>
      <c r="H328" s="25"/>
      <c r="I328" s="33"/>
    </row>
    <row r="329" customHeight="1" spans="1:9">
      <c r="A329" s="21"/>
      <c r="B329" s="91"/>
      <c r="C329" s="92"/>
      <c r="D329" s="23"/>
      <c r="E329" s="93"/>
      <c r="F329" s="33"/>
      <c r="G329" s="94"/>
      <c r="H329" s="25"/>
      <c r="I329" s="33"/>
    </row>
    <row r="330" customHeight="1" spans="1:9">
      <c r="A330" s="21"/>
      <c r="B330" s="91"/>
      <c r="C330" s="92"/>
      <c r="D330" s="23"/>
      <c r="E330" s="93"/>
      <c r="F330" s="33"/>
      <c r="G330" s="94"/>
      <c r="H330" s="25"/>
      <c r="I330" s="33"/>
    </row>
    <row r="331" customHeight="1" spans="1:9">
      <c r="A331" s="21"/>
      <c r="B331" s="91"/>
      <c r="C331" s="92"/>
      <c r="D331" s="23"/>
      <c r="E331" s="93"/>
      <c r="F331" s="33"/>
      <c r="G331" s="94"/>
      <c r="H331" s="25"/>
      <c r="I331" s="33"/>
    </row>
    <row r="332" customHeight="1" spans="1:9">
      <c r="A332" s="21"/>
      <c r="B332" s="91"/>
      <c r="C332" s="92"/>
      <c r="D332" s="23"/>
      <c r="E332" s="93"/>
      <c r="F332" s="33"/>
      <c r="G332" s="94"/>
      <c r="H332" s="25"/>
      <c r="I332" s="33"/>
    </row>
    <row r="333" customHeight="1" spans="1:9">
      <c r="A333" s="21"/>
      <c r="B333" s="91"/>
      <c r="C333" s="92"/>
      <c r="D333" s="23"/>
      <c r="E333" s="93"/>
      <c r="F333" s="33"/>
      <c r="G333" s="94"/>
      <c r="H333" s="25"/>
      <c r="I333" s="33"/>
    </row>
    <row r="334" customHeight="1" spans="1:9">
      <c r="A334" s="21"/>
      <c r="B334" s="91"/>
      <c r="C334" s="92"/>
      <c r="D334" s="23"/>
      <c r="E334" s="93"/>
      <c r="F334" s="33"/>
      <c r="G334" s="94"/>
      <c r="H334" s="25"/>
      <c r="I334" s="33"/>
    </row>
    <row r="335" customHeight="1" spans="1:9">
      <c r="A335" s="21"/>
      <c r="B335" s="91"/>
      <c r="C335" s="92"/>
      <c r="D335" s="23"/>
      <c r="E335" s="93"/>
      <c r="F335" s="33"/>
      <c r="G335" s="94"/>
      <c r="H335" s="25"/>
      <c r="I335" s="33"/>
    </row>
    <row r="336" customHeight="1" spans="1:9">
      <c r="A336" s="21"/>
      <c r="B336" s="91"/>
      <c r="C336" s="92"/>
      <c r="D336" s="23"/>
      <c r="E336" s="93"/>
      <c r="F336" s="33"/>
      <c r="G336" s="94"/>
      <c r="H336" s="25"/>
      <c r="I336" s="33"/>
    </row>
    <row r="337" customHeight="1" spans="1:9">
      <c r="A337" s="21"/>
      <c r="B337" s="91"/>
      <c r="C337" s="92"/>
      <c r="D337" s="23"/>
      <c r="E337" s="93"/>
      <c r="F337" s="33"/>
      <c r="G337" s="94"/>
      <c r="H337" s="25"/>
      <c r="I337" s="33"/>
    </row>
    <row r="338" customHeight="1" spans="1:9">
      <c r="A338" s="21"/>
      <c r="B338" s="91"/>
      <c r="C338" s="92"/>
      <c r="D338" s="23"/>
      <c r="E338" s="93"/>
      <c r="F338" s="33"/>
      <c r="G338" s="94"/>
      <c r="H338" s="25"/>
      <c r="I338" s="33"/>
    </row>
    <row r="339" customHeight="1" spans="1:9">
      <c r="A339" s="21"/>
      <c r="B339" s="91"/>
      <c r="C339" s="92"/>
      <c r="D339" s="23"/>
      <c r="E339" s="93"/>
      <c r="F339" s="33"/>
      <c r="G339" s="94"/>
      <c r="H339" s="25"/>
      <c r="I339" s="33"/>
    </row>
    <row r="340" customHeight="1" spans="1:9">
      <c r="A340" s="21"/>
      <c r="B340" s="91"/>
      <c r="C340" s="92"/>
      <c r="D340" s="23"/>
      <c r="E340" s="93"/>
      <c r="F340" s="33"/>
      <c r="G340" s="94"/>
      <c r="H340" s="25"/>
      <c r="I340" s="33"/>
    </row>
    <row r="341" customHeight="1" spans="1:9">
      <c r="A341" s="21"/>
      <c r="B341" s="91"/>
      <c r="C341" s="92"/>
      <c r="D341" s="23"/>
      <c r="E341" s="93"/>
      <c r="F341" s="33"/>
      <c r="G341" s="94"/>
      <c r="H341" s="25"/>
      <c r="I341" s="33"/>
    </row>
    <row r="342" customHeight="1" spans="1:9">
      <c r="A342" s="21"/>
      <c r="B342" s="91"/>
      <c r="C342" s="92"/>
      <c r="D342" s="23"/>
      <c r="E342" s="93"/>
      <c r="F342" s="33"/>
      <c r="G342" s="94"/>
      <c r="H342" s="25"/>
      <c r="I342" s="33"/>
    </row>
    <row r="343" customHeight="1" spans="1:9">
      <c r="A343" s="21"/>
      <c r="B343" s="91"/>
      <c r="C343" s="92"/>
      <c r="D343" s="23"/>
      <c r="E343" s="93"/>
      <c r="F343" s="33"/>
      <c r="G343" s="94"/>
      <c r="H343" s="25"/>
      <c r="I343" s="33"/>
    </row>
    <row r="344" customHeight="1" spans="1:9">
      <c r="A344" s="21"/>
      <c r="B344" s="91"/>
      <c r="C344" s="92"/>
      <c r="D344" s="23"/>
      <c r="E344" s="93"/>
      <c r="F344" s="33"/>
      <c r="G344" s="94"/>
      <c r="H344" s="25"/>
      <c r="I344" s="33"/>
    </row>
    <row r="345" customHeight="1" spans="1:9">
      <c r="A345" s="21"/>
      <c r="B345" s="91"/>
      <c r="C345" s="92"/>
      <c r="D345" s="23"/>
      <c r="E345" s="93"/>
      <c r="F345" s="33"/>
      <c r="G345" s="94"/>
      <c r="H345" s="25"/>
      <c r="I345" s="33"/>
    </row>
    <row r="346" customHeight="1" spans="1:9">
      <c r="A346" s="21"/>
      <c r="B346" s="91"/>
      <c r="C346" s="92"/>
      <c r="D346" s="23"/>
      <c r="E346" s="93"/>
      <c r="F346" s="33"/>
      <c r="G346" s="94"/>
      <c r="H346" s="25"/>
      <c r="I346" s="33"/>
    </row>
    <row r="347" customHeight="1" spans="1:9">
      <c r="A347" s="21"/>
      <c r="B347" s="91"/>
      <c r="C347" s="92"/>
      <c r="D347" s="23"/>
      <c r="E347" s="93"/>
      <c r="F347" s="33"/>
      <c r="G347" s="94"/>
      <c r="H347" s="25"/>
      <c r="I347" s="33"/>
    </row>
    <row r="348" customHeight="1" spans="1:9">
      <c r="A348" s="21"/>
      <c r="B348" s="91"/>
      <c r="C348" s="92"/>
      <c r="D348" s="23"/>
      <c r="E348" s="93"/>
      <c r="F348" s="33"/>
      <c r="G348" s="94"/>
      <c r="H348" s="25"/>
      <c r="I348" s="33"/>
    </row>
    <row r="349" customHeight="1" spans="1:9">
      <c r="A349" s="21"/>
      <c r="B349" s="91"/>
      <c r="C349" s="92"/>
      <c r="D349" s="23"/>
      <c r="E349" s="93"/>
      <c r="F349" s="33"/>
      <c r="G349" s="94"/>
      <c r="H349" s="25"/>
      <c r="I349" s="33"/>
    </row>
    <row r="350" customHeight="1" spans="1:9">
      <c r="A350" s="21"/>
      <c r="B350" s="91"/>
      <c r="C350" s="92"/>
      <c r="D350" s="23"/>
      <c r="E350" s="93"/>
      <c r="F350" s="33"/>
      <c r="G350" s="94"/>
      <c r="H350" s="25"/>
      <c r="I350" s="33"/>
    </row>
    <row r="351" customHeight="1" spans="1:9">
      <c r="A351" s="21"/>
      <c r="B351" s="91"/>
      <c r="C351" s="92"/>
      <c r="D351" s="23"/>
      <c r="E351" s="93"/>
      <c r="F351" s="33"/>
      <c r="G351" s="94"/>
      <c r="H351" s="25"/>
      <c r="I351" s="33"/>
    </row>
    <row r="352" customHeight="1" spans="1:9">
      <c r="A352" s="21"/>
      <c r="B352" s="91"/>
      <c r="C352" s="92"/>
      <c r="D352" s="23"/>
      <c r="E352" s="93"/>
      <c r="F352" s="33"/>
      <c r="G352" s="94"/>
      <c r="H352" s="25"/>
      <c r="I352" s="33"/>
    </row>
    <row r="353" customHeight="1" spans="1:9">
      <c r="A353" s="21"/>
      <c r="B353" s="91"/>
      <c r="C353" s="92"/>
      <c r="D353" s="23"/>
      <c r="E353" s="93"/>
      <c r="F353" s="33"/>
      <c r="G353" s="94"/>
      <c r="H353" s="25"/>
      <c r="I353" s="33"/>
    </row>
    <row r="354" customHeight="1" spans="1:9">
      <c r="A354" s="21"/>
      <c r="B354" s="91"/>
      <c r="C354" s="92"/>
      <c r="D354" s="23"/>
      <c r="E354" s="93"/>
      <c r="F354" s="33"/>
      <c r="G354" s="94"/>
      <c r="H354" s="25"/>
      <c r="I354" s="33"/>
    </row>
    <row r="355" customHeight="1" spans="1:9">
      <c r="A355" s="21"/>
      <c r="B355" s="91"/>
      <c r="C355" s="92"/>
      <c r="D355" s="23"/>
      <c r="E355" s="93"/>
      <c r="F355" s="33"/>
      <c r="G355" s="94"/>
      <c r="H355" s="25"/>
      <c r="I355" s="33"/>
    </row>
    <row r="356" customHeight="1" spans="1:9">
      <c r="A356" s="21"/>
      <c r="B356" s="91"/>
      <c r="C356" s="92"/>
      <c r="D356" s="23"/>
      <c r="E356" s="93"/>
      <c r="F356" s="33"/>
      <c r="G356" s="94"/>
      <c r="H356" s="25"/>
      <c r="I356" s="33"/>
    </row>
    <row r="357" customHeight="1" spans="1:9">
      <c r="A357" s="21"/>
      <c r="B357" s="91"/>
      <c r="C357" s="92"/>
      <c r="D357" s="23"/>
      <c r="E357" s="93"/>
      <c r="F357" s="33"/>
      <c r="G357" s="94"/>
      <c r="H357" s="25"/>
      <c r="I357" s="33"/>
    </row>
    <row r="358" customHeight="1" spans="1:9">
      <c r="A358" s="21"/>
      <c r="B358" s="91"/>
      <c r="C358" s="92"/>
      <c r="D358" s="23"/>
      <c r="E358" s="93"/>
      <c r="F358" s="33"/>
      <c r="G358" s="94"/>
      <c r="H358" s="25"/>
      <c r="I358" s="33"/>
    </row>
    <row r="359" customHeight="1" spans="1:9">
      <c r="A359" s="21"/>
      <c r="B359" s="91"/>
      <c r="C359" s="92"/>
      <c r="D359" s="23"/>
      <c r="E359" s="93"/>
      <c r="F359" s="33"/>
      <c r="G359" s="94"/>
      <c r="H359" s="25"/>
      <c r="I359" s="33"/>
    </row>
    <row r="360" customHeight="1" spans="1:9">
      <c r="A360" s="21"/>
      <c r="B360" s="91"/>
      <c r="C360" s="92"/>
      <c r="D360" s="23"/>
      <c r="E360" s="93"/>
      <c r="F360" s="33"/>
      <c r="G360" s="94"/>
      <c r="H360" s="25"/>
      <c r="I360" s="33"/>
    </row>
    <row r="361" customHeight="1" spans="1:9">
      <c r="A361" s="21"/>
      <c r="B361" s="91"/>
      <c r="C361" s="92"/>
      <c r="D361" s="23"/>
      <c r="E361" s="93"/>
      <c r="F361" s="33"/>
      <c r="G361" s="94"/>
      <c r="H361" s="25"/>
      <c r="I361" s="33"/>
    </row>
    <row r="362" customHeight="1" spans="1:9">
      <c r="A362" s="21"/>
      <c r="B362" s="91"/>
      <c r="C362" s="92"/>
      <c r="D362" s="23"/>
      <c r="E362" s="93"/>
      <c r="F362" s="33"/>
      <c r="G362" s="94"/>
      <c r="H362" s="25"/>
      <c r="I362" s="33"/>
    </row>
    <row r="363" customHeight="1" spans="1:9">
      <c r="A363" s="21"/>
      <c r="B363" s="91"/>
      <c r="C363" s="92"/>
      <c r="D363" s="23"/>
      <c r="E363" s="93"/>
      <c r="F363" s="33"/>
      <c r="G363" s="94"/>
      <c r="H363" s="25"/>
      <c r="I363" s="33"/>
    </row>
    <row r="364" customHeight="1" spans="1:9">
      <c r="A364" s="21"/>
      <c r="B364" s="91"/>
      <c r="C364" s="92"/>
      <c r="D364" s="23"/>
      <c r="E364" s="93"/>
      <c r="F364" s="33"/>
      <c r="G364" s="94"/>
      <c r="H364" s="25"/>
      <c r="I364" s="33"/>
    </row>
    <row r="365" customHeight="1" spans="1:9">
      <c r="A365" s="21"/>
      <c r="B365" s="91"/>
      <c r="C365" s="92"/>
      <c r="D365" s="23"/>
      <c r="E365" s="93"/>
      <c r="F365" s="33"/>
      <c r="G365" s="94"/>
      <c r="H365" s="25"/>
      <c r="I365" s="33"/>
    </row>
    <row r="366" customHeight="1" spans="1:9">
      <c r="A366" s="21"/>
      <c r="B366" s="91"/>
      <c r="C366" s="92"/>
      <c r="D366" s="23"/>
      <c r="E366" s="93"/>
      <c r="F366" s="33"/>
      <c r="G366" s="94"/>
      <c r="H366" s="25"/>
      <c r="I366" s="33"/>
    </row>
    <row r="367" customHeight="1" spans="1:9">
      <c r="A367" s="21"/>
      <c r="B367" s="91"/>
      <c r="C367" s="92"/>
      <c r="D367" s="23"/>
      <c r="E367" s="93"/>
      <c r="F367" s="33"/>
      <c r="G367" s="94"/>
      <c r="H367" s="25"/>
      <c r="I367" s="33"/>
    </row>
    <row r="368" customHeight="1" spans="1:9">
      <c r="A368" s="21"/>
      <c r="B368" s="91"/>
      <c r="C368" s="92"/>
      <c r="D368" s="23"/>
      <c r="E368" s="93"/>
      <c r="F368" s="33"/>
      <c r="G368" s="94"/>
      <c r="H368" s="25"/>
      <c r="I368" s="33"/>
    </row>
    <row r="369" customHeight="1" spans="1:9">
      <c r="A369" s="21"/>
      <c r="B369" s="91"/>
      <c r="C369" s="92"/>
      <c r="D369" s="23"/>
      <c r="E369" s="93"/>
      <c r="F369" s="33"/>
      <c r="G369" s="94"/>
      <c r="H369" s="25"/>
      <c r="I369" s="33"/>
    </row>
    <row r="370" customHeight="1" spans="1:9">
      <c r="A370" s="21"/>
      <c r="B370" s="91"/>
      <c r="C370" s="92"/>
      <c r="D370" s="23"/>
      <c r="E370" s="93"/>
      <c r="F370" s="33"/>
      <c r="G370" s="94"/>
      <c r="H370" s="25"/>
      <c r="I370" s="33"/>
    </row>
    <row r="371" customHeight="1" spans="1:9">
      <c r="A371" s="21"/>
      <c r="B371" s="91"/>
      <c r="C371" s="92"/>
      <c r="D371" s="23"/>
      <c r="E371" s="93"/>
      <c r="F371" s="33"/>
      <c r="G371" s="94"/>
      <c r="H371" s="25"/>
      <c r="I371" s="33"/>
    </row>
    <row r="372" customHeight="1" spans="1:9">
      <c r="A372" s="21"/>
      <c r="B372" s="91"/>
      <c r="C372" s="92"/>
      <c r="D372" s="23"/>
      <c r="E372" s="93"/>
      <c r="F372" s="33"/>
      <c r="G372" s="94"/>
      <c r="H372" s="25"/>
      <c r="I372" s="33"/>
    </row>
    <row r="373" customHeight="1" spans="1:9">
      <c r="A373" s="21"/>
      <c r="B373" s="91"/>
      <c r="C373" s="92"/>
      <c r="D373" s="23"/>
      <c r="E373" s="93"/>
      <c r="F373" s="33"/>
      <c r="G373" s="94"/>
      <c r="H373" s="25"/>
      <c r="I373" s="33"/>
    </row>
    <row r="374" customHeight="1" spans="1:9">
      <c r="A374" s="21"/>
      <c r="B374" s="91"/>
      <c r="C374" s="92"/>
      <c r="D374" s="23"/>
      <c r="E374" s="93"/>
      <c r="F374" s="33"/>
      <c r="G374" s="94"/>
      <c r="H374" s="25"/>
      <c r="I374" s="33"/>
    </row>
    <row r="375" customHeight="1" spans="1:9">
      <c r="A375" s="21"/>
      <c r="B375" s="91"/>
      <c r="C375" s="92"/>
      <c r="D375" s="23"/>
      <c r="E375" s="93"/>
      <c r="F375" s="33"/>
      <c r="G375" s="94"/>
      <c r="H375" s="25"/>
      <c r="I375" s="33"/>
    </row>
    <row r="376" customHeight="1" spans="1:9">
      <c r="A376" s="21"/>
      <c r="B376" s="91"/>
      <c r="C376" s="92"/>
      <c r="D376" s="23"/>
      <c r="E376" s="93"/>
      <c r="F376" s="33"/>
      <c r="G376" s="94"/>
      <c r="H376" s="25"/>
      <c r="I376" s="33"/>
    </row>
    <row r="377" customHeight="1" spans="1:9">
      <c r="A377" s="21"/>
      <c r="B377" s="91"/>
      <c r="C377" s="92"/>
      <c r="D377" s="23"/>
      <c r="E377" s="93"/>
      <c r="F377" s="33"/>
      <c r="G377" s="94"/>
      <c r="H377" s="25"/>
      <c r="I377" s="33"/>
    </row>
    <row r="378" customHeight="1" spans="1:9">
      <c r="A378" s="21"/>
      <c r="B378" s="91"/>
      <c r="C378" s="92"/>
      <c r="D378" s="23"/>
      <c r="E378" s="93"/>
      <c r="F378" s="33"/>
      <c r="G378" s="94"/>
      <c r="H378" s="25"/>
      <c r="I378" s="33"/>
    </row>
    <row r="379" customHeight="1" spans="1:9">
      <c r="A379" s="21"/>
      <c r="B379" s="91"/>
      <c r="C379" s="92"/>
      <c r="D379" s="23"/>
      <c r="E379" s="93"/>
      <c r="F379" s="33"/>
      <c r="G379" s="94"/>
      <c r="H379" s="25"/>
      <c r="I379" s="33"/>
    </row>
    <row r="380" customHeight="1" spans="1:9">
      <c r="A380" s="21"/>
      <c r="B380" s="91"/>
      <c r="C380" s="92"/>
      <c r="D380" s="23"/>
      <c r="E380" s="93"/>
      <c r="F380" s="33"/>
      <c r="G380" s="94"/>
      <c r="H380" s="25"/>
      <c r="I380" s="33"/>
    </row>
    <row r="381" customHeight="1" spans="1:9">
      <c r="A381" s="21"/>
      <c r="B381" s="91"/>
      <c r="C381" s="92"/>
      <c r="D381" s="23"/>
      <c r="E381" s="93"/>
      <c r="F381" s="33"/>
      <c r="G381" s="94"/>
      <c r="H381" s="25"/>
      <c r="I381" s="33"/>
    </row>
    <row r="382" customHeight="1" spans="1:9">
      <c r="A382" s="21"/>
      <c r="B382" s="91"/>
      <c r="C382" s="92"/>
      <c r="D382" s="23"/>
      <c r="E382" s="93"/>
      <c r="F382" s="33"/>
      <c r="G382" s="94"/>
      <c r="H382" s="25"/>
      <c r="I382" s="33"/>
    </row>
    <row r="383" customHeight="1" spans="1:9">
      <c r="A383" s="21"/>
      <c r="B383" s="91"/>
      <c r="C383" s="92"/>
      <c r="D383" s="23"/>
      <c r="E383" s="93"/>
      <c r="F383" s="33"/>
      <c r="G383" s="94"/>
      <c r="H383" s="25"/>
      <c r="I383" s="33"/>
    </row>
    <row r="384" customHeight="1" spans="1:9">
      <c r="A384" s="21"/>
      <c r="B384" s="91"/>
      <c r="C384" s="92"/>
      <c r="D384" s="23"/>
      <c r="E384" s="93"/>
      <c r="F384" s="33"/>
      <c r="G384" s="94"/>
      <c r="H384" s="25"/>
      <c r="I384" s="33"/>
    </row>
    <row r="385" customHeight="1" spans="1:9">
      <c r="A385" s="21"/>
      <c r="B385" s="91"/>
      <c r="C385" s="92"/>
      <c r="D385" s="23"/>
      <c r="E385" s="93"/>
      <c r="F385" s="33"/>
      <c r="G385" s="94"/>
      <c r="H385" s="25"/>
      <c r="I385" s="33"/>
    </row>
    <row r="386" customHeight="1" spans="1:9">
      <c r="A386" s="21"/>
      <c r="B386" s="91"/>
      <c r="C386" s="92"/>
      <c r="D386" s="23"/>
      <c r="E386" s="93"/>
      <c r="F386" s="33"/>
      <c r="G386" s="94"/>
      <c r="H386" s="25"/>
      <c r="I386" s="33"/>
    </row>
    <row r="387" customHeight="1" spans="1:9">
      <c r="A387" s="21"/>
      <c r="B387" s="91"/>
      <c r="C387" s="92"/>
      <c r="D387" s="23"/>
      <c r="E387" s="93"/>
      <c r="F387" s="33"/>
      <c r="G387" s="94"/>
      <c r="H387" s="25"/>
      <c r="I387" s="33"/>
    </row>
    <row r="388" customHeight="1" spans="1:9">
      <c r="A388" s="21"/>
      <c r="B388" s="91"/>
      <c r="C388" s="92"/>
      <c r="D388" s="23"/>
      <c r="E388" s="93"/>
      <c r="F388" s="33"/>
      <c r="G388" s="94"/>
      <c r="H388" s="25"/>
      <c r="I388" s="33"/>
    </row>
    <row r="389" customHeight="1" spans="1:9">
      <c r="A389" s="21"/>
      <c r="B389" s="91"/>
      <c r="C389" s="92"/>
      <c r="D389" s="23"/>
      <c r="E389" s="93"/>
      <c r="F389" s="33"/>
      <c r="G389" s="94"/>
      <c r="H389" s="25"/>
      <c r="I389" s="33"/>
    </row>
    <row r="390" customHeight="1" spans="1:9">
      <c r="A390" s="21"/>
      <c r="B390" s="91"/>
      <c r="C390" s="92"/>
      <c r="D390" s="23"/>
      <c r="E390" s="93"/>
      <c r="F390" s="33"/>
      <c r="G390" s="94"/>
      <c r="H390" s="25"/>
      <c r="I390" s="33"/>
    </row>
    <row r="391" customHeight="1" spans="1:9">
      <c r="A391" s="21"/>
      <c r="B391" s="91"/>
      <c r="C391" s="92"/>
      <c r="D391" s="23"/>
      <c r="E391" s="93"/>
      <c r="F391" s="33"/>
      <c r="G391" s="94"/>
      <c r="H391" s="25"/>
      <c r="I391" s="33"/>
    </row>
    <row r="392" customHeight="1" spans="1:9">
      <c r="A392" s="21"/>
      <c r="B392" s="91"/>
      <c r="C392" s="92"/>
      <c r="D392" s="23"/>
      <c r="E392" s="93"/>
      <c r="F392" s="33"/>
      <c r="G392" s="94"/>
      <c r="H392" s="25"/>
      <c r="I392" s="33"/>
    </row>
    <row r="393" customHeight="1" spans="1:9">
      <c r="A393" s="21"/>
      <c r="B393" s="91"/>
      <c r="C393" s="92"/>
      <c r="D393" s="23"/>
      <c r="E393" s="93"/>
      <c r="F393" s="33"/>
      <c r="G393" s="94"/>
      <c r="H393" s="25"/>
      <c r="I393" s="33"/>
    </row>
    <row r="394" customHeight="1" spans="1:9">
      <c r="A394" s="21"/>
      <c r="B394" s="91"/>
      <c r="C394" s="92"/>
      <c r="D394" s="23"/>
      <c r="E394" s="93"/>
      <c r="F394" s="33"/>
      <c r="G394" s="94"/>
      <c r="H394" s="25"/>
      <c r="I394" s="33"/>
    </row>
    <row r="395" customHeight="1" spans="1:9">
      <c r="A395" s="21"/>
      <c r="B395" s="91"/>
      <c r="C395" s="92"/>
      <c r="D395" s="23"/>
      <c r="E395" s="93"/>
      <c r="F395" s="33"/>
      <c r="G395" s="94"/>
      <c r="H395" s="25"/>
      <c r="I395" s="33"/>
    </row>
    <row r="396" customHeight="1" spans="1:9">
      <c r="A396" s="21"/>
      <c r="B396" s="91"/>
      <c r="C396" s="92"/>
      <c r="D396" s="23"/>
      <c r="E396" s="93"/>
      <c r="F396" s="33"/>
      <c r="G396" s="94"/>
      <c r="H396" s="25"/>
      <c r="I396" s="33"/>
    </row>
    <row r="397" customHeight="1" spans="1:9">
      <c r="A397" s="21"/>
      <c r="B397" s="91"/>
      <c r="C397" s="92"/>
      <c r="D397" s="23"/>
      <c r="E397" s="93"/>
      <c r="F397" s="33"/>
      <c r="G397" s="94"/>
      <c r="H397" s="25"/>
      <c r="I397" s="33"/>
    </row>
    <row r="398" customHeight="1" spans="1:9">
      <c r="A398" s="21"/>
      <c r="B398" s="91"/>
      <c r="C398" s="92"/>
      <c r="D398" s="23"/>
      <c r="E398" s="93"/>
      <c r="F398" s="33"/>
      <c r="G398" s="94"/>
      <c r="H398" s="25"/>
      <c r="I398" s="33"/>
    </row>
    <row r="399" customHeight="1" spans="1:9">
      <c r="A399" s="21"/>
      <c r="B399" s="91"/>
      <c r="C399" s="92"/>
      <c r="D399" s="23"/>
      <c r="E399" s="93"/>
      <c r="F399" s="33"/>
      <c r="G399" s="94"/>
      <c r="H399" s="25"/>
      <c r="I399" s="33"/>
    </row>
    <row r="400" customHeight="1" spans="1:9">
      <c r="A400" s="21"/>
      <c r="B400" s="91"/>
      <c r="C400" s="92"/>
      <c r="D400" s="23"/>
      <c r="E400" s="93"/>
      <c r="F400" s="33"/>
      <c r="G400" s="94"/>
      <c r="H400" s="25"/>
      <c r="I400" s="33"/>
    </row>
    <row r="401" customHeight="1" spans="1:9">
      <c r="A401" s="21"/>
      <c r="B401" s="91"/>
      <c r="C401" s="92"/>
      <c r="D401" s="23"/>
      <c r="E401" s="93"/>
      <c r="F401" s="33"/>
      <c r="G401" s="94"/>
      <c r="H401" s="25"/>
      <c r="I401" s="33"/>
    </row>
    <row r="402" customHeight="1" spans="1:9">
      <c r="A402" s="21"/>
      <c r="B402" s="91"/>
      <c r="C402" s="92"/>
      <c r="D402" s="23"/>
      <c r="E402" s="93"/>
      <c r="F402" s="33"/>
      <c r="G402" s="94"/>
      <c r="H402" s="25"/>
      <c r="I402" s="33"/>
    </row>
    <row r="403" customHeight="1" spans="1:9">
      <c r="A403" s="21"/>
      <c r="B403" s="91"/>
      <c r="C403" s="92"/>
      <c r="D403" s="23"/>
      <c r="E403" s="93"/>
      <c r="F403" s="33"/>
      <c r="G403" s="94"/>
      <c r="H403" s="25"/>
      <c r="I403" s="33"/>
    </row>
    <row r="404" customHeight="1" spans="1:9">
      <c r="A404" s="21"/>
      <c r="B404" s="91"/>
      <c r="C404" s="92"/>
      <c r="D404" s="23"/>
      <c r="E404" s="93"/>
      <c r="F404" s="33"/>
      <c r="G404" s="94"/>
      <c r="H404" s="25"/>
      <c r="I404" s="33"/>
    </row>
    <row r="405" customHeight="1" spans="1:9">
      <c r="A405" s="21"/>
      <c r="B405" s="91"/>
      <c r="C405" s="92"/>
      <c r="D405" s="23"/>
      <c r="E405" s="93"/>
      <c r="F405" s="33"/>
      <c r="G405" s="94"/>
      <c r="H405" s="25"/>
      <c r="I405" s="33"/>
    </row>
    <row r="406" customHeight="1" spans="1:9">
      <c r="A406" s="21"/>
      <c r="B406" s="91"/>
      <c r="C406" s="92"/>
      <c r="D406" s="23"/>
      <c r="E406" s="93"/>
      <c r="F406" s="33"/>
      <c r="G406" s="94"/>
      <c r="H406" s="25"/>
      <c r="I406" s="33"/>
    </row>
    <row r="407" customHeight="1" spans="1:9">
      <c r="A407" s="21"/>
      <c r="B407" s="91"/>
      <c r="C407" s="92"/>
      <c r="D407" s="23"/>
      <c r="E407" s="93"/>
      <c r="F407" s="33"/>
      <c r="G407" s="94"/>
      <c r="H407" s="25"/>
      <c r="I407" s="33"/>
    </row>
    <row r="408" customHeight="1" spans="1:9">
      <c r="A408" s="21"/>
      <c r="B408" s="91"/>
      <c r="C408" s="92"/>
      <c r="D408" s="23"/>
      <c r="E408" s="93"/>
      <c r="F408" s="33"/>
      <c r="G408" s="94"/>
      <c r="H408" s="25"/>
      <c r="I408" s="33"/>
    </row>
    <row r="409" customHeight="1" spans="1:9">
      <c r="A409" s="21"/>
      <c r="B409" s="91"/>
      <c r="C409" s="92"/>
      <c r="D409" s="23"/>
      <c r="E409" s="93"/>
      <c r="F409" s="33"/>
      <c r="G409" s="94"/>
      <c r="H409" s="25"/>
      <c r="I409" s="33"/>
    </row>
    <row r="410" customHeight="1" spans="1:9">
      <c r="A410" s="21"/>
      <c r="B410" s="91"/>
      <c r="C410" s="92"/>
      <c r="D410" s="23"/>
      <c r="E410" s="93"/>
      <c r="F410" s="33"/>
      <c r="G410" s="94"/>
      <c r="H410" s="25"/>
      <c r="I410" s="33"/>
    </row>
    <row r="411" customHeight="1" spans="1:9">
      <c r="A411" s="21"/>
      <c r="B411" s="91"/>
      <c r="C411" s="92"/>
      <c r="D411" s="23"/>
      <c r="E411" s="93"/>
      <c r="F411" s="33"/>
      <c r="G411" s="94"/>
      <c r="H411" s="25"/>
      <c r="I411" s="33"/>
    </row>
    <row r="412" customHeight="1" spans="1:9">
      <c r="A412" s="21"/>
      <c r="B412" s="91"/>
      <c r="C412" s="92"/>
      <c r="D412" s="23"/>
      <c r="E412" s="93"/>
      <c r="F412" s="33"/>
      <c r="G412" s="94"/>
      <c r="H412" s="25"/>
      <c r="I412" s="33"/>
    </row>
    <row r="413" customHeight="1" spans="1:9">
      <c r="A413" s="21"/>
      <c r="B413" s="91"/>
      <c r="C413" s="92"/>
      <c r="D413" s="23"/>
      <c r="E413" s="93"/>
      <c r="F413" s="33"/>
      <c r="G413" s="94"/>
      <c r="H413" s="25"/>
      <c r="I413" s="33"/>
    </row>
    <row r="414" customHeight="1" spans="1:9">
      <c r="A414" s="21"/>
      <c r="B414" s="91"/>
      <c r="C414" s="92"/>
      <c r="D414" s="23"/>
      <c r="E414" s="93"/>
      <c r="F414" s="33"/>
      <c r="G414" s="94"/>
      <c r="H414" s="25"/>
      <c r="I414" s="33"/>
    </row>
    <row r="415" customHeight="1" spans="1:9">
      <c r="A415" s="21"/>
      <c r="B415" s="91"/>
      <c r="C415" s="92"/>
      <c r="D415" s="23"/>
      <c r="E415" s="93"/>
      <c r="F415" s="33"/>
      <c r="G415" s="94"/>
      <c r="H415" s="25"/>
      <c r="I415" s="33"/>
    </row>
    <row r="416" customHeight="1" spans="1:9">
      <c r="A416" s="21"/>
      <c r="B416" s="91"/>
      <c r="C416" s="92"/>
      <c r="D416" s="23"/>
      <c r="E416" s="93"/>
      <c r="F416" s="33"/>
      <c r="G416" s="94"/>
      <c r="H416" s="25"/>
      <c r="I416" s="33"/>
    </row>
    <row r="417" customHeight="1" spans="1:9">
      <c r="A417" s="21"/>
      <c r="B417" s="91"/>
      <c r="C417" s="92"/>
      <c r="D417" s="23"/>
      <c r="E417" s="93"/>
      <c r="F417" s="33"/>
      <c r="G417" s="94"/>
      <c r="H417" s="25"/>
      <c r="I417" s="33"/>
    </row>
    <row r="418" customHeight="1" spans="1:9">
      <c r="A418" s="21"/>
      <c r="B418" s="91"/>
      <c r="C418" s="92"/>
      <c r="D418" s="23"/>
      <c r="E418" s="93"/>
      <c r="F418" s="33"/>
      <c r="G418" s="94"/>
      <c r="H418" s="25"/>
      <c r="I418" s="33"/>
    </row>
    <row r="419" customHeight="1" spans="1:9">
      <c r="A419" s="21"/>
      <c r="B419" s="91"/>
      <c r="C419" s="92"/>
      <c r="D419" s="23"/>
      <c r="E419" s="93"/>
      <c r="F419" s="33"/>
      <c r="G419" s="94"/>
      <c r="H419" s="25"/>
      <c r="I419" s="33"/>
    </row>
    <row r="420" customHeight="1" spans="1:9">
      <c r="A420" s="21"/>
      <c r="B420" s="91"/>
      <c r="C420" s="92"/>
      <c r="D420" s="23"/>
      <c r="E420" s="93"/>
      <c r="F420" s="33"/>
      <c r="G420" s="94"/>
      <c r="H420" s="25"/>
      <c r="I420" s="33"/>
    </row>
    <row r="421" customHeight="1" spans="1:9">
      <c r="A421" s="21"/>
      <c r="B421" s="91"/>
      <c r="C421" s="92"/>
      <c r="D421" s="23"/>
      <c r="E421" s="93"/>
      <c r="F421" s="33"/>
      <c r="G421" s="94"/>
      <c r="H421" s="25"/>
      <c r="I421" s="33"/>
    </row>
    <row r="422" customHeight="1" spans="1:9">
      <c r="A422" s="21"/>
      <c r="B422" s="91"/>
      <c r="C422" s="92"/>
      <c r="D422" s="23"/>
      <c r="E422" s="93"/>
      <c r="F422" s="33"/>
      <c r="G422" s="94"/>
      <c r="H422" s="25"/>
      <c r="I422" s="33"/>
    </row>
    <row r="423" customHeight="1" spans="1:9">
      <c r="A423" s="21"/>
      <c r="B423" s="91"/>
      <c r="C423" s="92"/>
      <c r="D423" s="23"/>
      <c r="E423" s="93"/>
      <c r="F423" s="33"/>
      <c r="G423" s="94"/>
      <c r="H423" s="25"/>
      <c r="I423" s="33"/>
    </row>
    <row r="424" customHeight="1" spans="1:9">
      <c r="A424" s="21"/>
      <c r="B424" s="91"/>
      <c r="C424" s="92"/>
      <c r="D424" s="23"/>
      <c r="E424" s="93"/>
      <c r="F424" s="33"/>
      <c r="G424" s="94"/>
      <c r="H424" s="25"/>
      <c r="I424" s="33"/>
    </row>
    <row r="425" customHeight="1" spans="1:9">
      <c r="A425" s="21"/>
      <c r="B425" s="91"/>
      <c r="C425" s="92"/>
      <c r="D425" s="23"/>
      <c r="E425" s="93"/>
      <c r="F425" s="33"/>
      <c r="G425" s="94"/>
      <c r="H425" s="25"/>
      <c r="I425" s="33"/>
    </row>
    <row r="426" customHeight="1" spans="1:9">
      <c r="A426" s="21"/>
      <c r="B426" s="91"/>
      <c r="C426" s="92"/>
      <c r="D426" s="23"/>
      <c r="E426" s="93"/>
      <c r="F426" s="33"/>
      <c r="G426" s="94"/>
      <c r="H426" s="25"/>
      <c r="I426" s="33"/>
    </row>
    <row r="427" customHeight="1" spans="1:9">
      <c r="A427" s="21"/>
      <c r="B427" s="91"/>
      <c r="C427" s="92"/>
      <c r="D427" s="23"/>
      <c r="E427" s="93"/>
      <c r="F427" s="33"/>
      <c r="G427" s="94"/>
      <c r="H427" s="25"/>
      <c r="I427" s="33"/>
    </row>
    <row r="428" customHeight="1" spans="1:9">
      <c r="A428" s="21"/>
      <c r="B428" s="91"/>
      <c r="C428" s="92"/>
      <c r="D428" s="23"/>
      <c r="E428" s="93"/>
      <c r="F428" s="33"/>
      <c r="G428" s="94"/>
      <c r="H428" s="25"/>
      <c r="I428" s="33"/>
    </row>
    <row r="429" customHeight="1" spans="1:9">
      <c r="A429" s="21"/>
      <c r="B429" s="91"/>
      <c r="C429" s="92"/>
      <c r="D429" s="23"/>
      <c r="E429" s="93"/>
      <c r="F429" s="33"/>
      <c r="G429" s="94"/>
      <c r="H429" s="25"/>
      <c r="I429" s="33"/>
    </row>
    <row r="430" customHeight="1" spans="1:9">
      <c r="A430" s="21"/>
      <c r="B430" s="91"/>
      <c r="C430" s="92"/>
      <c r="D430" s="23"/>
      <c r="E430" s="93"/>
      <c r="F430" s="33"/>
      <c r="G430" s="94"/>
      <c r="H430" s="25"/>
      <c r="I430" s="33"/>
    </row>
    <row r="431" customHeight="1" spans="1:9">
      <c r="A431" s="21"/>
      <c r="B431" s="91"/>
      <c r="C431" s="92"/>
      <c r="D431" s="23"/>
      <c r="E431" s="93"/>
      <c r="F431" s="33"/>
      <c r="G431" s="94"/>
      <c r="H431" s="25"/>
      <c r="I431" s="33"/>
    </row>
    <row r="432" customHeight="1" spans="1:9">
      <c r="A432" s="21"/>
      <c r="B432" s="91"/>
      <c r="C432" s="92"/>
      <c r="D432" s="23"/>
      <c r="E432" s="93"/>
      <c r="F432" s="33"/>
      <c r="G432" s="94"/>
      <c r="H432" s="25"/>
      <c r="I432" s="33"/>
    </row>
    <row r="433" customHeight="1" spans="1:9">
      <c r="A433" s="21"/>
      <c r="B433" s="91"/>
      <c r="C433" s="92"/>
      <c r="D433" s="23"/>
      <c r="E433" s="93"/>
      <c r="F433" s="33"/>
      <c r="G433" s="94"/>
      <c r="H433" s="25"/>
      <c r="I433" s="33"/>
    </row>
    <row r="434" customHeight="1" spans="1:9">
      <c r="A434" s="21"/>
      <c r="B434" s="91"/>
      <c r="C434" s="92"/>
      <c r="D434" s="23"/>
      <c r="E434" s="93"/>
      <c r="F434" s="33"/>
      <c r="G434" s="94"/>
      <c r="H434" s="25"/>
      <c r="I434" s="33"/>
    </row>
    <row r="435" customHeight="1" spans="1:9">
      <c r="A435" s="21"/>
      <c r="B435" s="91"/>
      <c r="C435" s="92"/>
      <c r="D435" s="23"/>
      <c r="E435" s="93"/>
      <c r="F435" s="33"/>
      <c r="G435" s="94"/>
      <c r="H435" s="25"/>
      <c r="I435" s="33"/>
    </row>
    <row r="436" customHeight="1" spans="1:9">
      <c r="A436" s="21"/>
      <c r="B436" s="91"/>
      <c r="C436" s="92"/>
      <c r="D436" s="23"/>
      <c r="E436" s="93"/>
      <c r="F436" s="33"/>
      <c r="G436" s="94"/>
      <c r="H436" s="25"/>
      <c r="I436" s="33"/>
    </row>
    <row r="437" customHeight="1" spans="1:9">
      <c r="A437" s="21"/>
      <c r="B437" s="91"/>
      <c r="C437" s="92"/>
      <c r="D437" s="23"/>
      <c r="E437" s="93"/>
      <c r="F437" s="33"/>
      <c r="G437" s="94"/>
      <c r="H437" s="25"/>
      <c r="I437" s="33"/>
    </row>
    <row r="438" customHeight="1" spans="1:9">
      <c r="A438" s="21"/>
      <c r="B438" s="91"/>
      <c r="C438" s="92"/>
      <c r="D438" s="23"/>
      <c r="E438" s="93"/>
      <c r="F438" s="33"/>
      <c r="G438" s="94"/>
      <c r="H438" s="25"/>
      <c r="I438" s="33"/>
    </row>
    <row r="439" customHeight="1" spans="1:9">
      <c r="A439" s="21"/>
      <c r="B439" s="91"/>
      <c r="C439" s="92"/>
      <c r="D439" s="23"/>
      <c r="E439" s="93"/>
      <c r="F439" s="33"/>
      <c r="G439" s="94"/>
      <c r="H439" s="25"/>
      <c r="I439" s="33"/>
    </row>
    <row r="440" customHeight="1" spans="1:9">
      <c r="A440" s="21"/>
      <c r="B440" s="91"/>
      <c r="C440" s="92"/>
      <c r="D440" s="23"/>
      <c r="E440" s="93"/>
      <c r="F440" s="33"/>
      <c r="G440" s="94"/>
      <c r="H440" s="25"/>
      <c r="I440" s="33"/>
    </row>
    <row r="441" customHeight="1" spans="1:9">
      <c r="A441" s="21"/>
      <c r="B441" s="91"/>
      <c r="C441" s="92"/>
      <c r="D441" s="23"/>
      <c r="E441" s="93"/>
      <c r="F441" s="33"/>
      <c r="G441" s="94"/>
      <c r="H441" s="25"/>
      <c r="I441" s="33"/>
    </row>
    <row r="442" customHeight="1" spans="1:9">
      <c r="A442" s="21"/>
      <c r="B442" s="91"/>
      <c r="C442" s="92"/>
      <c r="D442" s="23"/>
      <c r="E442" s="93"/>
      <c r="F442" s="33"/>
      <c r="G442" s="94"/>
      <c r="H442" s="25"/>
      <c r="I442" s="33"/>
    </row>
    <row r="443" customHeight="1" spans="1:9">
      <c r="A443" s="21"/>
      <c r="B443" s="91"/>
      <c r="C443" s="92"/>
      <c r="D443" s="23"/>
      <c r="E443" s="93"/>
      <c r="F443" s="33"/>
      <c r="G443" s="94"/>
      <c r="H443" s="25"/>
      <c r="I443" s="33"/>
    </row>
    <row r="444" customHeight="1" spans="1:9">
      <c r="A444" s="21"/>
      <c r="B444" s="91"/>
      <c r="C444" s="92"/>
      <c r="D444" s="23"/>
      <c r="E444" s="93"/>
      <c r="F444" s="33"/>
      <c r="G444" s="94"/>
      <c r="H444" s="25"/>
      <c r="I444" s="33"/>
    </row>
    <row r="445" customHeight="1" spans="1:9">
      <c r="A445" s="21"/>
      <c r="B445" s="91"/>
      <c r="C445" s="92"/>
      <c r="D445" s="23"/>
      <c r="E445" s="93"/>
      <c r="F445" s="33"/>
      <c r="G445" s="94"/>
      <c r="H445" s="25"/>
      <c r="I445" s="33"/>
    </row>
    <row r="446" customHeight="1" spans="1:9">
      <c r="A446" s="21"/>
      <c r="B446" s="91"/>
      <c r="C446" s="92"/>
      <c r="D446" s="23"/>
      <c r="E446" s="93"/>
      <c r="F446" s="33"/>
      <c r="G446" s="94"/>
      <c r="H446" s="25"/>
      <c r="I446" s="33"/>
    </row>
    <row r="447" customHeight="1" spans="1:9">
      <c r="A447" s="21"/>
      <c r="B447" s="91"/>
      <c r="C447" s="92"/>
      <c r="D447" s="23"/>
      <c r="E447" s="93"/>
      <c r="F447" s="33"/>
      <c r="G447" s="94"/>
      <c r="H447" s="25"/>
      <c r="I447" s="33"/>
    </row>
    <row r="448" customHeight="1" spans="1:9">
      <c r="A448" s="21"/>
      <c r="B448" s="91"/>
      <c r="C448" s="92"/>
      <c r="D448" s="23"/>
      <c r="E448" s="93"/>
      <c r="F448" s="33"/>
      <c r="G448" s="94"/>
      <c r="H448" s="25"/>
      <c r="I448" s="33"/>
    </row>
    <row r="449" customHeight="1" spans="1:9">
      <c r="A449" s="21"/>
      <c r="B449" s="91"/>
      <c r="C449" s="92"/>
      <c r="D449" s="23"/>
      <c r="E449" s="93"/>
      <c r="F449" s="33"/>
      <c r="G449" s="94"/>
      <c r="H449" s="25"/>
      <c r="I449" s="33"/>
    </row>
    <row r="450" customHeight="1" spans="1:9">
      <c r="A450" s="21"/>
      <c r="B450" s="91"/>
      <c r="C450" s="92"/>
      <c r="D450" s="23"/>
      <c r="E450" s="33"/>
      <c r="F450" s="33"/>
      <c r="G450" s="33"/>
      <c r="H450" s="33"/>
      <c r="I450" s="33"/>
    </row>
    <row r="451" customHeight="1" spans="1:9">
      <c r="A451" s="21"/>
      <c r="B451" s="1035" t="s">
        <v>321</v>
      </c>
      <c r="C451" s="92"/>
      <c r="D451" s="23"/>
      <c r="E451" s="95">
        <f>SUM(E6:E450)</f>
        <v>0</v>
      </c>
      <c r="F451" s="33"/>
      <c r="G451" s="96">
        <f>SUM(G6:G450)</f>
        <v>0</v>
      </c>
      <c r="H451" s="96">
        <f>SUM(H6:H450)</f>
        <v>0</v>
      </c>
      <c r="I451" s="33"/>
    </row>
    <row r="452" s="28" customFormat="1" customHeight="1" spans="1:7">
      <c r="A452" s="28" t="e">
        <f>#REF!&amp;#REF!</f>
        <v>#REF!</v>
      </c>
      <c r="G452" s="97" t="e">
        <f>"评估人员："&amp;#REF!</f>
        <v>#REF!</v>
      </c>
    </row>
    <row r="453" s="28" customFormat="1" customHeight="1" spans="1:1">
      <c r="A453" s="97" t="e">
        <f>CONCATENATE(#REF!,#REF!,#REF!,#REF!,#REF!,#REF!,#REF!)</f>
        <v>#REF!</v>
      </c>
    </row>
  </sheetData>
  <mergeCells count="2">
    <mergeCell ref="A2:I2"/>
    <mergeCell ref="A3:I3"/>
  </mergeCells>
  <hyperlinks>
    <hyperlink ref="A1" location="索引目录!I9" display="返回索引页"/>
    <hyperlink ref="B1" location="流动负债汇总!B9" display="返回"/>
  </hyperlinks>
  <printOptions horizontalCentered="1"/>
  <pageMargins left="0.349305555555556" right="0.349305555555556" top="0.788888888888889" bottom="0.788888888888889" header="1.00902777777778" footer="0.509027777777778"/>
  <pageSetup paperSize="9" fitToHeight="0" orientation="landscape"/>
  <headerFooter alignWithMargins="0">
    <oddHeader>&amp;R&amp;"宋体,常规"&amp;10表&amp;"Times New Roman,常规"5-4
&amp;"宋体,常规"共&amp;"Times New Roman,常规"&amp;N&amp;"宋体,常规"页第&amp;"Times New Roman,常规"&amp;P&amp;"宋体,常规"页</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0"/>
  <sheetViews>
    <sheetView workbookViewId="0">
      <selection activeCell="G14" sqref="G14"/>
    </sheetView>
  </sheetViews>
  <sheetFormatPr defaultColWidth="7.875" defaultRowHeight="15.75" customHeight="1"/>
  <cols>
    <col min="1" max="1" width="5.625" style="20" customWidth="1"/>
    <col min="2" max="2" width="42.125" style="20" customWidth="1"/>
    <col min="3" max="3" width="12.75" style="20" customWidth="1"/>
    <col min="4" max="4" width="9.25" style="20" customWidth="1"/>
    <col min="5" max="5" width="16.375" style="20" hidden="1" customWidth="1"/>
    <col min="6" max="6" width="14.5" style="20" hidden="1" customWidth="1" outlineLevel="1"/>
    <col min="7" max="7" width="16.375" style="20" customWidth="1" collapsed="1"/>
    <col min="8" max="8" width="16.375" style="20" customWidth="1"/>
    <col min="9" max="9" width="13.625" style="20" customWidth="1"/>
    <col min="10" max="10" width="7.875" style="20" hidden="1" customWidth="1"/>
    <col min="11" max="16384" width="7.875" style="20"/>
  </cols>
  <sheetData>
    <row r="1" s="86" customFormat="1" ht="12.75" spans="1:13">
      <c r="A1" s="14" t="s">
        <v>222</v>
      </c>
      <c r="B1" s="15" t="s">
        <v>223</v>
      </c>
      <c r="C1" s="16"/>
      <c r="D1" s="16"/>
      <c r="E1" s="16"/>
      <c r="F1" s="16"/>
      <c r="G1" s="16"/>
      <c r="H1" s="16"/>
      <c r="I1" s="16"/>
      <c r="J1" s="20"/>
      <c r="K1" s="20"/>
      <c r="L1" s="20"/>
      <c r="M1" s="20"/>
    </row>
    <row r="2" s="29" customFormat="1" ht="30" customHeight="1" spans="1:13">
      <c r="A2" s="17" t="s">
        <v>1110</v>
      </c>
      <c r="B2" s="17"/>
      <c r="C2" s="17"/>
      <c r="D2" s="17"/>
      <c r="E2" s="17"/>
      <c r="F2" s="17"/>
      <c r="G2" s="17"/>
      <c r="H2" s="17"/>
      <c r="I2" s="17"/>
      <c r="J2" s="20"/>
      <c r="K2" s="20"/>
      <c r="L2" s="20"/>
      <c r="M2" s="20"/>
    </row>
    <row r="3" ht="14.1" customHeight="1" spans="1:9">
      <c r="A3" s="18" t="e">
        <f>CONCATENATE(#REF!,#REF!,#REF!,#REF!,#REF!,#REF!,#REF!)</f>
        <v>#REF!</v>
      </c>
      <c r="B3" s="18"/>
      <c r="C3" s="18"/>
      <c r="D3" s="18"/>
      <c r="E3" s="18"/>
      <c r="F3" s="18"/>
      <c r="G3" s="18"/>
      <c r="H3" s="18"/>
      <c r="I3" s="30"/>
    </row>
    <row r="4" customHeight="1" spans="1:9">
      <c r="A4" s="19" t="e">
        <f>#REF!&amp;#REF!</f>
        <v>#REF!</v>
      </c>
      <c r="I4" s="31" t="s">
        <v>248</v>
      </c>
    </row>
    <row r="5" s="32" customFormat="1" customHeight="1" spans="1:9">
      <c r="A5" s="21" t="s">
        <v>249</v>
      </c>
      <c r="B5" s="21" t="s">
        <v>302</v>
      </c>
      <c r="C5" s="21" t="s">
        <v>313</v>
      </c>
      <c r="D5" s="21" t="s">
        <v>312</v>
      </c>
      <c r="E5" s="21" t="s">
        <v>254</v>
      </c>
      <c r="F5" s="22" t="s">
        <v>255</v>
      </c>
      <c r="G5" s="21" t="s">
        <v>256</v>
      </c>
      <c r="H5" s="21" t="s">
        <v>257</v>
      </c>
      <c r="I5" s="21" t="s">
        <v>305</v>
      </c>
    </row>
    <row r="6" customHeight="1" spans="1:9">
      <c r="A6" s="21"/>
      <c r="B6" s="87"/>
      <c r="C6" s="88"/>
      <c r="D6" s="23"/>
      <c r="E6" s="25"/>
      <c r="F6" s="25"/>
      <c r="G6" s="25"/>
      <c r="H6" s="25"/>
      <c r="I6" s="33"/>
    </row>
    <row r="7" customHeight="1" spans="1:9">
      <c r="A7" s="21"/>
      <c r="B7" s="87"/>
      <c r="C7" s="88"/>
      <c r="D7" s="23"/>
      <c r="E7" s="25"/>
      <c r="F7" s="25"/>
      <c r="G7" s="25"/>
      <c r="H7" s="25"/>
      <c r="I7" s="33"/>
    </row>
    <row r="8" customHeight="1" spans="1:9">
      <c r="A8" s="21"/>
      <c r="B8" s="87"/>
      <c r="C8" s="88"/>
      <c r="D8" s="23"/>
      <c r="E8" s="25"/>
      <c r="F8" s="25"/>
      <c r="G8" s="25"/>
      <c r="H8" s="25"/>
      <c r="I8" s="33"/>
    </row>
    <row r="9" customHeight="1" spans="1:9">
      <c r="A9" s="21"/>
      <c r="B9" s="87"/>
      <c r="C9" s="88"/>
      <c r="D9" s="23"/>
      <c r="E9" s="25"/>
      <c r="F9" s="25"/>
      <c r="G9" s="25"/>
      <c r="H9" s="25"/>
      <c r="I9" s="33"/>
    </row>
    <row r="10" customHeight="1" spans="1:9">
      <c r="A10" s="21"/>
      <c r="B10" s="87"/>
      <c r="C10" s="88"/>
      <c r="D10" s="23"/>
      <c r="E10" s="25"/>
      <c r="F10" s="25"/>
      <c r="G10" s="25"/>
      <c r="H10" s="25"/>
      <c r="I10" s="33"/>
    </row>
    <row r="11" customHeight="1" spans="1:9">
      <c r="A11" s="21"/>
      <c r="B11" s="87"/>
      <c r="C11" s="88"/>
      <c r="D11" s="23"/>
      <c r="E11" s="25"/>
      <c r="F11" s="25"/>
      <c r="G11" s="25"/>
      <c r="H11" s="25"/>
      <c r="I11" s="33"/>
    </row>
    <row r="12" customHeight="1" spans="1:9">
      <c r="A12" s="21"/>
      <c r="B12" s="87"/>
      <c r="C12" s="88"/>
      <c r="D12" s="23"/>
      <c r="E12" s="25"/>
      <c r="F12" s="25"/>
      <c r="G12" s="25"/>
      <c r="H12" s="25"/>
      <c r="I12" s="33"/>
    </row>
    <row r="13" customHeight="1" spans="1:9">
      <c r="A13" s="21"/>
      <c r="B13" s="87"/>
      <c r="C13" s="88"/>
      <c r="D13" s="23"/>
      <c r="E13" s="25"/>
      <c r="F13" s="25"/>
      <c r="G13" s="25"/>
      <c r="H13" s="25"/>
      <c r="I13" s="33"/>
    </row>
    <row r="14" customHeight="1" spans="1:9">
      <c r="A14" s="21"/>
      <c r="B14" s="87"/>
      <c r="C14" s="88"/>
      <c r="D14" s="23"/>
      <c r="E14" s="25"/>
      <c r="F14" s="25"/>
      <c r="G14" s="25"/>
      <c r="H14" s="25"/>
      <c r="I14" s="33"/>
    </row>
    <row r="15" customHeight="1" spans="1:9">
      <c r="A15" s="21"/>
      <c r="B15" s="87"/>
      <c r="C15" s="88"/>
      <c r="D15" s="23"/>
      <c r="E15" s="25"/>
      <c r="F15" s="25"/>
      <c r="G15" s="25"/>
      <c r="H15" s="25"/>
      <c r="I15" s="33"/>
    </row>
    <row r="16" customHeight="1" spans="1:9">
      <c r="A16" s="21"/>
      <c r="B16" s="87"/>
      <c r="C16" s="88"/>
      <c r="D16" s="23"/>
      <c r="E16" s="25"/>
      <c r="F16" s="25"/>
      <c r="G16" s="25"/>
      <c r="H16" s="25"/>
      <c r="I16" s="33"/>
    </row>
    <row r="17" customHeight="1" spans="1:9">
      <c r="A17" s="21"/>
      <c r="B17" s="87"/>
      <c r="C17" s="88"/>
      <c r="D17" s="23"/>
      <c r="E17" s="25"/>
      <c r="F17" s="25"/>
      <c r="G17" s="25"/>
      <c r="H17" s="25"/>
      <c r="I17" s="33"/>
    </row>
    <row r="18" customHeight="1" spans="1:9">
      <c r="A18" s="21"/>
      <c r="B18" s="87"/>
      <c r="C18" s="88"/>
      <c r="D18" s="23"/>
      <c r="E18" s="25"/>
      <c r="F18" s="25"/>
      <c r="G18" s="25"/>
      <c r="H18" s="25"/>
      <c r="I18" s="33"/>
    </row>
    <row r="19" customHeight="1" spans="1:9">
      <c r="A19" s="21"/>
      <c r="B19" s="87"/>
      <c r="C19" s="88"/>
      <c r="D19" s="23"/>
      <c r="E19" s="25"/>
      <c r="F19" s="25"/>
      <c r="G19" s="25"/>
      <c r="H19" s="25"/>
      <c r="I19" s="33"/>
    </row>
    <row r="20" customHeight="1" spans="1:9">
      <c r="A20" s="21"/>
      <c r="B20" s="87"/>
      <c r="C20" s="88"/>
      <c r="D20" s="23"/>
      <c r="E20" s="25"/>
      <c r="F20" s="25"/>
      <c r="G20" s="25"/>
      <c r="H20" s="25"/>
      <c r="I20" s="33"/>
    </row>
    <row r="21" customHeight="1" spans="1:9">
      <c r="A21" s="21"/>
      <c r="B21" s="87"/>
      <c r="C21" s="88"/>
      <c r="D21" s="23"/>
      <c r="E21" s="25"/>
      <c r="F21" s="25"/>
      <c r="G21" s="25"/>
      <c r="H21" s="25"/>
      <c r="I21" s="33"/>
    </row>
    <row r="22" customHeight="1" spans="1:9">
      <c r="A22" s="21"/>
      <c r="B22" s="87"/>
      <c r="C22" s="88"/>
      <c r="D22" s="23"/>
      <c r="E22" s="25"/>
      <c r="F22" s="25"/>
      <c r="G22" s="25"/>
      <c r="H22" s="25"/>
      <c r="I22" s="33"/>
    </row>
    <row r="23" customHeight="1" spans="1:9">
      <c r="A23" s="21"/>
      <c r="B23" s="87"/>
      <c r="C23" s="88"/>
      <c r="D23" s="23"/>
      <c r="E23" s="25"/>
      <c r="F23" s="25"/>
      <c r="G23" s="25"/>
      <c r="H23" s="25"/>
      <c r="I23" s="33"/>
    </row>
    <row r="24" customHeight="1" spans="1:9">
      <c r="A24" s="21"/>
      <c r="B24" s="87"/>
      <c r="C24" s="88"/>
      <c r="D24" s="23"/>
      <c r="E24" s="25"/>
      <c r="F24" s="25"/>
      <c r="G24" s="25"/>
      <c r="H24" s="25"/>
      <c r="I24" s="33"/>
    </row>
    <row r="25" customHeight="1" spans="1:9">
      <c r="A25" s="21"/>
      <c r="B25" s="87"/>
      <c r="C25" s="88"/>
      <c r="D25" s="23"/>
      <c r="E25" s="25"/>
      <c r="F25" s="25"/>
      <c r="G25" s="25"/>
      <c r="H25" s="25"/>
      <c r="I25" s="33"/>
    </row>
    <row r="26" customHeight="1" spans="1:9">
      <c r="A26" s="21"/>
      <c r="B26" s="87"/>
      <c r="C26" s="88"/>
      <c r="D26" s="23"/>
      <c r="E26" s="25"/>
      <c r="F26" s="25"/>
      <c r="G26" s="25"/>
      <c r="H26" s="25"/>
      <c r="I26" s="33"/>
    </row>
    <row r="27" customHeight="1" spans="1:9">
      <c r="A27" s="21"/>
      <c r="B27" s="87"/>
      <c r="C27" s="88"/>
      <c r="D27" s="23"/>
      <c r="E27" s="25"/>
      <c r="F27" s="25"/>
      <c r="G27" s="25"/>
      <c r="H27" s="25"/>
      <c r="I27" s="33"/>
    </row>
    <row r="28" customHeight="1" spans="1:9">
      <c r="A28" s="21"/>
      <c r="B28" s="87"/>
      <c r="C28" s="88"/>
      <c r="D28" s="23"/>
      <c r="E28" s="25"/>
      <c r="F28" s="25"/>
      <c r="G28" s="25"/>
      <c r="H28" s="25"/>
      <c r="I28" s="33"/>
    </row>
    <row r="29" customHeight="1" spans="1:9">
      <c r="A29" s="21"/>
      <c r="B29" s="87"/>
      <c r="C29" s="88"/>
      <c r="D29" s="23"/>
      <c r="E29" s="25"/>
      <c r="F29" s="25"/>
      <c r="G29" s="25"/>
      <c r="H29" s="25"/>
      <c r="I29" s="33"/>
    </row>
    <row r="30" customHeight="1" spans="1:9">
      <c r="A30" s="21"/>
      <c r="B30" s="87"/>
      <c r="C30" s="88"/>
      <c r="D30" s="23"/>
      <c r="E30" s="25"/>
      <c r="F30" s="25"/>
      <c r="G30" s="25"/>
      <c r="H30" s="25"/>
      <c r="I30" s="33"/>
    </row>
    <row r="31" customHeight="1" spans="1:9">
      <c r="A31" s="21"/>
      <c r="B31" s="87"/>
      <c r="C31" s="88"/>
      <c r="D31" s="23"/>
      <c r="E31" s="25"/>
      <c r="F31" s="25"/>
      <c r="G31" s="25"/>
      <c r="H31" s="25"/>
      <c r="I31" s="33"/>
    </row>
    <row r="32" customHeight="1" spans="1:9">
      <c r="A32" s="21"/>
      <c r="B32" s="87"/>
      <c r="C32" s="88"/>
      <c r="D32" s="23"/>
      <c r="E32" s="25"/>
      <c r="F32" s="25"/>
      <c r="G32" s="25"/>
      <c r="H32" s="25"/>
      <c r="I32" s="33"/>
    </row>
    <row r="33" customHeight="1" spans="1:9">
      <c r="A33" s="21"/>
      <c r="B33" s="87"/>
      <c r="C33" s="88"/>
      <c r="D33" s="23"/>
      <c r="E33" s="25"/>
      <c r="F33" s="25"/>
      <c r="G33" s="25"/>
      <c r="H33" s="25"/>
      <c r="I33" s="33"/>
    </row>
    <row r="34" customHeight="1" spans="1:9">
      <c r="A34" s="21"/>
      <c r="B34" s="87"/>
      <c r="C34" s="88"/>
      <c r="D34" s="23"/>
      <c r="E34" s="25"/>
      <c r="F34" s="25"/>
      <c r="G34" s="25"/>
      <c r="H34" s="25"/>
      <c r="I34" s="33"/>
    </row>
    <row r="35" customHeight="1" spans="1:9">
      <c r="A35" s="21"/>
      <c r="B35" s="87"/>
      <c r="C35" s="88"/>
      <c r="D35" s="23"/>
      <c r="E35" s="25"/>
      <c r="F35" s="25"/>
      <c r="G35" s="25"/>
      <c r="H35" s="25"/>
      <c r="I35" s="33"/>
    </row>
    <row r="36" customHeight="1" spans="1:9">
      <c r="A36" s="21"/>
      <c r="B36" s="87"/>
      <c r="C36" s="88"/>
      <c r="D36" s="23"/>
      <c r="E36" s="25"/>
      <c r="F36" s="25"/>
      <c r="G36" s="25"/>
      <c r="H36" s="25"/>
      <c r="I36" s="33"/>
    </row>
    <row r="37" customHeight="1" spans="1:9">
      <c r="A37" s="21"/>
      <c r="B37" s="87"/>
      <c r="C37" s="88"/>
      <c r="D37" s="23"/>
      <c r="E37" s="25"/>
      <c r="F37" s="25"/>
      <c r="G37" s="25"/>
      <c r="H37" s="25"/>
      <c r="I37" s="33"/>
    </row>
    <row r="38" customHeight="1" spans="1:9">
      <c r="A38" s="21"/>
      <c r="B38" s="87"/>
      <c r="C38" s="88"/>
      <c r="D38" s="23"/>
      <c r="E38" s="25"/>
      <c r="F38" s="25"/>
      <c r="G38" s="25"/>
      <c r="H38" s="25"/>
      <c r="I38" s="33"/>
    </row>
    <row r="39" customHeight="1" spans="1:9">
      <c r="A39" s="21"/>
      <c r="B39" s="87"/>
      <c r="C39" s="88"/>
      <c r="D39" s="23"/>
      <c r="E39" s="25"/>
      <c r="F39" s="25"/>
      <c r="G39" s="25"/>
      <c r="H39" s="25"/>
      <c r="I39" s="33"/>
    </row>
    <row r="40" customHeight="1" spans="1:9">
      <c r="A40" s="21"/>
      <c r="B40" s="87"/>
      <c r="C40" s="88"/>
      <c r="D40" s="23"/>
      <c r="E40" s="25"/>
      <c r="F40" s="25"/>
      <c r="G40" s="25"/>
      <c r="H40" s="25"/>
      <c r="I40" s="33"/>
    </row>
    <row r="41" customHeight="1" spans="1:9">
      <c r="A41" s="21"/>
      <c r="B41" s="87"/>
      <c r="C41" s="88"/>
      <c r="D41" s="23"/>
      <c r="E41" s="25"/>
      <c r="F41" s="25"/>
      <c r="G41" s="25"/>
      <c r="H41" s="25"/>
      <c r="I41" s="33"/>
    </row>
    <row r="42" customHeight="1" spans="1:9">
      <c r="A42" s="21"/>
      <c r="B42" s="87"/>
      <c r="C42" s="88"/>
      <c r="D42" s="23"/>
      <c r="E42" s="25"/>
      <c r="F42" s="25"/>
      <c r="G42" s="25"/>
      <c r="H42" s="25"/>
      <c r="I42" s="33"/>
    </row>
    <row r="43" customHeight="1" spans="1:9">
      <c r="A43" s="21"/>
      <c r="B43" s="87"/>
      <c r="C43" s="88"/>
      <c r="D43" s="23"/>
      <c r="E43" s="25"/>
      <c r="F43" s="25"/>
      <c r="G43" s="25"/>
      <c r="H43" s="25"/>
      <c r="I43" s="33"/>
    </row>
    <row r="44" customHeight="1" spans="1:9">
      <c r="A44" s="21"/>
      <c r="B44" s="87"/>
      <c r="C44" s="88"/>
      <c r="D44" s="23"/>
      <c r="E44" s="25"/>
      <c r="F44" s="25"/>
      <c r="G44" s="25"/>
      <c r="H44" s="25"/>
      <c r="I44" s="33"/>
    </row>
    <row r="45" customHeight="1" spans="1:9">
      <c r="A45" s="21"/>
      <c r="B45" s="87"/>
      <c r="C45" s="88"/>
      <c r="D45" s="23"/>
      <c r="E45" s="25"/>
      <c r="F45" s="25"/>
      <c r="G45" s="25"/>
      <c r="H45" s="25"/>
      <c r="I45" s="33"/>
    </row>
    <row r="46" customHeight="1" spans="1:9">
      <c r="A46" s="21"/>
      <c r="B46" s="87"/>
      <c r="C46" s="88"/>
      <c r="D46" s="23"/>
      <c r="E46" s="25"/>
      <c r="F46" s="25"/>
      <c r="G46" s="25"/>
      <c r="H46" s="25"/>
      <c r="I46" s="33"/>
    </row>
    <row r="47" customHeight="1" spans="1:9">
      <c r="A47" s="21"/>
      <c r="B47" s="87"/>
      <c r="C47" s="88"/>
      <c r="D47" s="23"/>
      <c r="E47" s="25"/>
      <c r="F47" s="25"/>
      <c r="G47" s="25"/>
      <c r="H47" s="25"/>
      <c r="I47" s="33"/>
    </row>
    <row r="48" customHeight="1" spans="1:9">
      <c r="A48" s="21"/>
      <c r="B48" s="87"/>
      <c r="C48" s="88"/>
      <c r="D48" s="23"/>
      <c r="E48" s="25"/>
      <c r="F48" s="25"/>
      <c r="G48" s="25"/>
      <c r="H48" s="25"/>
      <c r="I48" s="33"/>
    </row>
    <row r="49" customHeight="1" spans="1:9">
      <c r="A49" s="21"/>
      <c r="B49" s="87"/>
      <c r="C49" s="88"/>
      <c r="D49" s="23"/>
      <c r="E49" s="25"/>
      <c r="F49" s="25"/>
      <c r="G49" s="25"/>
      <c r="H49" s="25"/>
      <c r="I49" s="33"/>
    </row>
    <row r="50" customHeight="1" spans="1:9">
      <c r="A50" s="21"/>
      <c r="B50" s="87"/>
      <c r="C50" s="88"/>
      <c r="D50" s="23"/>
      <c r="E50" s="25"/>
      <c r="F50" s="25"/>
      <c r="G50" s="25"/>
      <c r="H50" s="25"/>
      <c r="I50" s="33"/>
    </row>
    <row r="51" customHeight="1" spans="1:9">
      <c r="A51" s="21"/>
      <c r="B51" s="87"/>
      <c r="C51" s="88"/>
      <c r="D51" s="23"/>
      <c r="E51" s="25"/>
      <c r="F51" s="25"/>
      <c r="G51" s="25"/>
      <c r="H51" s="25"/>
      <c r="I51" s="33"/>
    </row>
    <row r="52" customHeight="1" spans="1:9">
      <c r="A52" s="21"/>
      <c r="B52" s="87"/>
      <c r="C52" s="88"/>
      <c r="D52" s="23"/>
      <c r="E52" s="25"/>
      <c r="F52" s="25"/>
      <c r="G52" s="25"/>
      <c r="H52" s="25"/>
      <c r="I52" s="33"/>
    </row>
    <row r="53" customHeight="1" spans="1:9">
      <c r="A53" s="21"/>
      <c r="B53" s="87"/>
      <c r="C53" s="88"/>
      <c r="D53" s="23"/>
      <c r="E53" s="25"/>
      <c r="F53" s="25"/>
      <c r="G53" s="25"/>
      <c r="H53" s="25"/>
      <c r="I53" s="33"/>
    </row>
    <row r="54" customHeight="1" spans="1:9">
      <c r="A54" s="21"/>
      <c r="B54" s="87"/>
      <c r="C54" s="88"/>
      <c r="D54" s="23"/>
      <c r="E54" s="25"/>
      <c r="F54" s="25"/>
      <c r="G54" s="25"/>
      <c r="H54" s="25"/>
      <c r="I54" s="33"/>
    </row>
    <row r="55" customHeight="1" spans="1:9">
      <c r="A55" s="21"/>
      <c r="B55" s="87"/>
      <c r="C55" s="88"/>
      <c r="D55" s="23"/>
      <c r="E55" s="25"/>
      <c r="F55" s="25"/>
      <c r="G55" s="25"/>
      <c r="H55" s="25"/>
      <c r="I55" s="33"/>
    </row>
    <row r="56" customHeight="1" spans="1:9">
      <c r="A56" s="21"/>
      <c r="B56" s="87"/>
      <c r="C56" s="88"/>
      <c r="D56" s="23"/>
      <c r="E56" s="25"/>
      <c r="F56" s="25"/>
      <c r="G56" s="25"/>
      <c r="H56" s="25"/>
      <c r="I56" s="33"/>
    </row>
    <row r="57" customHeight="1" spans="1:9">
      <c r="A57" s="21"/>
      <c r="B57" s="87"/>
      <c r="C57" s="88"/>
      <c r="D57" s="23"/>
      <c r="E57" s="25"/>
      <c r="F57" s="25"/>
      <c r="G57" s="25"/>
      <c r="H57" s="25"/>
      <c r="I57" s="33"/>
    </row>
    <row r="58" customHeight="1" spans="1:9">
      <c r="A58" s="21"/>
      <c r="B58" s="89"/>
      <c r="C58" s="88"/>
      <c r="D58" s="23"/>
      <c r="E58" s="25"/>
      <c r="F58" s="25"/>
      <c r="G58" s="25"/>
      <c r="H58" s="25"/>
      <c r="I58" s="33"/>
    </row>
    <row r="59" customHeight="1" spans="1:9">
      <c r="A59" s="21"/>
      <c r="B59" s="89"/>
      <c r="C59" s="88"/>
      <c r="D59" s="23"/>
      <c r="E59" s="25"/>
      <c r="F59" s="25"/>
      <c r="G59" s="25"/>
      <c r="H59" s="25"/>
      <c r="I59" s="33"/>
    </row>
    <row r="60" customHeight="1" spans="1:9">
      <c r="A60" s="21"/>
      <c r="B60" s="89"/>
      <c r="C60" s="88"/>
      <c r="D60" s="23"/>
      <c r="E60" s="25"/>
      <c r="F60" s="25"/>
      <c r="G60" s="25"/>
      <c r="H60" s="25"/>
      <c r="I60" s="33"/>
    </row>
    <row r="61" customHeight="1" spans="1:9">
      <c r="A61" s="21"/>
      <c r="B61" s="89"/>
      <c r="C61" s="88"/>
      <c r="D61" s="23"/>
      <c r="E61" s="25"/>
      <c r="F61" s="25"/>
      <c r="G61" s="25"/>
      <c r="H61" s="25"/>
      <c r="I61" s="33"/>
    </row>
    <row r="62" customHeight="1" spans="1:10">
      <c r="A62" s="21"/>
      <c r="B62" s="89"/>
      <c r="C62" s="88"/>
      <c r="D62" s="23"/>
      <c r="E62" s="25"/>
      <c r="F62" s="25"/>
      <c r="G62" s="25"/>
      <c r="H62" s="25"/>
      <c r="I62" s="33"/>
      <c r="J62" s="20" t="s">
        <v>266</v>
      </c>
    </row>
    <row r="63" customHeight="1" spans="1:9">
      <c r="A63" s="21"/>
      <c r="B63" s="89"/>
      <c r="C63" s="88"/>
      <c r="D63" s="23"/>
      <c r="E63" s="25"/>
      <c r="F63" s="25"/>
      <c r="G63" s="25"/>
      <c r="H63" s="25"/>
      <c r="I63" s="33"/>
    </row>
    <row r="64" customHeight="1" spans="1:10">
      <c r="A64" s="21"/>
      <c r="B64" s="89"/>
      <c r="C64" s="88"/>
      <c r="D64" s="23"/>
      <c r="E64" s="25"/>
      <c r="F64" s="25"/>
      <c r="G64" s="25"/>
      <c r="H64" s="25"/>
      <c r="I64" s="33"/>
      <c r="J64" s="20" t="s">
        <v>266</v>
      </c>
    </row>
    <row r="65" customHeight="1" spans="1:9">
      <c r="A65" s="21"/>
      <c r="B65" s="89"/>
      <c r="C65" s="88"/>
      <c r="D65" s="23"/>
      <c r="E65" s="25"/>
      <c r="F65" s="25"/>
      <c r="G65" s="25"/>
      <c r="H65" s="25"/>
      <c r="I65" s="33"/>
    </row>
    <row r="66" customHeight="1" spans="1:9">
      <c r="A66" s="21"/>
      <c r="B66" s="23"/>
      <c r="C66" s="24"/>
      <c r="D66" s="21"/>
      <c r="E66" s="25"/>
      <c r="F66" s="25"/>
      <c r="G66" s="25"/>
      <c r="H66" s="25"/>
      <c r="I66" s="33"/>
    </row>
    <row r="67" customHeight="1" spans="1:9">
      <c r="A67" s="21"/>
      <c r="B67" s="23"/>
      <c r="C67" s="24"/>
      <c r="D67" s="21"/>
      <c r="E67" s="25"/>
      <c r="F67" s="25"/>
      <c r="G67" s="25"/>
      <c r="H67" s="25"/>
      <c r="I67" s="33"/>
    </row>
    <row r="68" customHeight="1" spans="1:9">
      <c r="A68" s="26" t="s">
        <v>1106</v>
      </c>
      <c r="B68" s="27"/>
      <c r="C68" s="24"/>
      <c r="D68" s="21"/>
      <c r="E68" s="25">
        <f>SUM(E6:E67)</f>
        <v>0</v>
      </c>
      <c r="F68" s="25"/>
      <c r="G68" s="25">
        <f>SUM(G6:G67)</f>
        <v>0</v>
      </c>
      <c r="H68" s="25">
        <f>SUM(H6:H67)</f>
        <v>0</v>
      </c>
      <c r="I68" s="33"/>
    </row>
    <row r="69" customHeight="1" spans="1:7">
      <c r="A69" s="28" t="e">
        <f>#REF!&amp;#REF!</f>
        <v>#REF!</v>
      </c>
      <c r="E69" s="19"/>
      <c r="G69" s="19" t="e">
        <f>"评估人员："&amp;#REF!</f>
        <v>#REF!</v>
      </c>
    </row>
    <row r="70" customHeight="1" spans="1:1">
      <c r="A70" s="90" t="e">
        <f>应付账款!A453</f>
        <v>#REF!</v>
      </c>
    </row>
  </sheetData>
  <mergeCells count="3">
    <mergeCell ref="A2:I2"/>
    <mergeCell ref="A3:I3"/>
    <mergeCell ref="A68:B68"/>
  </mergeCells>
  <hyperlinks>
    <hyperlink ref="A1" location="索引目录!I10" display="返回索引页"/>
    <hyperlink ref="B1" location="流动负债汇总!B10"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Roman,常规"5-5
&amp;"宋体,常规"共&amp;"Times New Roman,常规"&amp;N&amp;"宋体,常规"页第&amp;"Times New Roman,常规"&amp;P&amp;"宋体,常规"页</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B15" sqref="AB15"/>
    </sheetView>
  </sheetViews>
  <sheetFormatPr defaultColWidth="7.875" defaultRowHeight="15.75" customHeight="1"/>
  <cols>
    <col min="1" max="1" width="7.625" style="13" customWidth="1"/>
    <col min="2" max="2" width="24.5" style="13" customWidth="1"/>
    <col min="3" max="3" width="13.125" style="13" customWidth="1"/>
    <col min="4" max="5" width="17" style="13" hidden="1" customWidth="1" outlineLevel="1"/>
    <col min="6" max="6" width="21.875" style="13" customWidth="1" collapsed="1"/>
    <col min="7" max="7" width="21.875" style="13" customWidth="1"/>
    <col min="8" max="8" width="16.625" style="13" customWidth="1"/>
    <col min="9" max="16384" width="7.875" style="13"/>
  </cols>
  <sheetData>
    <row r="1" spans="1:19">
      <c r="A1" s="14" t="s">
        <v>222</v>
      </c>
      <c r="B1" s="15" t="s">
        <v>223</v>
      </c>
      <c r="C1" s="16"/>
      <c r="D1" s="16"/>
      <c r="E1" s="16"/>
      <c r="F1" s="16"/>
      <c r="G1" s="16"/>
      <c r="H1" s="16"/>
      <c r="I1" s="20"/>
      <c r="J1" s="20"/>
      <c r="K1" s="20"/>
      <c r="L1" s="20"/>
      <c r="M1" s="20"/>
      <c r="N1" s="20"/>
      <c r="O1" s="20"/>
      <c r="P1" s="20"/>
      <c r="Q1" s="20"/>
      <c r="R1" s="20"/>
      <c r="S1" s="20"/>
    </row>
    <row r="2" s="11" customFormat="1" ht="30" customHeight="1" spans="1:19">
      <c r="A2" s="17" t="s">
        <v>1111</v>
      </c>
      <c r="B2" s="17"/>
      <c r="C2" s="17"/>
      <c r="D2" s="17"/>
      <c r="E2" s="17"/>
      <c r="F2" s="17"/>
      <c r="G2" s="17"/>
      <c r="H2" s="17"/>
      <c r="I2" s="20"/>
      <c r="J2" s="20"/>
      <c r="K2" s="20"/>
      <c r="L2" s="20"/>
      <c r="M2" s="20"/>
      <c r="N2" s="29"/>
      <c r="O2" s="29"/>
      <c r="P2" s="29"/>
      <c r="Q2" s="29"/>
      <c r="R2" s="29"/>
      <c r="S2" s="29"/>
    </row>
    <row r="3" ht="14.1" customHeight="1" spans="1:19">
      <c r="A3" s="18" t="e">
        <f>CONCATENATE(#REF!,#REF!,#REF!,#REF!,#REF!,#REF!,#REF!)</f>
        <v>#REF!</v>
      </c>
      <c r="B3" s="18"/>
      <c r="C3" s="18"/>
      <c r="D3" s="18"/>
      <c r="E3" s="18"/>
      <c r="F3" s="18"/>
      <c r="G3" s="18"/>
      <c r="H3" s="18"/>
      <c r="I3" s="20"/>
      <c r="J3" s="20"/>
      <c r="K3" s="20"/>
      <c r="L3" s="20"/>
      <c r="M3" s="20"/>
      <c r="N3" s="20"/>
      <c r="O3" s="20"/>
      <c r="P3" s="20"/>
      <c r="Q3" s="20"/>
      <c r="R3" s="20"/>
      <c r="S3" s="20"/>
    </row>
    <row r="4" customHeight="1" spans="1:19">
      <c r="A4" s="19" t="e">
        <f>#REF!&amp;#REF!</f>
        <v>#REF!</v>
      </c>
      <c r="B4" s="20"/>
      <c r="C4" s="20"/>
      <c r="D4" s="20"/>
      <c r="E4" s="20"/>
      <c r="F4" s="20"/>
      <c r="G4" s="20"/>
      <c r="H4" s="31" t="s">
        <v>248</v>
      </c>
      <c r="I4" s="20"/>
      <c r="J4" s="20"/>
      <c r="K4" s="20"/>
      <c r="L4" s="20"/>
      <c r="M4" s="20"/>
      <c r="N4" s="20"/>
      <c r="O4" s="20"/>
      <c r="P4" s="20"/>
      <c r="Q4" s="20"/>
      <c r="R4" s="20"/>
      <c r="S4" s="20"/>
    </row>
    <row r="5" s="12" customFormat="1" customHeight="1" spans="1:19">
      <c r="A5" s="21" t="s">
        <v>249</v>
      </c>
      <c r="B5" s="21" t="s">
        <v>1112</v>
      </c>
      <c r="C5" s="21" t="s">
        <v>313</v>
      </c>
      <c r="D5" s="22" t="s">
        <v>254</v>
      </c>
      <c r="E5" s="22" t="s">
        <v>255</v>
      </c>
      <c r="F5" s="21" t="s">
        <v>256</v>
      </c>
      <c r="G5" s="21" t="s">
        <v>257</v>
      </c>
      <c r="H5" s="21" t="s">
        <v>305</v>
      </c>
      <c r="I5" s="32"/>
      <c r="J5" s="32"/>
      <c r="K5" s="32"/>
      <c r="L5" s="32"/>
      <c r="M5" s="32"/>
      <c r="N5" s="32"/>
      <c r="O5" s="32"/>
      <c r="P5" s="32"/>
      <c r="Q5" s="32"/>
      <c r="R5" s="32"/>
      <c r="S5" s="32"/>
    </row>
    <row r="6" customHeight="1" spans="1:19">
      <c r="A6" s="21"/>
      <c r="B6" s="23"/>
      <c r="C6" s="24"/>
      <c r="D6" s="25"/>
      <c r="E6" s="25"/>
      <c r="F6" s="84"/>
      <c r="G6" s="25"/>
      <c r="H6" s="33"/>
      <c r="I6" s="20"/>
      <c r="J6" s="20"/>
      <c r="K6" s="20"/>
      <c r="L6" s="20"/>
      <c r="M6" s="20"/>
      <c r="N6" s="20"/>
      <c r="O6" s="20"/>
      <c r="P6" s="20"/>
      <c r="Q6" s="20"/>
      <c r="R6" s="20"/>
      <c r="S6" s="20"/>
    </row>
    <row r="7" customHeight="1" spans="1:19">
      <c r="A7" s="21"/>
      <c r="B7" s="23"/>
      <c r="C7" s="24"/>
      <c r="D7" s="25"/>
      <c r="E7" s="25"/>
      <c r="F7" s="84"/>
      <c r="G7" s="25"/>
      <c r="H7" s="33"/>
      <c r="I7" s="20"/>
      <c r="J7" s="20"/>
      <c r="K7" s="20"/>
      <c r="L7" s="20"/>
      <c r="M7" s="20"/>
      <c r="N7" s="20"/>
      <c r="O7" s="20"/>
      <c r="P7" s="20"/>
      <c r="Q7" s="20"/>
      <c r="R7" s="20"/>
      <c r="S7" s="20"/>
    </row>
    <row r="8" customHeight="1" spans="1:19">
      <c r="A8" s="21"/>
      <c r="B8" s="23"/>
      <c r="C8" s="24"/>
      <c r="D8" s="25"/>
      <c r="E8" s="25"/>
      <c r="F8" s="84"/>
      <c r="G8" s="25"/>
      <c r="H8" s="33"/>
      <c r="I8" s="20"/>
      <c r="J8" s="20"/>
      <c r="K8" s="20"/>
      <c r="L8" s="20"/>
      <c r="M8" s="20"/>
      <c r="N8" s="20"/>
      <c r="O8" s="20"/>
      <c r="P8" s="20"/>
      <c r="Q8" s="20"/>
      <c r="R8" s="20"/>
      <c r="S8" s="20"/>
    </row>
    <row r="9" customHeight="1" spans="1:19">
      <c r="A9" s="21"/>
      <c r="B9" s="23"/>
      <c r="C9" s="24"/>
      <c r="D9" s="25"/>
      <c r="E9" s="25"/>
      <c r="F9" s="84"/>
      <c r="G9" s="25"/>
      <c r="H9" s="33"/>
      <c r="I9" s="20"/>
      <c r="J9" s="20"/>
      <c r="K9" s="20"/>
      <c r="L9" s="20"/>
      <c r="M9" s="20"/>
      <c r="N9" s="20"/>
      <c r="O9" s="20"/>
      <c r="P9" s="20"/>
      <c r="Q9" s="20"/>
      <c r="R9" s="20"/>
      <c r="S9" s="20"/>
    </row>
    <row r="10" customHeight="1" spans="1:19">
      <c r="A10" s="21"/>
      <c r="B10" s="23"/>
      <c r="C10" s="24"/>
      <c r="D10" s="25"/>
      <c r="E10" s="25"/>
      <c r="F10" s="84"/>
      <c r="G10" s="25"/>
      <c r="H10" s="33"/>
      <c r="I10" s="20"/>
      <c r="J10" s="20"/>
      <c r="K10" s="20"/>
      <c r="L10" s="20"/>
      <c r="M10" s="20"/>
      <c r="N10" s="20"/>
      <c r="O10" s="20"/>
      <c r="P10" s="20"/>
      <c r="Q10" s="20"/>
      <c r="R10" s="20"/>
      <c r="S10" s="20"/>
    </row>
    <row r="11" customHeight="1" spans="1:19">
      <c r="A11" s="21"/>
      <c r="B11" s="23"/>
      <c r="C11" s="24"/>
      <c r="D11" s="25"/>
      <c r="E11" s="25"/>
      <c r="F11" s="84"/>
      <c r="G11" s="25"/>
      <c r="H11" s="33"/>
      <c r="I11" s="20"/>
      <c r="J11" s="20"/>
      <c r="K11" s="20"/>
      <c r="L11" s="20"/>
      <c r="M11" s="20"/>
      <c r="N11" s="20"/>
      <c r="O11" s="20"/>
      <c r="P11" s="20"/>
      <c r="Q11" s="20"/>
      <c r="R11" s="20"/>
      <c r="S11" s="20"/>
    </row>
    <row r="12" customHeight="1" spans="1:19">
      <c r="A12" s="21"/>
      <c r="B12" s="23"/>
      <c r="C12" s="24"/>
      <c r="D12" s="25"/>
      <c r="E12" s="25"/>
      <c r="F12" s="25"/>
      <c r="G12" s="25"/>
      <c r="H12" s="33"/>
      <c r="I12" s="20"/>
      <c r="J12" s="20"/>
      <c r="K12" s="20"/>
      <c r="L12" s="20"/>
      <c r="M12" s="20"/>
      <c r="N12" s="20"/>
      <c r="O12" s="20"/>
      <c r="P12" s="20"/>
      <c r="Q12" s="20"/>
      <c r="R12" s="20"/>
      <c r="S12" s="20"/>
    </row>
    <row r="13" customHeight="1" spans="1:19">
      <c r="A13" s="21"/>
      <c r="B13" s="23"/>
      <c r="C13" s="24"/>
      <c r="D13" s="25"/>
      <c r="E13" s="25"/>
      <c r="F13" s="25"/>
      <c r="G13" s="25"/>
      <c r="H13" s="33"/>
      <c r="I13" s="20"/>
      <c r="J13" s="20"/>
      <c r="K13" s="20"/>
      <c r="L13" s="20"/>
      <c r="M13" s="20"/>
      <c r="N13" s="20"/>
      <c r="O13" s="20"/>
      <c r="P13" s="20"/>
      <c r="Q13" s="20"/>
      <c r="R13" s="20"/>
      <c r="S13" s="20"/>
    </row>
    <row r="14" customHeight="1" spans="1:19">
      <c r="A14" s="21"/>
      <c r="B14" s="23"/>
      <c r="C14" s="24"/>
      <c r="D14" s="25"/>
      <c r="E14" s="25"/>
      <c r="F14" s="25"/>
      <c r="G14" s="25"/>
      <c r="H14" s="33"/>
      <c r="I14" s="20"/>
      <c r="J14" s="20"/>
      <c r="K14" s="20"/>
      <c r="L14" s="20"/>
      <c r="M14" s="20"/>
      <c r="N14" s="20"/>
      <c r="O14" s="20"/>
      <c r="P14" s="20"/>
      <c r="Q14" s="20"/>
      <c r="R14" s="20"/>
      <c r="S14" s="20"/>
    </row>
    <row r="15" customHeight="1" spans="1:19">
      <c r="A15" s="21"/>
      <c r="B15" s="23"/>
      <c r="C15" s="24"/>
      <c r="D15" s="25"/>
      <c r="E15" s="25"/>
      <c r="F15" s="25"/>
      <c r="G15" s="25"/>
      <c r="H15" s="33"/>
      <c r="I15" s="20"/>
      <c r="J15" s="20"/>
      <c r="K15" s="20"/>
      <c r="L15" s="20"/>
      <c r="M15" s="20"/>
      <c r="N15" s="20"/>
      <c r="O15" s="20"/>
      <c r="P15" s="20"/>
      <c r="Q15" s="20"/>
      <c r="R15" s="20"/>
      <c r="S15" s="20"/>
    </row>
    <row r="16" customHeight="1" spans="1:19">
      <c r="A16" s="21"/>
      <c r="B16" s="23"/>
      <c r="C16" s="24"/>
      <c r="D16" s="25"/>
      <c r="E16" s="25"/>
      <c r="F16" s="25"/>
      <c r="G16" s="25"/>
      <c r="H16" s="33"/>
      <c r="I16" s="20"/>
      <c r="J16" s="20"/>
      <c r="K16" s="20"/>
      <c r="L16" s="20"/>
      <c r="M16" s="20"/>
      <c r="N16" s="20"/>
      <c r="O16" s="20"/>
      <c r="P16" s="20"/>
      <c r="Q16" s="20"/>
      <c r="R16" s="20"/>
      <c r="S16" s="20"/>
    </row>
    <row r="17" customHeight="1" spans="1:19">
      <c r="A17" s="21"/>
      <c r="B17" s="23"/>
      <c r="C17" s="24"/>
      <c r="D17" s="25"/>
      <c r="E17" s="25"/>
      <c r="F17" s="25"/>
      <c r="G17" s="25"/>
      <c r="H17" s="33"/>
      <c r="I17" s="20"/>
      <c r="J17" s="20"/>
      <c r="K17" s="20"/>
      <c r="L17" s="20"/>
      <c r="M17" s="20"/>
      <c r="N17" s="20"/>
      <c r="O17" s="20"/>
      <c r="P17" s="20"/>
      <c r="Q17" s="20"/>
      <c r="R17" s="20"/>
      <c r="S17" s="20"/>
    </row>
    <row r="18" customHeight="1" spans="1:19">
      <c r="A18" s="21"/>
      <c r="B18" s="23"/>
      <c r="C18" s="24"/>
      <c r="D18" s="25"/>
      <c r="E18" s="25"/>
      <c r="F18" s="25"/>
      <c r="G18" s="25"/>
      <c r="H18" s="33"/>
      <c r="I18" s="20"/>
      <c r="J18" s="20"/>
      <c r="K18" s="20"/>
      <c r="L18" s="20"/>
      <c r="M18" s="20"/>
      <c r="N18" s="20"/>
      <c r="O18" s="20"/>
      <c r="P18" s="20"/>
      <c r="Q18" s="20"/>
      <c r="R18" s="20"/>
      <c r="S18" s="20"/>
    </row>
    <row r="19" customHeight="1" spans="1:19">
      <c r="A19" s="21"/>
      <c r="B19" s="23"/>
      <c r="C19" s="24"/>
      <c r="D19" s="25"/>
      <c r="E19" s="25"/>
      <c r="F19" s="25"/>
      <c r="G19" s="25"/>
      <c r="H19" s="33"/>
      <c r="I19" s="20"/>
      <c r="J19" s="20"/>
      <c r="K19" s="20"/>
      <c r="L19" s="20"/>
      <c r="M19" s="20"/>
      <c r="N19" s="20"/>
      <c r="O19" s="20"/>
      <c r="P19" s="20"/>
      <c r="Q19" s="20"/>
      <c r="R19" s="20"/>
      <c r="S19" s="20"/>
    </row>
    <row r="20" customHeight="1" spans="1:19">
      <c r="A20" s="21"/>
      <c r="B20" s="23"/>
      <c r="C20" s="24"/>
      <c r="D20" s="25"/>
      <c r="E20" s="25"/>
      <c r="F20" s="25"/>
      <c r="G20" s="25"/>
      <c r="H20" s="33"/>
      <c r="I20" s="20"/>
      <c r="J20" s="20"/>
      <c r="K20" s="20"/>
      <c r="L20" s="20"/>
      <c r="M20" s="20"/>
      <c r="N20" s="20"/>
      <c r="O20" s="20"/>
      <c r="P20" s="20"/>
      <c r="Q20" s="20"/>
      <c r="R20" s="20"/>
      <c r="S20" s="20"/>
    </row>
    <row r="21" customHeight="1" spans="1:19">
      <c r="A21" s="21"/>
      <c r="B21" s="23"/>
      <c r="C21" s="24"/>
      <c r="D21" s="25"/>
      <c r="E21" s="25"/>
      <c r="F21" s="25"/>
      <c r="G21" s="25"/>
      <c r="H21" s="33"/>
      <c r="I21" s="20"/>
      <c r="J21" s="20"/>
      <c r="K21" s="20"/>
      <c r="L21" s="20"/>
      <c r="M21" s="20"/>
      <c r="N21" s="20"/>
      <c r="O21" s="20"/>
      <c r="P21" s="20"/>
      <c r="Q21" s="20"/>
      <c r="R21" s="20"/>
      <c r="S21" s="20"/>
    </row>
    <row r="22" customHeight="1" spans="1:19">
      <c r="A22" s="21"/>
      <c r="B22" s="23"/>
      <c r="C22" s="24"/>
      <c r="D22" s="25"/>
      <c r="E22" s="25"/>
      <c r="F22" s="25"/>
      <c r="G22" s="25"/>
      <c r="H22" s="33"/>
      <c r="I22" s="20"/>
      <c r="J22" s="20"/>
      <c r="K22" s="20"/>
      <c r="L22" s="20"/>
      <c r="M22" s="20"/>
      <c r="N22" s="20"/>
      <c r="O22" s="20"/>
      <c r="P22" s="20"/>
      <c r="Q22" s="20"/>
      <c r="R22" s="20"/>
      <c r="S22" s="20"/>
    </row>
    <row r="23" customHeight="1" spans="1:19">
      <c r="A23" s="21"/>
      <c r="B23" s="23"/>
      <c r="C23" s="24"/>
      <c r="D23" s="25"/>
      <c r="E23" s="25"/>
      <c r="F23" s="25"/>
      <c r="G23" s="25"/>
      <c r="H23" s="33"/>
      <c r="I23" s="20"/>
      <c r="J23" s="20"/>
      <c r="K23" s="20"/>
      <c r="L23" s="20"/>
      <c r="M23" s="20"/>
      <c r="N23" s="20"/>
      <c r="O23" s="20"/>
      <c r="P23" s="20"/>
      <c r="Q23" s="20"/>
      <c r="R23" s="20"/>
      <c r="S23" s="20"/>
    </row>
    <row r="24" customHeight="1" spans="1:19">
      <c r="A24" s="21"/>
      <c r="B24" s="23"/>
      <c r="C24" s="24"/>
      <c r="D24" s="25"/>
      <c r="E24" s="25"/>
      <c r="F24" s="25"/>
      <c r="G24" s="25"/>
      <c r="H24" s="33"/>
      <c r="I24" s="20"/>
      <c r="J24" s="20"/>
      <c r="K24" s="20"/>
      <c r="L24" s="20"/>
      <c r="M24" s="20"/>
      <c r="N24" s="20"/>
      <c r="O24" s="20"/>
      <c r="P24" s="20"/>
      <c r="Q24" s="20"/>
      <c r="R24" s="20"/>
      <c r="S24" s="20"/>
    </row>
    <row r="25" customHeight="1" spans="1:19">
      <c r="A25" s="21"/>
      <c r="B25" s="23"/>
      <c r="C25" s="24"/>
      <c r="D25" s="25"/>
      <c r="E25" s="25"/>
      <c r="F25" s="25"/>
      <c r="G25" s="25"/>
      <c r="H25" s="33"/>
      <c r="I25" s="20"/>
      <c r="J25" s="20"/>
      <c r="K25" s="20"/>
      <c r="L25" s="20"/>
      <c r="M25" s="20"/>
      <c r="N25" s="20"/>
      <c r="O25" s="20"/>
      <c r="P25" s="20"/>
      <c r="Q25" s="20"/>
      <c r="R25" s="20"/>
      <c r="S25" s="20"/>
    </row>
    <row r="26" customHeight="1" spans="1:19">
      <c r="A26" s="26" t="s">
        <v>1113</v>
      </c>
      <c r="B26" s="27"/>
      <c r="C26" s="24"/>
      <c r="D26" s="25">
        <f>SUM(D6:D25)</f>
        <v>0</v>
      </c>
      <c r="E26" s="25"/>
      <c r="F26" s="25">
        <f>SUM(F6:F25)</f>
        <v>0</v>
      </c>
      <c r="G26" s="25">
        <f>SUM(G6:G25)</f>
        <v>0</v>
      </c>
      <c r="H26" s="33"/>
      <c r="I26" s="20"/>
      <c r="J26" s="20"/>
      <c r="K26" s="20"/>
      <c r="L26" s="20"/>
      <c r="M26" s="20"/>
      <c r="N26" s="20"/>
      <c r="O26" s="20"/>
      <c r="P26" s="20"/>
      <c r="Q26" s="20"/>
      <c r="R26" s="20"/>
      <c r="S26" s="20"/>
    </row>
    <row r="27" customHeight="1" spans="1:19">
      <c r="A27" s="28" t="e">
        <f>#REF!&amp;#REF!</f>
        <v>#REF!</v>
      </c>
      <c r="B27" s="20"/>
      <c r="C27" s="20"/>
      <c r="D27" s="20"/>
      <c r="E27" s="20"/>
      <c r="F27" s="19" t="e">
        <f>"评估人员："&amp;#REF!</f>
        <v>#REF!</v>
      </c>
      <c r="G27" s="20"/>
      <c r="H27" s="20"/>
      <c r="I27" s="20"/>
      <c r="J27" s="20"/>
      <c r="K27" s="20"/>
      <c r="L27" s="20"/>
      <c r="M27" s="20"/>
      <c r="N27" s="20"/>
      <c r="O27" s="20"/>
      <c r="P27" s="20"/>
      <c r="Q27" s="20"/>
      <c r="R27" s="20"/>
      <c r="S27" s="20"/>
    </row>
    <row r="28" customHeight="1" spans="1:19">
      <c r="A28" s="28" t="e">
        <f>CONCATENATE(#REF!,#REF!,#REF!,#REF!,#REF!,#REF!,#REF!)</f>
        <v>#REF!</v>
      </c>
      <c r="B28" s="20"/>
      <c r="C28" s="20"/>
      <c r="D28" s="20"/>
      <c r="E28" s="20"/>
      <c r="F28" s="20"/>
      <c r="G28" s="20"/>
      <c r="H28" s="20"/>
      <c r="I28" s="20"/>
      <c r="J28" s="20"/>
      <c r="K28" s="20"/>
      <c r="L28" s="20"/>
      <c r="M28" s="20"/>
      <c r="N28" s="20"/>
      <c r="O28" s="20"/>
      <c r="P28" s="20"/>
      <c r="Q28" s="20"/>
      <c r="R28" s="20"/>
      <c r="S28" s="20"/>
    </row>
    <row r="29" customHeight="1" spans="1:19">
      <c r="A29" s="20"/>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H2"/>
    <mergeCell ref="A3:H3"/>
    <mergeCell ref="A26:B26"/>
  </mergeCells>
  <hyperlinks>
    <hyperlink ref="A1" location="索引目录!I11" display="返回索引页"/>
    <hyperlink ref="B1" location="流动负债汇总!B11"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Roman,常规"5-6
&amp;"宋体,常规"共&amp;"Times New Roman,常规"&amp;N&amp;"宋体,常规"页第&amp;"Times New Roman,常规"&amp;P&amp;"宋体,常规"页</oddHeader>
  </headerFooter>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B1" sqref="B1"/>
    </sheetView>
  </sheetViews>
  <sheetFormatPr defaultColWidth="7.875" defaultRowHeight="15.75" customHeight="1"/>
  <cols>
    <col min="1" max="1" width="6.125" style="13" customWidth="1"/>
    <col min="2" max="2" width="16.875" style="13" customWidth="1"/>
    <col min="3" max="3" width="28" style="13" customWidth="1"/>
    <col min="4" max="4" width="11" style="13" customWidth="1"/>
    <col min="5" max="5" width="9.375" style="13" customWidth="1"/>
    <col min="6" max="7" width="14.75" style="13" hidden="1" customWidth="1" outlineLevel="1"/>
    <col min="8" max="8" width="18.75" style="13" customWidth="1" collapsed="1"/>
    <col min="9" max="9" width="18.75" style="13" customWidth="1"/>
    <col min="10" max="10" width="14.25" style="13" customWidth="1"/>
    <col min="11" max="11" width="7.875" style="13"/>
    <col min="12" max="12" width="11.75" style="13" customWidth="1"/>
    <col min="13" max="16384" width="7.875" style="13"/>
  </cols>
  <sheetData>
    <row r="1" spans="1:19">
      <c r="A1" s="14" t="s">
        <v>222</v>
      </c>
      <c r="B1" s="15" t="s">
        <v>223</v>
      </c>
      <c r="C1" s="15"/>
      <c r="D1" s="16"/>
      <c r="E1" s="16"/>
      <c r="F1" s="16"/>
      <c r="G1" s="16"/>
      <c r="H1" s="16"/>
      <c r="I1" s="16"/>
      <c r="J1" s="16"/>
      <c r="K1" s="20"/>
      <c r="L1" s="20"/>
      <c r="M1" s="20"/>
      <c r="N1" s="20"/>
      <c r="O1" s="20"/>
      <c r="P1" s="20"/>
      <c r="Q1" s="20"/>
      <c r="R1" s="20"/>
      <c r="S1" s="20"/>
    </row>
    <row r="2" s="11" customFormat="1" ht="30" customHeight="1" spans="1:19">
      <c r="A2" s="17" t="s">
        <v>1114</v>
      </c>
      <c r="B2" s="17"/>
      <c r="C2" s="17"/>
      <c r="D2" s="17"/>
      <c r="E2" s="17"/>
      <c r="F2" s="17"/>
      <c r="G2" s="17"/>
      <c r="H2" s="17"/>
      <c r="I2" s="17"/>
      <c r="J2" s="17"/>
      <c r="K2" s="20"/>
      <c r="L2" s="20"/>
      <c r="M2" s="20"/>
      <c r="N2" s="29"/>
      <c r="O2" s="29"/>
      <c r="P2" s="29"/>
      <c r="Q2" s="29"/>
      <c r="R2" s="29"/>
      <c r="S2" s="29"/>
    </row>
    <row r="3" ht="14.1" customHeight="1" spans="1:19">
      <c r="A3" s="18" t="e">
        <f>CONCATENATE(#REF!,#REF!,#REF!,#REF!,#REF!,#REF!,#REF!)</f>
        <v>#REF!</v>
      </c>
      <c r="B3" s="18"/>
      <c r="C3" s="18"/>
      <c r="D3" s="18"/>
      <c r="E3" s="18"/>
      <c r="F3" s="18"/>
      <c r="G3" s="18"/>
      <c r="H3" s="18"/>
      <c r="I3" s="18"/>
      <c r="J3" s="30"/>
      <c r="K3" s="20"/>
      <c r="L3" s="20"/>
      <c r="M3" s="20"/>
      <c r="N3" s="20"/>
      <c r="O3" s="20"/>
      <c r="P3" s="20"/>
      <c r="Q3" s="20"/>
      <c r="R3" s="20"/>
      <c r="S3" s="20"/>
    </row>
    <row r="4" customHeight="1" spans="1:19">
      <c r="A4" s="19" t="e">
        <f>#REF!&amp;#REF!</f>
        <v>#REF!</v>
      </c>
      <c r="B4" s="20"/>
      <c r="C4" s="20"/>
      <c r="D4" s="20"/>
      <c r="E4" s="20"/>
      <c r="F4" s="20"/>
      <c r="G4" s="20"/>
      <c r="H4" s="20"/>
      <c r="I4" s="20"/>
      <c r="J4" s="31" t="s">
        <v>248</v>
      </c>
      <c r="K4" s="20"/>
      <c r="L4" s="20"/>
      <c r="M4" s="20"/>
      <c r="N4" s="20"/>
      <c r="O4" s="20"/>
      <c r="P4" s="20"/>
      <c r="Q4" s="20"/>
      <c r="R4" s="20"/>
      <c r="S4" s="20"/>
    </row>
    <row r="5" s="12" customFormat="1" customHeight="1" spans="1:19">
      <c r="A5" s="21" t="s">
        <v>249</v>
      </c>
      <c r="B5" s="21" t="s">
        <v>1115</v>
      </c>
      <c r="C5" s="21" t="s">
        <v>1116</v>
      </c>
      <c r="D5" s="21" t="s">
        <v>313</v>
      </c>
      <c r="E5" s="21" t="s">
        <v>1117</v>
      </c>
      <c r="F5" s="22" t="s">
        <v>254</v>
      </c>
      <c r="G5" s="22" t="s">
        <v>255</v>
      </c>
      <c r="H5" s="21" t="s">
        <v>256</v>
      </c>
      <c r="I5" s="21" t="s">
        <v>257</v>
      </c>
      <c r="J5" s="21" t="s">
        <v>305</v>
      </c>
      <c r="K5" s="32"/>
      <c r="L5" s="32"/>
      <c r="M5" s="32"/>
      <c r="N5" s="32"/>
      <c r="O5" s="32"/>
      <c r="P5" s="32"/>
      <c r="Q5" s="32"/>
      <c r="R5" s="32"/>
      <c r="S5" s="32"/>
    </row>
    <row r="6" customHeight="1" spans="1:19">
      <c r="A6" s="21"/>
      <c r="B6" s="81"/>
      <c r="C6" s="33"/>
      <c r="D6" s="24"/>
      <c r="E6" s="82"/>
      <c r="F6" s="25"/>
      <c r="G6" s="25"/>
      <c r="H6" s="25"/>
      <c r="I6" s="25"/>
      <c r="J6" s="33"/>
      <c r="K6" s="20"/>
      <c r="L6" s="85"/>
      <c r="M6" s="20"/>
      <c r="N6" s="20"/>
      <c r="O6" s="20"/>
      <c r="P6" s="20"/>
      <c r="Q6" s="20"/>
      <c r="R6" s="20"/>
      <c r="S6" s="20"/>
    </row>
    <row r="7" customHeight="1" spans="1:19">
      <c r="A7" s="21"/>
      <c r="B7" s="81"/>
      <c r="C7" s="23"/>
      <c r="D7" s="24"/>
      <c r="E7" s="82"/>
      <c r="F7" s="25"/>
      <c r="G7" s="25"/>
      <c r="H7" s="25"/>
      <c r="I7" s="25"/>
      <c r="J7" s="33"/>
      <c r="K7" s="20"/>
      <c r="L7" s="56"/>
      <c r="M7" s="20"/>
      <c r="N7" s="20"/>
      <c r="O7" s="20"/>
      <c r="P7" s="20"/>
      <c r="Q7" s="20"/>
      <c r="R7" s="20"/>
      <c r="S7" s="20"/>
    </row>
    <row r="8" customHeight="1" spans="1:19">
      <c r="A8" s="21"/>
      <c r="B8" s="81"/>
      <c r="C8" s="23"/>
      <c r="D8" s="24"/>
      <c r="E8" s="82"/>
      <c r="F8" s="25"/>
      <c r="G8" s="25"/>
      <c r="H8" s="25"/>
      <c r="I8" s="25"/>
      <c r="J8" s="33"/>
      <c r="K8" s="20"/>
      <c r="L8" s="20"/>
      <c r="M8" s="20"/>
      <c r="N8" s="20"/>
      <c r="O8" s="20"/>
      <c r="P8" s="20"/>
      <c r="Q8" s="20"/>
      <c r="R8" s="20"/>
      <c r="S8" s="20"/>
    </row>
    <row r="9" customHeight="1" spans="1:19">
      <c r="A9" s="21"/>
      <c r="B9" s="83"/>
      <c r="C9" s="23"/>
      <c r="D9" s="24"/>
      <c r="E9" s="21"/>
      <c r="F9" s="25"/>
      <c r="G9" s="25"/>
      <c r="H9" s="25"/>
      <c r="I9" s="25"/>
      <c r="J9" s="33"/>
      <c r="K9" s="20"/>
      <c r="L9" s="20"/>
      <c r="M9" s="20"/>
      <c r="N9" s="20"/>
      <c r="O9" s="20"/>
      <c r="P9" s="20"/>
      <c r="Q9" s="20"/>
      <c r="R9" s="20"/>
      <c r="S9" s="20"/>
    </row>
    <row r="10" customHeight="1" spans="1:19">
      <c r="A10" s="21"/>
      <c r="B10" s="83"/>
      <c r="C10" s="23"/>
      <c r="D10" s="24"/>
      <c r="E10" s="21"/>
      <c r="F10" s="25"/>
      <c r="G10" s="25"/>
      <c r="H10" s="25"/>
      <c r="I10" s="25"/>
      <c r="J10" s="33"/>
      <c r="K10" s="20"/>
      <c r="L10" s="20"/>
      <c r="M10" s="20"/>
      <c r="N10" s="20"/>
      <c r="O10" s="20"/>
      <c r="P10" s="20"/>
      <c r="Q10" s="20"/>
      <c r="R10" s="20"/>
      <c r="S10" s="20"/>
    </row>
    <row r="11" customHeight="1" spans="1:19">
      <c r="A11" s="21"/>
      <c r="B11" s="33"/>
      <c r="C11" s="23"/>
      <c r="D11" s="24"/>
      <c r="E11" s="21"/>
      <c r="F11" s="25"/>
      <c r="G11" s="25"/>
      <c r="H11" s="25"/>
      <c r="I11" s="25"/>
      <c r="J11" s="33"/>
      <c r="K11" s="20"/>
      <c r="L11" s="20"/>
      <c r="M11" s="20"/>
      <c r="N11" s="20"/>
      <c r="O11" s="20"/>
      <c r="P11" s="20"/>
      <c r="Q11" s="20"/>
      <c r="R11" s="20"/>
      <c r="S11" s="20"/>
    </row>
    <row r="12" customHeight="1" spans="1:19">
      <c r="A12" s="21"/>
      <c r="B12" s="33"/>
      <c r="C12" s="23"/>
      <c r="D12" s="24"/>
      <c r="E12" s="21"/>
      <c r="F12" s="25"/>
      <c r="G12" s="25"/>
      <c r="H12" s="84"/>
      <c r="I12" s="25"/>
      <c r="J12" s="33"/>
      <c r="K12" s="20"/>
      <c r="L12" s="20"/>
      <c r="M12" s="20"/>
      <c r="N12" s="20"/>
      <c r="O12" s="20"/>
      <c r="P12" s="20"/>
      <c r="Q12" s="20"/>
      <c r="R12" s="20"/>
      <c r="S12" s="20"/>
    </row>
    <row r="13" ht="15" customHeight="1" spans="1:19">
      <c r="A13" s="21"/>
      <c r="B13" s="23"/>
      <c r="C13" s="23"/>
      <c r="D13" s="24"/>
      <c r="E13" s="21"/>
      <c r="F13" s="25"/>
      <c r="G13" s="25"/>
      <c r="H13" s="25"/>
      <c r="I13" s="25"/>
      <c r="J13" s="33"/>
      <c r="K13" s="20"/>
      <c r="L13" s="20"/>
      <c r="M13" s="20"/>
      <c r="N13" s="20"/>
      <c r="O13" s="20"/>
      <c r="P13" s="20"/>
      <c r="Q13" s="20"/>
      <c r="R13" s="20"/>
      <c r="S13" s="20"/>
    </row>
    <row r="14" ht="15" customHeight="1" spans="1:19">
      <c r="A14" s="21"/>
      <c r="B14" s="23"/>
      <c r="C14" s="23"/>
      <c r="D14" s="24"/>
      <c r="E14" s="21"/>
      <c r="F14" s="25"/>
      <c r="G14" s="25"/>
      <c r="H14" s="25"/>
      <c r="I14" s="25"/>
      <c r="J14" s="33"/>
      <c r="K14" s="20"/>
      <c r="L14" s="20"/>
      <c r="M14" s="20"/>
      <c r="N14" s="20"/>
      <c r="O14" s="20"/>
      <c r="P14" s="20"/>
      <c r="Q14" s="20"/>
      <c r="R14" s="20"/>
      <c r="S14" s="20"/>
    </row>
    <row r="15" ht="15" customHeight="1" spans="1:19">
      <c r="A15" s="21"/>
      <c r="B15" s="23"/>
      <c r="C15" s="23"/>
      <c r="D15" s="24"/>
      <c r="E15" s="21"/>
      <c r="F15" s="25"/>
      <c r="G15" s="25"/>
      <c r="H15" s="25"/>
      <c r="I15" s="25"/>
      <c r="J15" s="33"/>
      <c r="K15" s="20"/>
      <c r="L15" s="20"/>
      <c r="M15" s="20"/>
      <c r="N15" s="20"/>
      <c r="O15" s="20"/>
      <c r="P15" s="20"/>
      <c r="Q15" s="20"/>
      <c r="R15" s="20"/>
      <c r="S15" s="20"/>
    </row>
    <row r="16" ht="15" customHeight="1" spans="1:19">
      <c r="A16" s="21"/>
      <c r="B16" s="23"/>
      <c r="C16" s="23"/>
      <c r="D16" s="24"/>
      <c r="E16" s="21"/>
      <c r="F16" s="25"/>
      <c r="G16" s="25"/>
      <c r="H16" s="25"/>
      <c r="I16" s="25"/>
      <c r="J16" s="33"/>
      <c r="K16" s="20"/>
      <c r="L16" s="20"/>
      <c r="M16" s="20"/>
      <c r="N16" s="20"/>
      <c r="O16" s="20"/>
      <c r="P16" s="20"/>
      <c r="Q16" s="20"/>
      <c r="R16" s="20"/>
      <c r="S16" s="20"/>
    </row>
    <row r="17" customHeight="1" spans="1:19">
      <c r="A17" s="21"/>
      <c r="B17" s="23"/>
      <c r="C17" s="23"/>
      <c r="D17" s="24"/>
      <c r="E17" s="21"/>
      <c r="F17" s="25"/>
      <c r="G17" s="25"/>
      <c r="H17" s="25"/>
      <c r="I17" s="25"/>
      <c r="J17" s="33"/>
      <c r="K17" s="20"/>
      <c r="L17" s="20"/>
      <c r="M17" s="20"/>
      <c r="N17" s="20"/>
      <c r="O17" s="20"/>
      <c r="P17" s="20"/>
      <c r="Q17" s="20"/>
      <c r="R17" s="20"/>
      <c r="S17" s="20"/>
    </row>
    <row r="18" customHeight="1" spans="1:19">
      <c r="A18" s="21"/>
      <c r="B18" s="23"/>
      <c r="C18" s="23"/>
      <c r="D18" s="24"/>
      <c r="E18" s="21"/>
      <c r="F18" s="25"/>
      <c r="G18" s="25"/>
      <c r="H18" s="25"/>
      <c r="I18" s="25"/>
      <c r="J18" s="33"/>
      <c r="K18" s="20"/>
      <c r="L18" s="20"/>
      <c r="M18" s="20"/>
      <c r="N18" s="20"/>
      <c r="O18" s="20"/>
      <c r="P18" s="20"/>
      <c r="Q18" s="20"/>
      <c r="R18" s="20"/>
      <c r="S18" s="20"/>
    </row>
    <row r="19" customHeight="1" spans="1:19">
      <c r="A19" s="21"/>
      <c r="B19" s="23"/>
      <c r="C19" s="23"/>
      <c r="D19" s="24"/>
      <c r="E19" s="21"/>
      <c r="F19" s="25"/>
      <c r="G19" s="25"/>
      <c r="H19" s="25"/>
      <c r="I19" s="25"/>
      <c r="J19" s="33"/>
      <c r="K19" s="20"/>
      <c r="L19" s="20"/>
      <c r="M19" s="20"/>
      <c r="N19" s="20"/>
      <c r="O19" s="20"/>
      <c r="P19" s="20"/>
      <c r="Q19" s="20"/>
      <c r="R19" s="20"/>
      <c r="S19" s="20"/>
    </row>
    <row r="20" customHeight="1" spans="1:19">
      <c r="A20" s="21"/>
      <c r="B20" s="23"/>
      <c r="C20" s="23"/>
      <c r="D20" s="24"/>
      <c r="E20" s="21"/>
      <c r="F20" s="25"/>
      <c r="G20" s="25"/>
      <c r="H20" s="25"/>
      <c r="I20" s="25"/>
      <c r="J20" s="33"/>
      <c r="K20" s="20"/>
      <c r="L20" s="20"/>
      <c r="M20" s="20"/>
      <c r="N20" s="20"/>
      <c r="O20" s="20"/>
      <c r="P20" s="20"/>
      <c r="Q20" s="20"/>
      <c r="R20" s="20"/>
      <c r="S20" s="20"/>
    </row>
    <row r="21" customHeight="1" spans="1:19">
      <c r="A21" s="21"/>
      <c r="B21" s="23"/>
      <c r="C21" s="23"/>
      <c r="D21" s="24"/>
      <c r="E21" s="21"/>
      <c r="F21" s="25"/>
      <c r="G21" s="25"/>
      <c r="H21" s="25"/>
      <c r="I21" s="25"/>
      <c r="J21" s="33"/>
      <c r="K21" s="20"/>
      <c r="L21" s="20"/>
      <c r="M21" s="20"/>
      <c r="N21" s="20"/>
      <c r="O21" s="20"/>
      <c r="P21" s="20"/>
      <c r="Q21" s="20"/>
      <c r="R21" s="20"/>
      <c r="S21" s="20"/>
    </row>
    <row r="22" customHeight="1" spans="1:19">
      <c r="A22" s="21"/>
      <c r="B22" s="23"/>
      <c r="C22" s="23"/>
      <c r="D22" s="24"/>
      <c r="E22" s="21"/>
      <c r="F22" s="25"/>
      <c r="G22" s="25"/>
      <c r="H22" s="25"/>
      <c r="I22" s="25"/>
      <c r="J22" s="33"/>
      <c r="K22" s="20"/>
      <c r="L22" s="20"/>
      <c r="M22" s="20"/>
      <c r="N22" s="20"/>
      <c r="O22" s="20"/>
      <c r="P22" s="20"/>
      <c r="Q22" s="20"/>
      <c r="R22" s="20"/>
      <c r="S22" s="20"/>
    </row>
    <row r="23" customHeight="1" spans="1:19">
      <c r="A23" s="21"/>
      <c r="B23" s="23"/>
      <c r="C23" s="23"/>
      <c r="D23" s="24"/>
      <c r="E23" s="21"/>
      <c r="F23" s="25"/>
      <c r="G23" s="25"/>
      <c r="H23" s="25"/>
      <c r="I23" s="25"/>
      <c r="J23" s="33"/>
      <c r="K23" s="20"/>
      <c r="L23" s="20"/>
      <c r="M23" s="20"/>
      <c r="N23" s="20"/>
      <c r="O23" s="20"/>
      <c r="P23" s="20"/>
      <c r="Q23" s="20"/>
      <c r="R23" s="20"/>
      <c r="S23" s="20"/>
    </row>
    <row r="24" customHeight="1" spans="1:19">
      <c r="A24" s="26" t="s">
        <v>1118</v>
      </c>
      <c r="B24" s="27"/>
      <c r="C24" s="27"/>
      <c r="D24" s="24"/>
      <c r="E24" s="21"/>
      <c r="F24" s="25">
        <f>SUM(F6:F23)</f>
        <v>0</v>
      </c>
      <c r="G24" s="25"/>
      <c r="H24" s="25">
        <f>SUM(H6:H23)</f>
        <v>0</v>
      </c>
      <c r="I24" s="25">
        <f>SUM(I6:I23)</f>
        <v>0</v>
      </c>
      <c r="J24" s="33"/>
      <c r="K24" s="20"/>
      <c r="L24" s="20"/>
      <c r="M24" s="20"/>
      <c r="N24" s="20"/>
      <c r="O24" s="20"/>
      <c r="P24" s="20"/>
      <c r="Q24" s="20"/>
      <c r="R24" s="20"/>
      <c r="S24" s="20"/>
    </row>
    <row r="25" customHeight="1" spans="1:19">
      <c r="A25" s="28" t="e">
        <f>#REF!&amp;#REF!</f>
        <v>#REF!</v>
      </c>
      <c r="B25" s="20"/>
      <c r="C25" s="20"/>
      <c r="D25" s="20"/>
      <c r="E25" s="20"/>
      <c r="F25" s="20"/>
      <c r="G25" s="20"/>
      <c r="H25" s="19" t="e">
        <f>"评估人员："&amp;#REF!</f>
        <v>#REF!</v>
      </c>
      <c r="I25" s="20"/>
      <c r="J25" s="20"/>
      <c r="K25" s="20"/>
      <c r="L25" s="20"/>
      <c r="M25" s="20"/>
      <c r="N25" s="20"/>
      <c r="O25" s="20"/>
      <c r="P25" s="20"/>
      <c r="Q25" s="20"/>
      <c r="R25" s="20"/>
      <c r="S25" s="20"/>
    </row>
    <row r="26" customHeight="1" spans="1:19">
      <c r="A26" s="28" t="e">
        <f>CONCATENATE(#REF!,#REF!,#REF!,#REF!,#REF!,#REF!,#REF!)</f>
        <v>#REF!</v>
      </c>
      <c r="B26" s="20"/>
      <c r="C26" s="20"/>
      <c r="D26" s="20"/>
      <c r="E26" s="20"/>
      <c r="F26" s="20"/>
      <c r="G26" s="20"/>
      <c r="H26" s="20"/>
      <c r="I26" s="20"/>
      <c r="J26" s="20"/>
      <c r="K26" s="20"/>
      <c r="L26" s="20"/>
      <c r="M26" s="20"/>
      <c r="N26" s="20"/>
      <c r="O26" s="20"/>
      <c r="P26" s="20"/>
      <c r="Q26" s="20"/>
      <c r="R26" s="20"/>
      <c r="S26" s="20"/>
    </row>
    <row r="27" customHeight="1" spans="1:19">
      <c r="A27" s="20"/>
      <c r="B27" s="20"/>
      <c r="C27" s="20"/>
      <c r="D27" s="20"/>
      <c r="E27" s="20"/>
      <c r="F27" s="20"/>
      <c r="G27" s="20"/>
      <c r="H27" s="20"/>
      <c r="I27" s="20"/>
      <c r="J27" s="20"/>
      <c r="K27" s="20"/>
      <c r="L27" s="20"/>
      <c r="M27" s="20"/>
      <c r="N27" s="20"/>
      <c r="O27" s="20"/>
      <c r="P27" s="20"/>
      <c r="Q27" s="20"/>
      <c r="R27" s="20"/>
      <c r="S27" s="20"/>
    </row>
    <row r="28" customHeight="1" spans="1:19">
      <c r="A28" s="20"/>
      <c r="B28" s="20"/>
      <c r="C28" s="20"/>
      <c r="D28" s="20"/>
      <c r="E28" s="20"/>
      <c r="F28" s="20"/>
      <c r="G28" s="20"/>
      <c r="H28" s="20"/>
      <c r="I28" s="20"/>
      <c r="J28" s="20"/>
      <c r="K28" s="20"/>
      <c r="L28" s="20"/>
      <c r="M28" s="20"/>
      <c r="N28" s="20"/>
      <c r="O28" s="20"/>
      <c r="P28" s="20"/>
      <c r="Q28" s="20"/>
      <c r="R28" s="20"/>
      <c r="S28" s="20"/>
    </row>
    <row r="29" customHeight="1" spans="1:19">
      <c r="A29" s="20"/>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J2"/>
    <mergeCell ref="A3:J3"/>
    <mergeCell ref="A24:B24"/>
  </mergeCells>
  <hyperlinks>
    <hyperlink ref="A1" location="索引目录!I12" display="返回索引页"/>
    <hyperlink ref="B1" location="流动负债汇总!B12" display="返回"/>
  </hyperlinks>
  <printOptions horizontalCentered="1"/>
  <pageMargins left="0.349305555555556" right="0.349305555555556" top="0.788888888888889" bottom="0.788888888888889" header="1.00902777777778" footer="0.509027777777778"/>
  <pageSetup paperSize="9" fitToHeight="0" orientation="landscape"/>
  <headerFooter alignWithMargins="0">
    <oddHeader>&amp;R&amp;"宋体,常规"&amp;10表&amp;"Times New Roman,常规"5-7
&amp;"宋体,常规"共&amp;"Times New Roman,常规"&amp;N&amp;"宋体,常规"页第&amp;"Times New Roman,常规"&amp;P&amp;"宋体,常规"页</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AB15" sqref="AB15"/>
    </sheetView>
  </sheetViews>
  <sheetFormatPr defaultColWidth="7.875" defaultRowHeight="15.75" customHeight="1"/>
  <cols>
    <col min="1" max="1" width="4.375" style="13" customWidth="1"/>
    <col min="2" max="2" width="20.125" style="13" customWidth="1"/>
    <col min="3" max="3" width="7.875" style="13"/>
    <col min="4" max="4" width="9.625" style="13" customWidth="1"/>
    <col min="5" max="5" width="13.375" style="13" customWidth="1"/>
    <col min="6" max="6" width="6.125" style="13" customWidth="1"/>
    <col min="7" max="8" width="12.75" style="13" customWidth="1" outlineLevel="1"/>
    <col min="9" max="10" width="12.75" style="13" customWidth="1"/>
    <col min="11" max="11" width="11" style="13" customWidth="1"/>
    <col min="12" max="16384" width="7.875" style="13"/>
  </cols>
  <sheetData>
    <row r="1" spans="1:12">
      <c r="A1" s="34" t="s">
        <v>86</v>
      </c>
      <c r="B1" s="51" t="s">
        <v>267</v>
      </c>
      <c r="C1" s="52"/>
      <c r="D1" s="52"/>
      <c r="E1" s="52"/>
      <c r="F1" s="52"/>
      <c r="G1" s="52"/>
      <c r="H1" s="52"/>
      <c r="I1" s="52"/>
      <c r="J1" s="52"/>
      <c r="K1" s="52"/>
      <c r="L1" s="52"/>
    </row>
    <row r="2" s="11" customFormat="1" ht="30" customHeight="1" spans="1:12">
      <c r="A2" s="36" t="s">
        <v>1119</v>
      </c>
      <c r="B2" s="53"/>
      <c r="C2" s="53"/>
      <c r="D2" s="53"/>
      <c r="E2" s="53"/>
      <c r="F2" s="53"/>
      <c r="G2" s="53"/>
      <c r="H2" s="53"/>
      <c r="I2" s="53"/>
      <c r="J2" s="53"/>
      <c r="K2" s="53"/>
      <c r="L2" s="53"/>
    </row>
    <row r="3" ht="14.1" customHeight="1" spans="1:12">
      <c r="A3" s="38" t="e">
        <f>CONCATENATE(#REF!,#REF!,#REF!,#REF!,#REF!,#REF!,#REF!)</f>
        <v>#REF!</v>
      </c>
      <c r="B3" s="38"/>
      <c r="C3" s="38"/>
      <c r="D3" s="38"/>
      <c r="E3" s="38"/>
      <c r="F3" s="38"/>
      <c r="G3" s="38"/>
      <c r="H3" s="38"/>
      <c r="I3" s="55"/>
      <c r="J3" s="55"/>
      <c r="K3" s="55"/>
      <c r="L3" s="55"/>
    </row>
    <row r="4" customHeight="1" spans="1:12">
      <c r="A4" s="39" t="e">
        <f>#REF!&amp;#REF!</f>
        <v>#REF!</v>
      </c>
      <c r="L4" s="40" t="s">
        <v>115</v>
      </c>
    </row>
    <row r="5" s="12" customFormat="1" customHeight="1" spans="1:12">
      <c r="A5" s="41" t="s">
        <v>190</v>
      </c>
      <c r="B5" s="41" t="s">
        <v>302</v>
      </c>
      <c r="C5" s="41" t="s">
        <v>333</v>
      </c>
      <c r="D5" s="41" t="s">
        <v>334</v>
      </c>
      <c r="E5" s="41" t="s">
        <v>335</v>
      </c>
      <c r="F5" s="41" t="s">
        <v>336</v>
      </c>
      <c r="G5" s="41" t="s">
        <v>227</v>
      </c>
      <c r="H5" s="41" t="s">
        <v>274</v>
      </c>
      <c r="I5" s="41" t="s">
        <v>228</v>
      </c>
      <c r="J5" s="41" t="s">
        <v>229</v>
      </c>
      <c r="K5" s="41" t="s">
        <v>258</v>
      </c>
      <c r="L5" s="41" t="s">
        <v>193</v>
      </c>
    </row>
    <row r="6" customHeight="1" spans="1:12">
      <c r="A6" s="43"/>
      <c r="B6" s="44"/>
      <c r="C6" s="45"/>
      <c r="D6" s="54"/>
      <c r="E6" s="43"/>
      <c r="F6" s="43"/>
      <c r="G6" s="54"/>
      <c r="H6" s="54"/>
      <c r="I6" s="54"/>
      <c r="J6" s="54"/>
      <c r="K6" s="54" t="str">
        <f t="shared" ref="K6:K25" si="0">IF(I6=0,"",(J6-I6)/I6*100)</f>
        <v/>
      </c>
      <c r="L6" s="47"/>
    </row>
    <row r="7" customHeight="1" spans="1:12">
      <c r="A7" s="43"/>
      <c r="B7" s="44"/>
      <c r="C7" s="45"/>
      <c r="D7" s="54"/>
      <c r="E7" s="43"/>
      <c r="F7" s="43"/>
      <c r="G7" s="54"/>
      <c r="H7" s="54"/>
      <c r="I7" s="54"/>
      <c r="J7" s="54"/>
      <c r="K7" s="54" t="str">
        <f t="shared" si="0"/>
        <v/>
      </c>
      <c r="L7" s="47"/>
    </row>
    <row r="8" customHeight="1" spans="1:12">
      <c r="A8" s="43"/>
      <c r="B8" s="44"/>
      <c r="C8" s="45"/>
      <c r="D8" s="54"/>
      <c r="E8" s="43"/>
      <c r="F8" s="43"/>
      <c r="G8" s="54"/>
      <c r="H8" s="54"/>
      <c r="I8" s="54"/>
      <c r="J8" s="54"/>
      <c r="K8" s="54" t="str">
        <f t="shared" si="0"/>
        <v/>
      </c>
      <c r="L8" s="47"/>
    </row>
    <row r="9" customHeight="1" spans="1:12">
      <c r="A9" s="43"/>
      <c r="B9" s="44"/>
      <c r="C9" s="45"/>
      <c r="D9" s="54"/>
      <c r="E9" s="43"/>
      <c r="F9" s="43"/>
      <c r="G9" s="54"/>
      <c r="H9" s="54"/>
      <c r="I9" s="54"/>
      <c r="J9" s="54"/>
      <c r="K9" s="54" t="str">
        <f t="shared" si="0"/>
        <v/>
      </c>
      <c r="L9" s="47"/>
    </row>
    <row r="10" customHeight="1" spans="1:12">
      <c r="A10" s="43"/>
      <c r="B10" s="44"/>
      <c r="C10" s="45"/>
      <c r="D10" s="54"/>
      <c r="E10" s="43"/>
      <c r="F10" s="43"/>
      <c r="G10" s="54"/>
      <c r="H10" s="54"/>
      <c r="I10" s="54"/>
      <c r="J10" s="54"/>
      <c r="K10" s="54" t="str">
        <f t="shared" si="0"/>
        <v/>
      </c>
      <c r="L10" s="47"/>
    </row>
    <row r="11" customHeight="1" spans="1:12">
      <c r="A11" s="43"/>
      <c r="B11" s="44"/>
      <c r="C11" s="45"/>
      <c r="D11" s="54"/>
      <c r="E11" s="43"/>
      <c r="F11" s="43"/>
      <c r="G11" s="54"/>
      <c r="H11" s="54"/>
      <c r="I11" s="54"/>
      <c r="J11" s="54"/>
      <c r="K11" s="54" t="str">
        <f t="shared" si="0"/>
        <v/>
      </c>
      <c r="L11" s="47"/>
    </row>
    <row r="12" customHeight="1" spans="1:12">
      <c r="A12" s="43"/>
      <c r="B12" s="44"/>
      <c r="C12" s="45"/>
      <c r="D12" s="54"/>
      <c r="E12" s="43"/>
      <c r="F12" s="43"/>
      <c r="G12" s="54"/>
      <c r="H12" s="54"/>
      <c r="I12" s="54"/>
      <c r="J12" s="54"/>
      <c r="K12" s="54" t="str">
        <f t="shared" si="0"/>
        <v/>
      </c>
      <c r="L12" s="47"/>
    </row>
    <row r="13" customHeight="1" spans="1:12">
      <c r="A13" s="43"/>
      <c r="B13" s="44"/>
      <c r="C13" s="45"/>
      <c r="D13" s="54"/>
      <c r="E13" s="43"/>
      <c r="F13" s="43"/>
      <c r="G13" s="54"/>
      <c r="H13" s="54"/>
      <c r="I13" s="54"/>
      <c r="J13" s="54"/>
      <c r="K13" s="54" t="str">
        <f t="shared" si="0"/>
        <v/>
      </c>
      <c r="L13" s="47"/>
    </row>
    <row r="14" customHeight="1" spans="1:12">
      <c r="A14" s="43"/>
      <c r="B14" s="44"/>
      <c r="C14" s="45"/>
      <c r="D14" s="54"/>
      <c r="E14" s="43"/>
      <c r="F14" s="43"/>
      <c r="G14" s="54"/>
      <c r="H14" s="54"/>
      <c r="I14" s="54"/>
      <c r="J14" s="54"/>
      <c r="K14" s="54" t="str">
        <f t="shared" si="0"/>
        <v/>
      </c>
      <c r="L14" s="47"/>
    </row>
    <row r="15" customHeight="1" spans="1:12">
      <c r="A15" s="43"/>
      <c r="B15" s="44"/>
      <c r="C15" s="45"/>
      <c r="D15" s="54"/>
      <c r="E15" s="43"/>
      <c r="F15" s="43"/>
      <c r="G15" s="54"/>
      <c r="H15" s="54"/>
      <c r="I15" s="54"/>
      <c r="J15" s="54"/>
      <c r="K15" s="54" t="str">
        <f t="shared" si="0"/>
        <v/>
      </c>
      <c r="L15" s="47"/>
    </row>
    <row r="16" customHeight="1" spans="1:12">
      <c r="A16" s="43"/>
      <c r="B16" s="44"/>
      <c r="C16" s="45"/>
      <c r="D16" s="54"/>
      <c r="E16" s="43"/>
      <c r="F16" s="43"/>
      <c r="G16" s="54"/>
      <c r="H16" s="54"/>
      <c r="I16" s="54"/>
      <c r="J16" s="54"/>
      <c r="K16" s="54" t="str">
        <f t="shared" si="0"/>
        <v/>
      </c>
      <c r="L16" s="47"/>
    </row>
    <row r="17" customHeight="1" spans="1:12">
      <c r="A17" s="43"/>
      <c r="B17" s="44"/>
      <c r="C17" s="45"/>
      <c r="D17" s="54"/>
      <c r="E17" s="43"/>
      <c r="F17" s="43"/>
      <c r="G17" s="54"/>
      <c r="H17" s="54"/>
      <c r="I17" s="54"/>
      <c r="J17" s="54"/>
      <c r="K17" s="54" t="str">
        <f t="shared" si="0"/>
        <v/>
      </c>
      <c r="L17" s="47"/>
    </row>
    <row r="18" customHeight="1" spans="1:12">
      <c r="A18" s="43"/>
      <c r="B18" s="44"/>
      <c r="C18" s="45"/>
      <c r="D18" s="54"/>
      <c r="E18" s="43"/>
      <c r="F18" s="43"/>
      <c r="G18" s="54"/>
      <c r="H18" s="54"/>
      <c r="I18" s="54"/>
      <c r="J18" s="54"/>
      <c r="K18" s="54" t="str">
        <f t="shared" si="0"/>
        <v/>
      </c>
      <c r="L18" s="47"/>
    </row>
    <row r="19" customHeight="1" spans="1:12">
      <c r="A19" s="43"/>
      <c r="B19" s="44"/>
      <c r="C19" s="45"/>
      <c r="D19" s="54"/>
      <c r="E19" s="43"/>
      <c r="F19" s="43"/>
      <c r="G19" s="54"/>
      <c r="H19" s="54"/>
      <c r="I19" s="54"/>
      <c r="J19" s="54"/>
      <c r="K19" s="54" t="str">
        <f t="shared" si="0"/>
        <v/>
      </c>
      <c r="L19" s="47"/>
    </row>
    <row r="20" customHeight="1" spans="1:12">
      <c r="A20" s="43"/>
      <c r="B20" s="44"/>
      <c r="C20" s="45"/>
      <c r="D20" s="54"/>
      <c r="E20" s="43"/>
      <c r="F20" s="43"/>
      <c r="G20" s="54"/>
      <c r="H20" s="54"/>
      <c r="I20" s="54"/>
      <c r="J20" s="54"/>
      <c r="K20" s="54" t="str">
        <f t="shared" si="0"/>
        <v/>
      </c>
      <c r="L20" s="47"/>
    </row>
    <row r="21" customHeight="1" spans="1:12">
      <c r="A21" s="43"/>
      <c r="B21" s="44"/>
      <c r="C21" s="45"/>
      <c r="D21" s="54"/>
      <c r="E21" s="43"/>
      <c r="F21" s="43"/>
      <c r="G21" s="54"/>
      <c r="H21" s="54"/>
      <c r="I21" s="54"/>
      <c r="J21" s="54"/>
      <c r="K21" s="54" t="str">
        <f t="shared" si="0"/>
        <v/>
      </c>
      <c r="L21" s="47"/>
    </row>
    <row r="22" customHeight="1" spans="1:12">
      <c r="A22" s="43"/>
      <c r="B22" s="44"/>
      <c r="C22" s="45"/>
      <c r="D22" s="54"/>
      <c r="E22" s="43"/>
      <c r="F22" s="43"/>
      <c r="G22" s="54"/>
      <c r="H22" s="54"/>
      <c r="I22" s="54"/>
      <c r="J22" s="54"/>
      <c r="K22" s="54" t="str">
        <f t="shared" si="0"/>
        <v/>
      </c>
      <c r="L22" s="47"/>
    </row>
    <row r="23" customHeight="1" spans="1:12">
      <c r="A23" s="43"/>
      <c r="B23" s="44"/>
      <c r="C23" s="45"/>
      <c r="D23" s="54"/>
      <c r="E23" s="43"/>
      <c r="F23" s="43"/>
      <c r="G23" s="54"/>
      <c r="H23" s="54"/>
      <c r="I23" s="54"/>
      <c r="J23" s="54"/>
      <c r="K23" s="54" t="str">
        <f t="shared" si="0"/>
        <v/>
      </c>
      <c r="L23" s="47"/>
    </row>
    <row r="24" customHeight="1" spans="1:12">
      <c r="A24" s="43"/>
      <c r="B24" s="44"/>
      <c r="C24" s="45"/>
      <c r="D24" s="54"/>
      <c r="E24" s="43"/>
      <c r="F24" s="43"/>
      <c r="G24" s="54"/>
      <c r="H24" s="54"/>
      <c r="I24" s="54"/>
      <c r="J24" s="54"/>
      <c r="K24" s="54" t="str">
        <f t="shared" si="0"/>
        <v/>
      </c>
      <c r="L24" s="47"/>
    </row>
    <row r="25" customHeight="1" spans="1:12">
      <c r="A25" s="43"/>
      <c r="B25" s="44"/>
      <c r="C25" s="45"/>
      <c r="D25" s="54"/>
      <c r="E25" s="43"/>
      <c r="F25" s="43"/>
      <c r="G25" s="54"/>
      <c r="H25" s="54"/>
      <c r="I25" s="54"/>
      <c r="J25" s="54"/>
      <c r="K25" s="54" t="str">
        <f t="shared" si="0"/>
        <v/>
      </c>
      <c r="L25" s="47"/>
    </row>
    <row r="26" customHeight="1" spans="1:12">
      <c r="A26" s="43"/>
      <c r="B26" s="44"/>
      <c r="C26" s="45"/>
      <c r="D26" s="54"/>
      <c r="E26" s="43"/>
      <c r="F26" s="43"/>
      <c r="G26" s="54"/>
      <c r="H26" s="54"/>
      <c r="I26" s="54"/>
      <c r="J26" s="54"/>
      <c r="K26" s="54"/>
      <c r="L26" s="47"/>
    </row>
    <row r="27" customHeight="1" spans="1:12">
      <c r="A27" s="48" t="s">
        <v>306</v>
      </c>
      <c r="B27" s="66"/>
      <c r="C27" s="47"/>
      <c r="D27" s="54">
        <f t="shared" ref="D27:J27" si="1">SUM(D6:D26)</f>
        <v>0</v>
      </c>
      <c r="E27" s="47"/>
      <c r="F27" s="47"/>
      <c r="G27" s="54">
        <f t="shared" si="1"/>
        <v>0</v>
      </c>
      <c r="H27" s="54"/>
      <c r="I27" s="54">
        <f t="shared" si="1"/>
        <v>0</v>
      </c>
      <c r="J27" s="54">
        <f t="shared" si="1"/>
        <v>0</v>
      </c>
      <c r="K27" s="54" t="str">
        <f>IF(I27=0,"",(J27-I27)/I27*100)</f>
        <v/>
      </c>
      <c r="L27" s="47"/>
    </row>
    <row r="28" customHeight="1" spans="1:9">
      <c r="A28" s="50" t="e">
        <f>#REF!&amp;#REF!</f>
        <v>#REF!</v>
      </c>
      <c r="I28" s="39" t="e">
        <f>"评估人员："&amp;#REF!</f>
        <v>#REF!</v>
      </c>
    </row>
    <row r="29" customHeight="1" spans="1:1">
      <c r="A29" s="50" t="e">
        <f>CONCATENATE(#REF!,#REF!,#REF!,#REF!,#REF!,#REF!,#REF!)</f>
        <v>#REF!</v>
      </c>
    </row>
  </sheetData>
  <mergeCells count="3">
    <mergeCell ref="A2:L2"/>
    <mergeCell ref="A3:L3"/>
    <mergeCell ref="A27:B27"/>
  </mergeCells>
  <hyperlinks>
    <hyperlink ref="A1" location="索引目录!I13" display="返回索引页"/>
    <hyperlink ref="B1" location="流动负债汇总!B13"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Roman,常规"5-8
&amp;"宋体,常规"共&amp;"Times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AB15" sqref="AB15"/>
    </sheetView>
  </sheetViews>
  <sheetFormatPr defaultColWidth="7.875" defaultRowHeight="15.75" customHeight="1"/>
  <cols>
    <col min="1" max="1" width="5.25" style="13" customWidth="1"/>
    <col min="2" max="2" width="22.75" style="13" customWidth="1"/>
    <col min="3" max="3" width="11" style="13" customWidth="1"/>
    <col min="4" max="4" width="14.75" style="13" customWidth="1"/>
    <col min="5" max="6" width="14.75" style="13" customWidth="1" outlineLevel="1"/>
    <col min="7" max="8" width="18.75" style="13" customWidth="1"/>
    <col min="9" max="9" width="14.625" style="13" customWidth="1"/>
    <col min="10" max="16384" width="7.875" style="13"/>
  </cols>
  <sheetData>
    <row r="1" spans="1:9">
      <c r="A1" s="34" t="s">
        <v>86</v>
      </c>
      <c r="B1" s="51" t="s">
        <v>267</v>
      </c>
      <c r="C1" s="52"/>
      <c r="D1" s="52"/>
      <c r="E1" s="52"/>
      <c r="F1" s="52"/>
      <c r="G1" s="52"/>
      <c r="H1" s="52"/>
      <c r="I1" s="52"/>
    </row>
    <row r="2" s="11" customFormat="1" ht="30" customHeight="1" spans="1:9">
      <c r="A2" s="36" t="s">
        <v>1120</v>
      </c>
      <c r="B2" s="53"/>
      <c r="C2" s="53"/>
      <c r="D2" s="53"/>
      <c r="E2" s="53"/>
      <c r="F2" s="53"/>
      <c r="G2" s="53"/>
      <c r="H2" s="53"/>
      <c r="I2" s="53"/>
    </row>
    <row r="3" ht="14.1" customHeight="1" spans="1:9">
      <c r="A3" s="38" t="e">
        <f>CONCATENATE(#REF!,#REF!,#REF!,#REF!,#REF!,#REF!,#REF!)</f>
        <v>#REF!</v>
      </c>
      <c r="B3" s="38"/>
      <c r="C3" s="38"/>
      <c r="D3" s="38"/>
      <c r="E3" s="38"/>
      <c r="F3" s="38"/>
      <c r="G3" s="38"/>
      <c r="H3" s="38"/>
      <c r="I3" s="55"/>
    </row>
    <row r="4" customHeight="1" spans="1:9">
      <c r="A4" s="39" t="e">
        <f>#REF!&amp;#REF!</f>
        <v>#REF!</v>
      </c>
      <c r="I4" s="40" t="s">
        <v>115</v>
      </c>
    </row>
    <row r="5" s="12" customFormat="1" customHeight="1" spans="1:9">
      <c r="A5" s="41" t="s">
        <v>190</v>
      </c>
      <c r="B5" s="41" t="s">
        <v>1121</v>
      </c>
      <c r="C5" s="41" t="s">
        <v>333</v>
      </c>
      <c r="D5" s="41" t="s">
        <v>1122</v>
      </c>
      <c r="E5" s="42" t="s">
        <v>227</v>
      </c>
      <c r="F5" s="42" t="s">
        <v>274</v>
      </c>
      <c r="G5" s="41" t="s">
        <v>228</v>
      </c>
      <c r="H5" s="41" t="s">
        <v>229</v>
      </c>
      <c r="I5" s="41" t="s">
        <v>193</v>
      </c>
    </row>
    <row r="6" customHeight="1" spans="1:9">
      <c r="A6" s="43"/>
      <c r="B6" s="44"/>
      <c r="C6" s="45"/>
      <c r="D6" s="43"/>
      <c r="E6" s="54"/>
      <c r="F6" s="54"/>
      <c r="G6" s="54"/>
      <c r="H6" s="54"/>
      <c r="I6" s="47"/>
    </row>
    <row r="7" customHeight="1" spans="1:9">
      <c r="A7" s="43"/>
      <c r="B7" s="44"/>
      <c r="C7" s="45"/>
      <c r="D7" s="43"/>
      <c r="E7" s="54"/>
      <c r="F7" s="54"/>
      <c r="G7" s="54"/>
      <c r="H7" s="54"/>
      <c r="I7" s="47"/>
    </row>
    <row r="8" customHeight="1" spans="1:9">
      <c r="A8" s="43"/>
      <c r="B8" s="44"/>
      <c r="C8" s="45"/>
      <c r="D8" s="43"/>
      <c r="E8" s="54"/>
      <c r="F8" s="54"/>
      <c r="G8" s="54"/>
      <c r="H8" s="54"/>
      <c r="I8" s="47"/>
    </row>
    <row r="9" customHeight="1" spans="1:9">
      <c r="A9" s="43"/>
      <c r="B9" s="44"/>
      <c r="C9" s="45"/>
      <c r="D9" s="43"/>
      <c r="E9" s="54"/>
      <c r="F9" s="54"/>
      <c r="G9" s="54"/>
      <c r="H9" s="54"/>
      <c r="I9" s="47"/>
    </row>
    <row r="10" customHeight="1" spans="1:9">
      <c r="A10" s="43"/>
      <c r="B10" s="44"/>
      <c r="C10" s="45"/>
      <c r="D10" s="43"/>
      <c r="E10" s="54"/>
      <c r="F10" s="54"/>
      <c r="G10" s="54"/>
      <c r="H10" s="54"/>
      <c r="I10" s="47"/>
    </row>
    <row r="11" customHeight="1" spans="1:9">
      <c r="A11" s="43"/>
      <c r="B11" s="44"/>
      <c r="C11" s="45"/>
      <c r="D11" s="43"/>
      <c r="E11" s="54"/>
      <c r="F11" s="54"/>
      <c r="G11" s="54"/>
      <c r="H11" s="54"/>
      <c r="I11" s="47"/>
    </row>
    <row r="12" customHeight="1" spans="1:9">
      <c r="A12" s="43"/>
      <c r="B12" s="44"/>
      <c r="C12" s="45"/>
      <c r="D12" s="43"/>
      <c r="E12" s="54"/>
      <c r="F12" s="54"/>
      <c r="G12" s="54"/>
      <c r="H12" s="54"/>
      <c r="I12" s="47"/>
    </row>
    <row r="13" customHeight="1" spans="1:9">
      <c r="A13" s="43"/>
      <c r="B13" s="44"/>
      <c r="C13" s="45"/>
      <c r="D13" s="43"/>
      <c r="E13" s="54"/>
      <c r="F13" s="54"/>
      <c r="G13" s="54"/>
      <c r="H13" s="54"/>
      <c r="I13" s="47"/>
    </row>
    <row r="14" customHeight="1" spans="1:9">
      <c r="A14" s="43"/>
      <c r="B14" s="44"/>
      <c r="C14" s="45"/>
      <c r="D14" s="43"/>
      <c r="E14" s="54"/>
      <c r="F14" s="54"/>
      <c r="G14" s="54"/>
      <c r="H14" s="54"/>
      <c r="I14" s="47"/>
    </row>
    <row r="15" customHeight="1" spans="1:9">
      <c r="A15" s="43"/>
      <c r="B15" s="44"/>
      <c r="C15" s="45"/>
      <c r="D15" s="43"/>
      <c r="E15" s="54"/>
      <c r="F15" s="54"/>
      <c r="G15" s="54"/>
      <c r="H15" s="54"/>
      <c r="I15" s="47"/>
    </row>
    <row r="16" customHeight="1" spans="1:9">
      <c r="A16" s="43"/>
      <c r="B16" s="44"/>
      <c r="C16" s="45"/>
      <c r="D16" s="43"/>
      <c r="E16" s="54"/>
      <c r="F16" s="54"/>
      <c r="G16" s="54"/>
      <c r="H16" s="54"/>
      <c r="I16" s="47"/>
    </row>
    <row r="17" customHeight="1" spans="1:9">
      <c r="A17" s="43"/>
      <c r="B17" s="44"/>
      <c r="C17" s="45"/>
      <c r="D17" s="43"/>
      <c r="E17" s="54"/>
      <c r="F17" s="54"/>
      <c r="G17" s="54"/>
      <c r="H17" s="54"/>
      <c r="I17" s="47"/>
    </row>
    <row r="18" customHeight="1" spans="1:9">
      <c r="A18" s="43"/>
      <c r="B18" s="44"/>
      <c r="C18" s="45"/>
      <c r="D18" s="43"/>
      <c r="E18" s="54"/>
      <c r="F18" s="54"/>
      <c r="G18" s="54"/>
      <c r="H18" s="54"/>
      <c r="I18" s="47"/>
    </row>
    <row r="19" customHeight="1" spans="1:9">
      <c r="A19" s="43"/>
      <c r="B19" s="44"/>
      <c r="C19" s="45"/>
      <c r="D19" s="43"/>
      <c r="E19" s="54"/>
      <c r="F19" s="54"/>
      <c r="G19" s="54"/>
      <c r="H19" s="54"/>
      <c r="I19" s="47"/>
    </row>
    <row r="20" customHeight="1" spans="1:9">
      <c r="A20" s="43"/>
      <c r="B20" s="44"/>
      <c r="C20" s="45"/>
      <c r="D20" s="43"/>
      <c r="E20" s="54"/>
      <c r="F20" s="54"/>
      <c r="G20" s="54"/>
      <c r="H20" s="54"/>
      <c r="I20" s="47"/>
    </row>
    <row r="21" customHeight="1" spans="1:9">
      <c r="A21" s="43"/>
      <c r="B21" s="44"/>
      <c r="C21" s="45"/>
      <c r="D21" s="43"/>
      <c r="E21" s="54"/>
      <c r="F21" s="54"/>
      <c r="G21" s="54"/>
      <c r="H21" s="54"/>
      <c r="I21" s="47"/>
    </row>
    <row r="22" customHeight="1" spans="1:9">
      <c r="A22" s="43"/>
      <c r="B22" s="44"/>
      <c r="C22" s="45"/>
      <c r="D22" s="43"/>
      <c r="E22" s="54"/>
      <c r="F22" s="54"/>
      <c r="G22" s="54"/>
      <c r="H22" s="54"/>
      <c r="I22" s="47"/>
    </row>
    <row r="23" customHeight="1" spans="1:9">
      <c r="A23" s="43"/>
      <c r="B23" s="44"/>
      <c r="C23" s="45"/>
      <c r="D23" s="43"/>
      <c r="E23" s="54"/>
      <c r="F23" s="54"/>
      <c r="G23" s="54"/>
      <c r="H23" s="54"/>
      <c r="I23" s="47"/>
    </row>
    <row r="24" customHeight="1" spans="1:9">
      <c r="A24" s="43"/>
      <c r="B24" s="44"/>
      <c r="C24" s="45"/>
      <c r="D24" s="43"/>
      <c r="E24" s="54"/>
      <c r="F24" s="54"/>
      <c r="G24" s="54"/>
      <c r="H24" s="54"/>
      <c r="I24" s="47"/>
    </row>
    <row r="25" customHeight="1" spans="1:9">
      <c r="A25" s="43"/>
      <c r="B25" s="44"/>
      <c r="C25" s="45"/>
      <c r="D25" s="43"/>
      <c r="E25" s="54"/>
      <c r="F25" s="54"/>
      <c r="G25" s="54"/>
      <c r="H25" s="54"/>
      <c r="I25" s="47"/>
    </row>
    <row r="26" customHeight="1" spans="1:9">
      <c r="A26" s="43"/>
      <c r="B26" s="44"/>
      <c r="C26" s="45"/>
      <c r="D26" s="43"/>
      <c r="E26" s="54"/>
      <c r="F26" s="54"/>
      <c r="G26" s="54"/>
      <c r="H26" s="54"/>
      <c r="I26" s="47"/>
    </row>
    <row r="27" customHeight="1" spans="1:9">
      <c r="A27" s="48" t="s">
        <v>1118</v>
      </c>
      <c r="B27" s="66"/>
      <c r="C27" s="45"/>
      <c r="D27" s="43"/>
      <c r="E27" s="54">
        <f>SUM(E6:E26)</f>
        <v>0</v>
      </c>
      <c r="F27" s="54"/>
      <c r="G27" s="54">
        <f>SUM(G6:G26)</f>
        <v>0</v>
      </c>
      <c r="H27" s="54">
        <f>SUM(H6:H26)</f>
        <v>0</v>
      </c>
      <c r="I27" s="47"/>
    </row>
    <row r="28" customHeight="1" spans="1:7">
      <c r="A28" s="50" t="e">
        <f>#REF!&amp;#REF!</f>
        <v>#REF!</v>
      </c>
      <c r="G28" s="39" t="e">
        <f>"评估人员："&amp;#REF!</f>
        <v>#REF!</v>
      </c>
    </row>
    <row r="29" customHeight="1" spans="1:1">
      <c r="A29" s="50" t="e">
        <f>CONCATENATE(#REF!,#REF!,#REF!,#REF!,#REF!,#REF!,#REF!)</f>
        <v>#REF!</v>
      </c>
    </row>
  </sheetData>
  <mergeCells count="3">
    <mergeCell ref="A2:I2"/>
    <mergeCell ref="A3:I3"/>
    <mergeCell ref="A27:B27"/>
  </mergeCells>
  <hyperlinks>
    <hyperlink ref="A1" location="索引目录!I14" display="返回索引页"/>
    <hyperlink ref="B1" location="流动负债汇总!B14" display="返回"/>
  </hyperlinks>
  <printOptions horizontalCentered="1"/>
  <pageMargins left="0.349305555555556" right="0.349305555555556" top="0.788888888888889" bottom="0.788888888888889" header="1.05902777777778" footer="0.509027777777778"/>
  <pageSetup paperSize="9" scale="97" fitToHeight="0" orientation="landscape"/>
  <headerFooter alignWithMargins="0">
    <oddHeader>&amp;R&amp;"宋体,常规"&amp;10表&amp;"Times New Roman,常规"5-9
&amp;"宋体,常规"共&amp;"Times New Roman,常规"&amp;N&amp;"宋体,常规"页第&amp;"Times New Roman,常规"&amp;P&amp;"宋体,常规"页</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S46"/>
  <sheetViews>
    <sheetView zoomScale="85" zoomScaleNormal="85" topLeftCell="A4" workbookViewId="0">
      <selection activeCell="G17" sqref="G17"/>
    </sheetView>
  </sheetViews>
  <sheetFormatPr defaultColWidth="7.875" defaultRowHeight="15.75" customHeight="1"/>
  <cols>
    <col min="1" max="1" width="6.75" style="13" customWidth="1"/>
    <col min="2" max="2" width="12.125" style="13" customWidth="1"/>
    <col min="3" max="3" width="6" style="13" customWidth="1"/>
    <col min="4" max="4" width="6.625" style="13" customWidth="1"/>
    <col min="5" max="5" width="16.75" style="13" hidden="1" customWidth="1" outlineLevel="1"/>
    <col min="6" max="6" width="18.875" style="13" customWidth="1" collapsed="1"/>
    <col min="7" max="9" width="18.875" style="13" customWidth="1"/>
    <col min="10" max="16384" width="7.875" style="13"/>
  </cols>
  <sheetData>
    <row r="1" ht="12" customHeight="1" spans="1:19">
      <c r="A1" s="14" t="s">
        <v>222</v>
      </c>
      <c r="B1" s="15" t="s">
        <v>223</v>
      </c>
      <c r="C1" s="15"/>
      <c r="D1" s="15"/>
      <c r="E1" s="16"/>
      <c r="F1" s="16"/>
      <c r="G1" s="16"/>
      <c r="H1" s="16"/>
      <c r="I1" s="16"/>
      <c r="J1" s="20"/>
      <c r="K1" s="20"/>
      <c r="L1" s="20"/>
      <c r="M1" s="20"/>
      <c r="N1" s="20"/>
      <c r="O1" s="20"/>
      <c r="P1" s="20"/>
      <c r="Q1" s="20"/>
      <c r="R1" s="20"/>
      <c r="S1" s="20"/>
    </row>
    <row r="2" s="11" customFormat="1" ht="30" customHeight="1" spans="1:19">
      <c r="A2" s="17" t="s">
        <v>224</v>
      </c>
      <c r="B2" s="17"/>
      <c r="C2" s="17"/>
      <c r="D2" s="17"/>
      <c r="E2" s="17"/>
      <c r="F2" s="17"/>
      <c r="G2" s="17"/>
      <c r="H2" s="17"/>
      <c r="I2" s="17"/>
      <c r="J2" s="20"/>
      <c r="K2" s="20"/>
      <c r="L2" s="20"/>
      <c r="M2" s="20"/>
      <c r="N2" s="29"/>
      <c r="O2" s="29"/>
      <c r="P2" s="29"/>
      <c r="Q2" s="29"/>
      <c r="R2" s="29"/>
      <c r="S2" s="29"/>
    </row>
    <row r="3" ht="14.1" customHeight="1" spans="1:19">
      <c r="A3" s="18" t="e">
        <f>CONCATENATE(#REF!,#REF!,#REF!,#REF!,#REF!,#REF!,#REF!)</f>
        <v>#REF!</v>
      </c>
      <c r="B3" s="18"/>
      <c r="C3" s="18"/>
      <c r="D3" s="18"/>
      <c r="E3" s="18"/>
      <c r="F3" s="18"/>
      <c r="G3" s="18"/>
      <c r="H3" s="18"/>
      <c r="I3" s="18"/>
      <c r="J3" s="20"/>
      <c r="K3" s="20"/>
      <c r="L3" s="20"/>
      <c r="M3" s="20"/>
      <c r="N3" s="20"/>
      <c r="O3" s="20"/>
      <c r="P3" s="20"/>
      <c r="Q3" s="20"/>
      <c r="R3" s="20"/>
      <c r="S3" s="20"/>
    </row>
    <row r="4" customHeight="1" spans="1:19">
      <c r="A4" s="770" t="e">
        <f>#REF!&amp;#REF!</f>
        <v>#REF!</v>
      </c>
      <c r="B4" s="20"/>
      <c r="C4" s="20"/>
      <c r="D4" s="20"/>
      <c r="E4" s="20"/>
      <c r="F4" s="20"/>
      <c r="G4" s="20"/>
      <c r="H4" s="20"/>
      <c r="I4" s="773" t="s">
        <v>115</v>
      </c>
      <c r="J4" s="20"/>
      <c r="K4" s="20"/>
      <c r="L4" s="20"/>
      <c r="M4" s="20"/>
      <c r="N4" s="20"/>
      <c r="O4" s="20"/>
      <c r="P4" s="20"/>
      <c r="Q4" s="20"/>
      <c r="R4" s="20"/>
      <c r="S4" s="20"/>
    </row>
    <row r="5" s="12" customFormat="1" customHeight="1" spans="1:19">
      <c r="A5" s="21" t="s">
        <v>225</v>
      </c>
      <c r="B5" s="190" t="s">
        <v>226</v>
      </c>
      <c r="C5" s="599"/>
      <c r="D5" s="600"/>
      <c r="E5" s="21" t="s">
        <v>227</v>
      </c>
      <c r="F5" s="21" t="s">
        <v>228</v>
      </c>
      <c r="G5" s="21" t="s">
        <v>229</v>
      </c>
      <c r="H5" s="21" t="s">
        <v>230</v>
      </c>
      <c r="I5" s="21" t="s">
        <v>231</v>
      </c>
      <c r="J5" s="32"/>
      <c r="K5" s="32"/>
      <c r="L5" s="32"/>
      <c r="M5" s="32"/>
      <c r="N5" s="32"/>
      <c r="O5" s="32"/>
      <c r="P5" s="32"/>
      <c r="Q5" s="32"/>
      <c r="R5" s="32"/>
      <c r="S5" s="32"/>
    </row>
    <row r="6" customHeight="1" spans="1:19">
      <c r="A6" s="72" t="s">
        <v>232</v>
      </c>
      <c r="B6" s="26" t="s">
        <v>233</v>
      </c>
      <c r="C6" s="107" t="s">
        <v>234</v>
      </c>
      <c r="D6" s="27" t="s">
        <v>235</v>
      </c>
      <c r="E6" s="25">
        <f>SUM(现金!F27,银行存款!G26,其他货币资金!G27)</f>
        <v>0</v>
      </c>
      <c r="F6" s="623">
        <f>现金!H27+银行存款!I26</f>
        <v>0</v>
      </c>
      <c r="G6" s="623">
        <f>现金!I27+银行存款!J26</f>
        <v>0</v>
      </c>
      <c r="H6" s="623">
        <f t="shared" ref="H6:H16" si="0">G6-F6</f>
        <v>0</v>
      </c>
      <c r="I6" s="682" t="str">
        <f t="shared" ref="I6:I14" si="1">IF(F6=0,"",H6/F6*100)</f>
        <v/>
      </c>
      <c r="J6" s="20"/>
      <c r="K6" s="20"/>
      <c r="L6" s="20"/>
      <c r="M6" s="20"/>
      <c r="N6" s="20"/>
      <c r="O6" s="20"/>
      <c r="P6" s="20"/>
      <c r="Q6" s="20"/>
      <c r="R6" s="20"/>
      <c r="S6" s="20"/>
    </row>
    <row r="7" customHeight="1" spans="1:19">
      <c r="A7" s="72" t="s">
        <v>236</v>
      </c>
      <c r="B7" s="771" t="s">
        <v>16</v>
      </c>
      <c r="C7" s="772"/>
      <c r="D7" s="338"/>
      <c r="E7" s="25">
        <f>交易性金融资产汇总!C27</f>
        <v>0</v>
      </c>
      <c r="F7" s="623"/>
      <c r="G7" s="623"/>
      <c r="H7" s="623"/>
      <c r="I7" s="682"/>
      <c r="J7" s="20"/>
      <c r="K7" s="20"/>
      <c r="L7" s="20"/>
      <c r="M7" s="20"/>
      <c r="N7" s="20"/>
      <c r="O7" s="20"/>
      <c r="P7" s="20"/>
      <c r="Q7" s="20"/>
      <c r="R7" s="20"/>
      <c r="S7" s="20"/>
    </row>
    <row r="8" customHeight="1" spans="1:19">
      <c r="A8" s="72" t="s">
        <v>237</v>
      </c>
      <c r="B8" s="771" t="s">
        <v>23</v>
      </c>
      <c r="C8" s="772"/>
      <c r="D8" s="338"/>
      <c r="E8" s="25">
        <f>应收票据!F27</f>
        <v>0</v>
      </c>
      <c r="F8" s="623">
        <f>应收票据!H27</f>
        <v>0</v>
      </c>
      <c r="G8" s="623">
        <f>应收票据!I27</f>
        <v>0</v>
      </c>
      <c r="H8" s="623">
        <f t="shared" si="0"/>
        <v>0</v>
      </c>
      <c r="I8" s="682" t="str">
        <f t="shared" si="1"/>
        <v/>
      </c>
      <c r="J8" s="20"/>
      <c r="K8" s="20"/>
      <c r="L8" s="20"/>
      <c r="M8" s="20"/>
      <c r="N8" s="20"/>
      <c r="O8" s="20"/>
      <c r="P8" s="20"/>
      <c r="Q8" s="20"/>
      <c r="R8" s="20"/>
      <c r="S8" s="20"/>
    </row>
    <row r="9" customHeight="1" spans="1:19">
      <c r="A9" s="72" t="s">
        <v>238</v>
      </c>
      <c r="B9" s="771" t="s">
        <v>25</v>
      </c>
      <c r="C9" s="772"/>
      <c r="D9" s="338"/>
      <c r="E9" s="25">
        <f>应收账款!F38</f>
        <v>0</v>
      </c>
      <c r="F9" s="623">
        <f>应收账款!P134</f>
        <v>0</v>
      </c>
      <c r="G9" s="623">
        <f>应收账款!Q134</f>
        <v>0</v>
      </c>
      <c r="H9" s="623">
        <f t="shared" si="0"/>
        <v>0</v>
      </c>
      <c r="I9" s="682" t="str">
        <f t="shared" si="1"/>
        <v/>
      </c>
      <c r="J9" s="20"/>
      <c r="K9" s="20"/>
      <c r="L9" s="20"/>
      <c r="M9" s="20"/>
      <c r="N9" s="20"/>
      <c r="O9" s="20"/>
      <c r="P9" s="20"/>
      <c r="Q9" s="20"/>
      <c r="R9" s="20"/>
      <c r="S9" s="20"/>
    </row>
    <row r="10" customHeight="1" spans="1:19">
      <c r="A10" s="72" t="s">
        <v>239</v>
      </c>
      <c r="B10" s="771" t="s">
        <v>27</v>
      </c>
      <c r="C10" s="772"/>
      <c r="D10" s="338"/>
      <c r="E10" s="25">
        <f>预付账款!F27</f>
        <v>0</v>
      </c>
      <c r="F10" s="623">
        <f>预付账款!H71</f>
        <v>0</v>
      </c>
      <c r="G10" s="623">
        <f>预付账款!I71</f>
        <v>0</v>
      </c>
      <c r="H10" s="623">
        <f t="shared" si="0"/>
        <v>0</v>
      </c>
      <c r="I10" s="682" t="str">
        <f t="shared" si="1"/>
        <v/>
      </c>
      <c r="J10" s="20"/>
      <c r="K10" s="20"/>
      <c r="L10" s="20"/>
      <c r="M10" s="20"/>
      <c r="N10" s="20"/>
      <c r="O10" s="20"/>
      <c r="P10" s="20"/>
      <c r="Q10" s="20"/>
      <c r="R10" s="20"/>
      <c r="S10" s="20"/>
    </row>
    <row r="11" customHeight="1" spans="1:19">
      <c r="A11" s="72" t="s">
        <v>240</v>
      </c>
      <c r="B11" s="771" t="s">
        <v>29</v>
      </c>
      <c r="C11" s="772"/>
      <c r="D11" s="338"/>
      <c r="E11" s="25">
        <f>应收利息!G27</f>
        <v>0</v>
      </c>
      <c r="F11" s="623"/>
      <c r="G11" s="623"/>
      <c r="H11" s="623"/>
      <c r="I11" s="682"/>
      <c r="J11" s="20"/>
      <c r="K11" s="20"/>
      <c r="L11" s="20"/>
      <c r="M11" s="20"/>
      <c r="N11" s="20"/>
      <c r="O11" s="20"/>
      <c r="P11" s="20"/>
      <c r="Q11" s="20"/>
      <c r="R11" s="20"/>
      <c r="S11" s="20"/>
    </row>
    <row r="12" customHeight="1" spans="1:19">
      <c r="A12" s="72" t="s">
        <v>241</v>
      </c>
      <c r="B12" s="771" t="s">
        <v>242</v>
      </c>
      <c r="C12" s="772"/>
      <c r="D12" s="338"/>
      <c r="E12" s="25">
        <f>'应收股利（利润）'!E27</f>
        <v>0</v>
      </c>
      <c r="F12" s="623">
        <f>'应收股利（利润）'!G27</f>
        <v>0</v>
      </c>
      <c r="G12" s="623">
        <f>'应收股利（利润）'!H27</f>
        <v>0</v>
      </c>
      <c r="H12" s="623">
        <f t="shared" si="0"/>
        <v>0</v>
      </c>
      <c r="I12" s="682" t="str">
        <f t="shared" si="1"/>
        <v/>
      </c>
      <c r="J12" s="20"/>
      <c r="K12" s="20"/>
      <c r="L12" s="20"/>
      <c r="M12" s="20"/>
      <c r="N12" s="20"/>
      <c r="O12" s="20"/>
      <c r="P12" s="20"/>
      <c r="Q12" s="20"/>
      <c r="R12" s="20"/>
      <c r="S12" s="20"/>
    </row>
    <row r="13" customHeight="1" spans="1:19">
      <c r="A13" s="72" t="s">
        <v>243</v>
      </c>
      <c r="B13" s="771" t="s">
        <v>33</v>
      </c>
      <c r="C13" s="772"/>
      <c r="D13" s="338"/>
      <c r="E13" s="25">
        <f>其他应收款!F52</f>
        <v>-1126469.9</v>
      </c>
      <c r="F13" s="623">
        <f>其他应收款!P52</f>
        <v>0</v>
      </c>
      <c r="G13" s="623">
        <f>其他应收款!Q52</f>
        <v>0</v>
      </c>
      <c r="H13" s="623">
        <f t="shared" si="0"/>
        <v>0</v>
      </c>
      <c r="I13" s="682" t="str">
        <f t="shared" si="1"/>
        <v/>
      </c>
      <c r="J13" s="20"/>
      <c r="K13" s="20"/>
      <c r="L13" s="20"/>
      <c r="M13" s="20"/>
      <c r="N13" s="20"/>
      <c r="O13" s="20"/>
      <c r="P13" s="20"/>
      <c r="Q13" s="20"/>
      <c r="R13" s="20"/>
      <c r="S13" s="20"/>
    </row>
    <row r="14" customHeight="1" spans="1:19">
      <c r="A14" s="72" t="s">
        <v>244</v>
      </c>
      <c r="B14" s="771" t="s">
        <v>35</v>
      </c>
      <c r="C14" s="772"/>
      <c r="D14" s="338"/>
      <c r="E14" s="25">
        <f>存货汇总!C27</f>
        <v>0</v>
      </c>
      <c r="F14" s="623">
        <f>存货汇总!D27</f>
        <v>0</v>
      </c>
      <c r="G14" s="623">
        <f>存货汇总!E27</f>
        <v>0</v>
      </c>
      <c r="H14" s="623">
        <f t="shared" si="0"/>
        <v>0</v>
      </c>
      <c r="I14" s="682" t="str">
        <f t="shared" si="1"/>
        <v/>
      </c>
      <c r="J14" s="20"/>
      <c r="K14" s="20"/>
      <c r="L14" s="20"/>
      <c r="M14" s="20"/>
      <c r="N14" s="20"/>
      <c r="O14" s="20"/>
      <c r="P14" s="20"/>
      <c r="Q14" s="20"/>
      <c r="R14" s="20"/>
      <c r="S14" s="20"/>
    </row>
    <row r="15" customHeight="1" spans="1:19">
      <c r="A15" s="72" t="s">
        <v>245</v>
      </c>
      <c r="B15" s="771" t="s">
        <v>199</v>
      </c>
      <c r="C15" s="772"/>
      <c r="D15" s="338"/>
      <c r="E15" s="25">
        <f>一年到期非流动资产!E27</f>
        <v>0</v>
      </c>
      <c r="F15" s="25">
        <f>一年到期非流动资产!G27</f>
        <v>0</v>
      </c>
      <c r="G15" s="25">
        <f>一年到期非流动资产!H27</f>
        <v>0</v>
      </c>
      <c r="H15" s="25">
        <f t="shared" si="0"/>
        <v>0</v>
      </c>
      <c r="I15" s="25" t="str">
        <f t="shared" ref="I15:I25" si="2">IF(F15=0,"",H15/F15*100)</f>
        <v/>
      </c>
      <c r="J15" s="20"/>
      <c r="K15" s="20"/>
      <c r="L15" s="20"/>
      <c r="M15" s="20"/>
      <c r="N15" s="20"/>
      <c r="O15" s="20"/>
      <c r="P15" s="20"/>
      <c r="Q15" s="20"/>
      <c r="R15" s="20"/>
      <c r="S15" s="20"/>
    </row>
    <row r="16" customHeight="1" spans="1:19">
      <c r="A16" s="72" t="s">
        <v>246</v>
      </c>
      <c r="B16" s="771" t="s">
        <v>53</v>
      </c>
      <c r="C16" s="772"/>
      <c r="D16" s="338"/>
      <c r="E16" s="25">
        <f>其他流动资产!E27</f>
        <v>0</v>
      </c>
      <c r="F16" s="25">
        <f>其他流动资产!G27</f>
        <v>0</v>
      </c>
      <c r="G16" s="25">
        <f>其他流动资产!H27</f>
        <v>0</v>
      </c>
      <c r="H16" s="25">
        <f t="shared" si="0"/>
        <v>0</v>
      </c>
      <c r="I16" s="25" t="str">
        <f t="shared" si="2"/>
        <v/>
      </c>
      <c r="J16" s="20"/>
      <c r="K16" s="20"/>
      <c r="L16" s="20"/>
      <c r="M16" s="20"/>
      <c r="N16" s="20"/>
      <c r="O16" s="20"/>
      <c r="P16" s="20"/>
      <c r="Q16" s="20"/>
      <c r="R16" s="20"/>
      <c r="S16" s="20"/>
    </row>
    <row r="17" customHeight="1" spans="1:19">
      <c r="A17" s="71"/>
      <c r="B17" s="26"/>
      <c r="C17" s="107"/>
      <c r="D17" s="27"/>
      <c r="E17" s="25"/>
      <c r="F17" s="25"/>
      <c r="G17" s="25"/>
      <c r="H17" s="25"/>
      <c r="I17" s="25" t="str">
        <f t="shared" si="2"/>
        <v/>
      </c>
      <c r="J17" s="20"/>
      <c r="K17" s="20"/>
      <c r="L17" s="20"/>
      <c r="M17" s="20"/>
      <c r="N17" s="20"/>
      <c r="O17" s="20"/>
      <c r="P17" s="20"/>
      <c r="Q17" s="20"/>
      <c r="R17" s="20"/>
      <c r="S17" s="20"/>
    </row>
    <row r="18" customHeight="1" spans="1:19">
      <c r="A18" s="71"/>
      <c r="B18" s="26"/>
      <c r="C18" s="107"/>
      <c r="D18" s="27"/>
      <c r="E18" s="25"/>
      <c r="F18" s="25"/>
      <c r="G18" s="25"/>
      <c r="H18" s="25"/>
      <c r="I18" s="25" t="str">
        <f t="shared" si="2"/>
        <v/>
      </c>
      <c r="J18" s="20"/>
      <c r="K18" s="20"/>
      <c r="L18" s="20"/>
      <c r="M18" s="20"/>
      <c r="N18" s="20"/>
      <c r="O18" s="20"/>
      <c r="P18" s="20"/>
      <c r="Q18" s="20"/>
      <c r="R18" s="20"/>
      <c r="S18" s="20"/>
    </row>
    <row r="19" customHeight="1" spans="1:19">
      <c r="A19" s="71"/>
      <c r="B19" s="26"/>
      <c r="C19" s="107"/>
      <c r="D19" s="27"/>
      <c r="E19" s="25"/>
      <c r="F19" s="25"/>
      <c r="G19" s="25"/>
      <c r="H19" s="25"/>
      <c r="I19" s="25" t="str">
        <f t="shared" si="2"/>
        <v/>
      </c>
      <c r="J19" s="20"/>
      <c r="K19" s="20"/>
      <c r="L19" s="20"/>
      <c r="M19" s="20"/>
      <c r="N19" s="20"/>
      <c r="O19" s="20"/>
      <c r="P19" s="20"/>
      <c r="Q19" s="20"/>
      <c r="R19" s="20"/>
      <c r="S19" s="20"/>
    </row>
    <row r="20" customHeight="1" spans="1:19">
      <c r="A20" s="71"/>
      <c r="B20" s="26"/>
      <c r="C20" s="107"/>
      <c r="D20" s="27"/>
      <c r="E20" s="25"/>
      <c r="F20" s="25"/>
      <c r="G20" s="25"/>
      <c r="H20" s="25"/>
      <c r="I20" s="25" t="str">
        <f t="shared" si="2"/>
        <v/>
      </c>
      <c r="J20" s="20"/>
      <c r="K20" s="20"/>
      <c r="L20" s="20"/>
      <c r="M20" s="20"/>
      <c r="N20" s="20"/>
      <c r="O20" s="20"/>
      <c r="P20" s="20"/>
      <c r="Q20" s="20"/>
      <c r="R20" s="20"/>
      <c r="S20" s="20"/>
    </row>
    <row r="21" customHeight="1" spans="1:19">
      <c r="A21" s="71"/>
      <c r="B21" s="26"/>
      <c r="C21" s="107"/>
      <c r="D21" s="27"/>
      <c r="E21" s="25"/>
      <c r="F21" s="25"/>
      <c r="G21" s="25"/>
      <c r="H21" s="25"/>
      <c r="I21" s="25" t="str">
        <f t="shared" si="2"/>
        <v/>
      </c>
      <c r="J21" s="20"/>
      <c r="K21" s="20"/>
      <c r="L21" s="20"/>
      <c r="M21" s="20"/>
      <c r="N21" s="20"/>
      <c r="O21" s="20"/>
      <c r="P21" s="20"/>
      <c r="Q21" s="20"/>
      <c r="R21" s="20"/>
      <c r="S21" s="20"/>
    </row>
    <row r="22" customHeight="1" spans="1:19">
      <c r="A22" s="71"/>
      <c r="B22" s="26"/>
      <c r="C22" s="107"/>
      <c r="D22" s="27"/>
      <c r="E22" s="25"/>
      <c r="F22" s="25"/>
      <c r="G22" s="25"/>
      <c r="H22" s="25"/>
      <c r="I22" s="25" t="str">
        <f t="shared" si="2"/>
        <v/>
      </c>
      <c r="J22" s="20"/>
      <c r="K22" s="20"/>
      <c r="L22" s="20"/>
      <c r="M22" s="20"/>
      <c r="N22" s="20"/>
      <c r="O22" s="20"/>
      <c r="P22" s="20"/>
      <c r="Q22" s="20"/>
      <c r="R22" s="20"/>
      <c r="S22" s="20"/>
    </row>
    <row r="23" customHeight="1" spans="1:19">
      <c r="A23" s="71"/>
      <c r="B23" s="26"/>
      <c r="C23" s="107"/>
      <c r="D23" s="27"/>
      <c r="E23" s="25"/>
      <c r="F23" s="25"/>
      <c r="G23" s="25"/>
      <c r="H23" s="25"/>
      <c r="I23" s="25" t="str">
        <f t="shared" si="2"/>
        <v/>
      </c>
      <c r="J23" s="20"/>
      <c r="K23" s="20"/>
      <c r="L23" s="20"/>
      <c r="M23" s="20"/>
      <c r="N23" s="20"/>
      <c r="O23" s="20"/>
      <c r="P23" s="20"/>
      <c r="Q23" s="20"/>
      <c r="R23" s="20"/>
      <c r="S23" s="20"/>
    </row>
    <row r="24" customHeight="1" spans="1:19">
      <c r="A24" s="71"/>
      <c r="B24" s="26"/>
      <c r="C24" s="107"/>
      <c r="D24" s="27"/>
      <c r="E24" s="25"/>
      <c r="F24" s="25"/>
      <c r="G24" s="25"/>
      <c r="H24" s="25"/>
      <c r="I24" s="25" t="str">
        <f t="shared" si="2"/>
        <v/>
      </c>
      <c r="J24" s="20"/>
      <c r="K24" s="20"/>
      <c r="L24" s="20"/>
      <c r="M24" s="20"/>
      <c r="N24" s="20"/>
      <c r="O24" s="20"/>
      <c r="P24" s="20"/>
      <c r="Q24" s="20"/>
      <c r="R24" s="20"/>
      <c r="S24" s="20"/>
    </row>
    <row r="25" customHeight="1" spans="1:19">
      <c r="A25" s="71"/>
      <c r="B25" s="26"/>
      <c r="C25" s="107"/>
      <c r="D25" s="27"/>
      <c r="E25" s="25"/>
      <c r="F25" s="25"/>
      <c r="G25" s="25"/>
      <c r="H25" s="25"/>
      <c r="I25" s="25" t="str">
        <f t="shared" si="2"/>
        <v/>
      </c>
      <c r="J25" s="20"/>
      <c r="K25" s="20"/>
      <c r="L25" s="20"/>
      <c r="M25" s="20"/>
      <c r="N25" s="20"/>
      <c r="O25" s="20"/>
      <c r="P25" s="20"/>
      <c r="Q25" s="20"/>
      <c r="R25" s="20"/>
      <c r="S25" s="20"/>
    </row>
    <row r="26" customHeight="1" spans="1:19">
      <c r="A26" s="33"/>
      <c r="B26" s="26"/>
      <c r="C26" s="107"/>
      <c r="D26" s="27"/>
      <c r="E26" s="25"/>
      <c r="F26" s="25"/>
      <c r="G26" s="25"/>
      <c r="H26" s="25"/>
      <c r="I26" s="25"/>
      <c r="J26" s="20"/>
      <c r="K26" s="20"/>
      <c r="L26" s="20"/>
      <c r="M26" s="20"/>
      <c r="N26" s="20"/>
      <c r="O26" s="20"/>
      <c r="P26" s="20"/>
      <c r="Q26" s="20"/>
      <c r="R26" s="20"/>
      <c r="S26" s="20"/>
    </row>
    <row r="27" customHeight="1" spans="1:19">
      <c r="A27" s="21">
        <v>3</v>
      </c>
      <c r="B27" s="26" t="s">
        <v>200</v>
      </c>
      <c r="C27" s="107"/>
      <c r="D27" s="27"/>
      <c r="E27" s="25">
        <f>SUM(E6:E26)</f>
        <v>-1126469.9</v>
      </c>
      <c r="F27" s="25">
        <f>SUM(F6:F26)</f>
        <v>0</v>
      </c>
      <c r="G27" s="25">
        <f>SUM(G6:G26)</f>
        <v>0</v>
      </c>
      <c r="H27" s="25">
        <f>SUM(H6:H26)</f>
        <v>0</v>
      </c>
      <c r="I27" s="25" t="str">
        <f>IF(F27=0,"",H27/F27*100)</f>
        <v/>
      </c>
      <c r="J27" s="20"/>
      <c r="K27" s="20"/>
      <c r="L27" s="20"/>
      <c r="M27" s="20"/>
      <c r="N27" s="20"/>
      <c r="O27" s="20"/>
      <c r="P27" s="20"/>
      <c r="Q27" s="20"/>
      <c r="R27" s="20"/>
      <c r="S27" s="20"/>
    </row>
    <row r="28" customHeight="1" spans="1:19">
      <c r="A28" s="28" t="e">
        <f>#REF!&amp;#REF!</f>
        <v>#REF!</v>
      </c>
      <c r="B28" s="20"/>
      <c r="C28" s="20"/>
      <c r="D28" s="20"/>
      <c r="E28" s="20"/>
      <c r="F28" s="20"/>
      <c r="G28" s="19" t="e">
        <f>"评估人员："&amp;#REF!</f>
        <v>#REF!</v>
      </c>
      <c r="H28" s="20"/>
      <c r="I28" s="20"/>
      <c r="J28" s="20"/>
      <c r="K28" s="20"/>
      <c r="L28" s="20"/>
      <c r="M28" s="20"/>
      <c r="N28" s="20"/>
      <c r="O28" s="20"/>
      <c r="P28" s="20"/>
      <c r="Q28" s="20"/>
      <c r="R28" s="20"/>
      <c r="S28" s="20"/>
    </row>
    <row r="29" customHeight="1" spans="1:19">
      <c r="A29" s="97"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protectedRanges>
    <protectedRange password="CEC8" sqref="F6:H14" name="区域1"/>
  </protectedRanges>
  <mergeCells count="24">
    <mergeCell ref="A2:I2"/>
    <mergeCell ref="A3:I3"/>
    <mergeCell ref="B5:D5"/>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s>
  <hyperlinks>
    <hyperlink ref="B11" location="应收利息!A1" display="应收利息"/>
    <hyperlink ref="B7" location="短期投资汇总!A1" display="交易性金融资产"/>
    <hyperlink ref="B8" location="应收票据!A1" display="应收票据"/>
    <hyperlink ref="B10" location="'应收股利（利润）'!A1" display="预付账款"/>
    <hyperlink ref="B15" location="存货汇总!A1" display="一年内到期的非流动资产"/>
    <hyperlink ref="B16" location="待摊费用!A1" display="其他流动资产"/>
    <hyperlink ref="B6" location="现金!A1" display="货币资金（现金"/>
    <hyperlink ref="C6" location="银行存款!A1" display="存款"/>
    <hyperlink ref="D6" location="其他货币资金!A1" display="他币）"/>
    <hyperlink ref="A1" location="索引目录!C6" display="返回索引页"/>
    <hyperlink ref="B1" location="分类汇总!B6" display="返回"/>
    <hyperlink ref="B7:D7" location="交易性金融资产汇总!B1" display="交易性金融资产"/>
    <hyperlink ref="B9:D9" location="应收账款!B1" display="应收账款"/>
    <hyperlink ref="B10:D10" location="预付账款!B1" display="预付账款"/>
    <hyperlink ref="B11:D11" location="应收利息!B1" display="应收利息"/>
    <hyperlink ref="B12:D12" location="'应收股利（利润）'!B1" display="应收股利（应收利润）"/>
    <hyperlink ref="B13:D13" location="其他应收款!B1" display="其他应收款"/>
    <hyperlink ref="B14:D14" location="存货汇总!B1" display="存货"/>
    <hyperlink ref="B15:D15" location="一年到期非流动资产!B1" display="一年内到期的非流动资产"/>
    <hyperlink ref="B16:D16" location="其他流动资产!B1" display="其他流动资产"/>
  </hyperlinks>
  <printOptions horizontalCentered="1"/>
  <pageMargins left="0.349305555555556" right="0.349305555555556" top="0.788888888888889" bottom="0.349305555555556" header="0.979166666666667" footer="0.238888888888889"/>
  <pageSetup paperSize="9" orientation="landscape"/>
  <headerFooter alignWithMargins="0">
    <oddHeader>&amp;R&amp;"宋体,常规"&amp;10表&amp;"Times New Roman,常规"3
&amp;"宋体,常规"共&amp;"Times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8"/>
  <sheetViews>
    <sheetView workbookViewId="0">
      <selection activeCell="AB15" sqref="AB15"/>
    </sheetView>
  </sheetViews>
  <sheetFormatPr defaultColWidth="7.875" defaultRowHeight="15.75" customHeight="1"/>
  <cols>
    <col min="1" max="1" width="3.75" style="13" customWidth="1"/>
    <col min="2" max="2" width="29.875" style="13" customWidth="1"/>
    <col min="3" max="3" width="12.25" style="13" customWidth="1"/>
    <col min="4" max="4" width="17.75" style="13" customWidth="1"/>
    <col min="5" max="6" width="14.5" style="13" hidden="1" customWidth="1" outlineLevel="1"/>
    <col min="7" max="7" width="17.5" style="13" customWidth="1" collapsed="1"/>
    <col min="8" max="8" width="17.5" style="13" customWidth="1"/>
    <col min="9" max="9" width="14.625" style="13" customWidth="1"/>
    <col min="10" max="10" width="7.875" style="13" hidden="1" customWidth="1"/>
    <col min="11" max="16384" width="7.875" style="13"/>
  </cols>
  <sheetData>
    <row r="1" spans="1:19">
      <c r="A1" s="14" t="s">
        <v>222</v>
      </c>
      <c r="B1" s="15" t="s">
        <v>223</v>
      </c>
      <c r="C1" s="16"/>
      <c r="D1" s="16"/>
      <c r="E1" s="16"/>
      <c r="F1" s="16"/>
      <c r="G1" s="16"/>
      <c r="H1" s="16"/>
      <c r="I1" s="16"/>
      <c r="J1" s="20"/>
      <c r="K1" s="20"/>
      <c r="L1" s="20"/>
      <c r="M1" s="20"/>
      <c r="N1" s="20"/>
      <c r="O1" s="20"/>
      <c r="P1" s="20"/>
      <c r="Q1" s="20"/>
      <c r="R1" s="20"/>
      <c r="S1" s="20"/>
    </row>
    <row r="2" s="11" customFormat="1" ht="30" customHeight="1" spans="1:19">
      <c r="A2" s="17" t="s">
        <v>1123</v>
      </c>
      <c r="B2" s="17"/>
      <c r="C2" s="17"/>
      <c r="D2" s="17"/>
      <c r="E2" s="17"/>
      <c r="F2" s="17"/>
      <c r="G2" s="17"/>
      <c r="H2" s="17"/>
      <c r="I2" s="17"/>
      <c r="J2" s="20"/>
      <c r="K2" s="20"/>
      <c r="L2" s="20"/>
      <c r="M2" s="20"/>
      <c r="N2" s="29"/>
      <c r="O2" s="29"/>
      <c r="P2" s="29"/>
      <c r="Q2" s="29"/>
      <c r="R2" s="29"/>
      <c r="S2" s="29"/>
    </row>
    <row r="3" ht="14.1" customHeight="1" spans="1:19">
      <c r="A3" s="18" t="e">
        <f>CONCATENATE(#REF!,#REF!,#REF!,#REF!,#REF!,#REF!,#REF!)</f>
        <v>#REF!</v>
      </c>
      <c r="B3" s="18"/>
      <c r="C3" s="18"/>
      <c r="D3" s="18"/>
      <c r="E3" s="18"/>
      <c r="F3" s="18"/>
      <c r="G3" s="18"/>
      <c r="H3" s="18"/>
      <c r="I3" s="30"/>
      <c r="J3" s="20"/>
      <c r="K3" s="20"/>
      <c r="L3" s="20"/>
      <c r="M3" s="20"/>
      <c r="N3" s="20"/>
      <c r="O3" s="20"/>
      <c r="P3" s="20"/>
      <c r="Q3" s="20"/>
      <c r="R3" s="20"/>
      <c r="S3" s="20"/>
    </row>
    <row r="4" customHeight="1" spans="1:19">
      <c r="A4" s="19" t="e">
        <f>#REF!&amp;#REF!</f>
        <v>#REF!</v>
      </c>
      <c r="B4" s="20"/>
      <c r="C4" s="20"/>
      <c r="D4" s="20"/>
      <c r="E4" s="20"/>
      <c r="F4" s="20"/>
      <c r="G4" s="20"/>
      <c r="H4" s="20"/>
      <c r="I4" s="31" t="s">
        <v>248</v>
      </c>
      <c r="J4" s="20"/>
      <c r="K4" s="20"/>
      <c r="L4" s="20"/>
      <c r="M4" s="20"/>
      <c r="N4" s="20"/>
      <c r="O4" s="20"/>
      <c r="P4" s="20"/>
      <c r="Q4" s="20"/>
      <c r="R4" s="20"/>
      <c r="S4" s="20"/>
    </row>
    <row r="5" s="12" customFormat="1" customHeight="1" spans="1:19">
      <c r="A5" s="21" t="s">
        <v>249</v>
      </c>
      <c r="B5" s="21" t="s">
        <v>302</v>
      </c>
      <c r="C5" s="21" t="s">
        <v>313</v>
      </c>
      <c r="D5" s="21" t="s">
        <v>312</v>
      </c>
      <c r="E5" s="22" t="s">
        <v>254</v>
      </c>
      <c r="F5" s="22" t="s">
        <v>255</v>
      </c>
      <c r="G5" s="21" t="s">
        <v>256</v>
      </c>
      <c r="H5" s="21" t="s">
        <v>257</v>
      </c>
      <c r="I5" s="21" t="s">
        <v>305</v>
      </c>
      <c r="J5" s="32"/>
      <c r="K5" s="32"/>
      <c r="L5" s="32"/>
      <c r="M5" s="32"/>
      <c r="N5" s="32"/>
      <c r="O5" s="32"/>
      <c r="P5" s="32"/>
      <c r="Q5" s="32"/>
      <c r="R5" s="32"/>
      <c r="S5" s="32"/>
    </row>
    <row r="6" s="77" customFormat="1" customHeight="1" spans="1:19">
      <c r="A6" s="21"/>
      <c r="B6" s="78"/>
      <c r="C6" s="79"/>
      <c r="D6" s="23"/>
      <c r="E6" s="25"/>
      <c r="F6" s="25"/>
      <c r="G6" s="25"/>
      <c r="H6" s="80"/>
      <c r="I6" s="33"/>
      <c r="J6" s="20" t="s">
        <v>266</v>
      </c>
      <c r="K6" s="20"/>
      <c r="L6" s="20"/>
      <c r="M6" s="20"/>
      <c r="N6" s="20"/>
      <c r="O6" s="20"/>
      <c r="P6" s="20"/>
      <c r="Q6" s="20"/>
      <c r="R6" s="20"/>
      <c r="S6" s="20"/>
    </row>
    <row r="7" customHeight="1" spans="1:19">
      <c r="A7" s="21"/>
      <c r="B7" s="78"/>
      <c r="C7" s="79"/>
      <c r="D7" s="23"/>
      <c r="E7" s="25"/>
      <c r="F7" s="25"/>
      <c r="G7" s="25"/>
      <c r="H7" s="80"/>
      <c r="I7" s="33"/>
      <c r="J7" s="20"/>
      <c r="K7" s="20"/>
      <c r="L7" s="20"/>
      <c r="M7" s="20"/>
      <c r="N7" s="20"/>
      <c r="O7" s="20"/>
      <c r="P7" s="20"/>
      <c r="Q7" s="20"/>
      <c r="R7" s="20"/>
      <c r="S7" s="20"/>
    </row>
    <row r="8" customHeight="1" spans="1:19">
      <c r="A8" s="21"/>
      <c r="B8" s="78"/>
      <c r="C8" s="79"/>
      <c r="D8" s="23"/>
      <c r="E8" s="25"/>
      <c r="F8" s="25"/>
      <c r="G8" s="25"/>
      <c r="H8" s="80"/>
      <c r="I8" s="33"/>
      <c r="J8" s="20"/>
      <c r="K8" s="20"/>
      <c r="L8" s="20"/>
      <c r="M8" s="20"/>
      <c r="N8" s="20"/>
      <c r="O8" s="20"/>
      <c r="P8" s="20"/>
      <c r="Q8" s="20"/>
      <c r="R8" s="20"/>
      <c r="S8" s="20"/>
    </row>
    <row r="9" customHeight="1" spans="1:19">
      <c r="A9" s="21"/>
      <c r="B9" s="78"/>
      <c r="C9" s="79"/>
      <c r="D9" s="23"/>
      <c r="E9" s="25"/>
      <c r="F9" s="25"/>
      <c r="G9" s="25"/>
      <c r="H9" s="80"/>
      <c r="I9" s="33"/>
      <c r="J9" s="20"/>
      <c r="K9" s="20"/>
      <c r="L9" s="20"/>
      <c r="M9" s="20"/>
      <c r="N9" s="20"/>
      <c r="O9" s="20"/>
      <c r="P9" s="20"/>
      <c r="Q9" s="20"/>
      <c r="R9" s="20"/>
      <c r="S9" s="20"/>
    </row>
    <row r="10" customHeight="1" spans="1:19">
      <c r="A10" s="21"/>
      <c r="B10" s="78"/>
      <c r="C10" s="79"/>
      <c r="D10" s="23"/>
      <c r="E10" s="25"/>
      <c r="F10" s="25"/>
      <c r="G10" s="25"/>
      <c r="H10" s="80"/>
      <c r="I10" s="33"/>
      <c r="J10" s="20"/>
      <c r="K10" s="20"/>
      <c r="L10" s="20"/>
      <c r="M10" s="20"/>
      <c r="N10" s="20"/>
      <c r="O10" s="20"/>
      <c r="P10" s="20"/>
      <c r="Q10" s="20"/>
      <c r="R10" s="20"/>
      <c r="S10" s="20"/>
    </row>
    <row r="11" customHeight="1" spans="1:19">
      <c r="A11" s="21"/>
      <c r="B11" s="78"/>
      <c r="C11" s="79"/>
      <c r="D11" s="23"/>
      <c r="E11" s="25"/>
      <c r="F11" s="25"/>
      <c r="G11" s="25"/>
      <c r="H11" s="80"/>
      <c r="I11" s="33"/>
      <c r="J11" s="20"/>
      <c r="K11" s="20"/>
      <c r="L11" s="20"/>
      <c r="M11" s="20"/>
      <c r="N11" s="20"/>
      <c r="O11" s="20"/>
      <c r="P11" s="20"/>
      <c r="Q11" s="20"/>
      <c r="R11" s="20"/>
      <c r="S11" s="20"/>
    </row>
    <row r="12" customHeight="1" spans="1:19">
      <c r="A12" s="21"/>
      <c r="B12" s="78"/>
      <c r="C12" s="79"/>
      <c r="D12" s="23"/>
      <c r="E12" s="25"/>
      <c r="F12" s="25"/>
      <c r="G12" s="25"/>
      <c r="H12" s="80"/>
      <c r="I12" s="33"/>
      <c r="J12" s="20"/>
      <c r="K12" s="20"/>
      <c r="L12" s="20"/>
      <c r="M12" s="20"/>
      <c r="N12" s="20"/>
      <c r="O12" s="20"/>
      <c r="P12" s="20"/>
      <c r="Q12" s="20"/>
      <c r="R12" s="20"/>
      <c r="S12" s="20"/>
    </row>
    <row r="13" customHeight="1" spans="1:19">
      <c r="A13" s="21"/>
      <c r="B13" s="78"/>
      <c r="C13" s="79"/>
      <c r="D13" s="23"/>
      <c r="E13" s="25"/>
      <c r="F13" s="25"/>
      <c r="G13" s="25"/>
      <c r="H13" s="80"/>
      <c r="I13" s="33"/>
      <c r="J13" s="20"/>
      <c r="K13" s="20"/>
      <c r="L13" s="20"/>
      <c r="M13" s="20"/>
      <c r="N13" s="20"/>
      <c r="O13" s="20"/>
      <c r="P13" s="20"/>
      <c r="Q13" s="20"/>
      <c r="R13" s="20"/>
      <c r="S13" s="20"/>
    </row>
    <row r="14" customHeight="1" spans="1:19">
      <c r="A14" s="21"/>
      <c r="B14" s="78"/>
      <c r="C14" s="79"/>
      <c r="D14" s="23"/>
      <c r="E14" s="25"/>
      <c r="F14" s="25"/>
      <c r="G14" s="25"/>
      <c r="H14" s="80"/>
      <c r="I14" s="33"/>
      <c r="J14" s="20"/>
      <c r="K14" s="20"/>
      <c r="L14" s="20"/>
      <c r="M14" s="20"/>
      <c r="N14" s="20"/>
      <c r="O14" s="20"/>
      <c r="P14" s="20"/>
      <c r="Q14" s="20"/>
      <c r="R14" s="20"/>
      <c r="S14" s="20"/>
    </row>
    <row r="15" customHeight="1" spans="1:19">
      <c r="A15" s="21"/>
      <c r="B15" s="78"/>
      <c r="C15" s="79"/>
      <c r="D15" s="23"/>
      <c r="E15" s="25"/>
      <c r="F15" s="25"/>
      <c r="G15" s="25"/>
      <c r="H15" s="80"/>
      <c r="I15" s="33"/>
      <c r="J15" s="20"/>
      <c r="K15" s="20"/>
      <c r="L15" s="20"/>
      <c r="M15" s="20"/>
      <c r="N15" s="20"/>
      <c r="O15" s="20"/>
      <c r="P15" s="20"/>
      <c r="Q15" s="20"/>
      <c r="R15" s="20"/>
      <c r="S15" s="20"/>
    </row>
    <row r="16" customHeight="1" spans="1:19">
      <c r="A16" s="21"/>
      <c r="B16" s="78"/>
      <c r="C16" s="79"/>
      <c r="D16" s="23"/>
      <c r="E16" s="25"/>
      <c r="F16" s="25"/>
      <c r="G16" s="25"/>
      <c r="H16" s="80"/>
      <c r="I16" s="33"/>
      <c r="J16" s="20"/>
      <c r="K16" s="20"/>
      <c r="L16" s="20"/>
      <c r="M16" s="20"/>
      <c r="N16" s="20"/>
      <c r="O16" s="20"/>
      <c r="P16" s="20"/>
      <c r="Q16" s="20"/>
      <c r="R16" s="20"/>
      <c r="S16" s="20"/>
    </row>
    <row r="17" customHeight="1" spans="1:19">
      <c r="A17" s="21"/>
      <c r="B17" s="78"/>
      <c r="C17" s="79"/>
      <c r="D17" s="23"/>
      <c r="E17" s="25"/>
      <c r="F17" s="25"/>
      <c r="G17" s="25"/>
      <c r="H17" s="80"/>
      <c r="I17" s="33"/>
      <c r="J17" s="20"/>
      <c r="K17" s="20"/>
      <c r="L17" s="20"/>
      <c r="M17" s="20"/>
      <c r="N17" s="20"/>
      <c r="O17" s="20"/>
      <c r="P17" s="20"/>
      <c r="Q17" s="20"/>
      <c r="R17" s="20"/>
      <c r="S17" s="20"/>
    </row>
    <row r="18" customHeight="1" spans="1:19">
      <c r="A18" s="21"/>
      <c r="B18" s="78"/>
      <c r="C18" s="79"/>
      <c r="D18" s="23"/>
      <c r="E18" s="25"/>
      <c r="F18" s="25"/>
      <c r="G18" s="25"/>
      <c r="H18" s="80"/>
      <c r="I18" s="33"/>
      <c r="J18" s="20"/>
      <c r="K18" s="20"/>
      <c r="L18" s="20"/>
      <c r="M18" s="20"/>
      <c r="N18" s="20"/>
      <c r="O18" s="20"/>
      <c r="P18" s="20"/>
      <c r="Q18" s="20"/>
      <c r="R18" s="20"/>
      <c r="S18" s="20"/>
    </row>
    <row r="19" customHeight="1" spans="1:19">
      <c r="A19" s="21"/>
      <c r="B19" s="78"/>
      <c r="C19" s="79"/>
      <c r="D19" s="23"/>
      <c r="E19" s="25"/>
      <c r="F19" s="25"/>
      <c r="G19" s="25"/>
      <c r="H19" s="80"/>
      <c r="I19" s="33"/>
      <c r="J19" s="20"/>
      <c r="K19" s="20"/>
      <c r="L19" s="20"/>
      <c r="M19" s="20"/>
      <c r="N19" s="20"/>
      <c r="O19" s="20"/>
      <c r="P19" s="20"/>
      <c r="Q19" s="20"/>
      <c r="R19" s="20"/>
      <c r="S19" s="20"/>
    </row>
    <row r="20" customHeight="1" spans="1:19">
      <c r="A20" s="21"/>
      <c r="B20" s="78"/>
      <c r="C20" s="79"/>
      <c r="D20" s="23"/>
      <c r="E20" s="25"/>
      <c r="F20" s="25"/>
      <c r="G20" s="25"/>
      <c r="H20" s="80"/>
      <c r="I20" s="33"/>
      <c r="J20" s="20"/>
      <c r="K20" s="20"/>
      <c r="L20" s="20"/>
      <c r="M20" s="20"/>
      <c r="N20" s="20"/>
      <c r="O20" s="20"/>
      <c r="P20" s="20"/>
      <c r="Q20" s="20"/>
      <c r="R20" s="20"/>
      <c r="S20" s="20"/>
    </row>
    <row r="21" customHeight="1" spans="1:19">
      <c r="A21" s="21"/>
      <c r="B21" s="78"/>
      <c r="C21" s="79"/>
      <c r="D21" s="23"/>
      <c r="E21" s="25"/>
      <c r="F21" s="25"/>
      <c r="G21" s="25"/>
      <c r="H21" s="80"/>
      <c r="I21" s="33"/>
      <c r="J21" s="20"/>
      <c r="K21" s="20"/>
      <c r="L21" s="20"/>
      <c r="M21" s="20"/>
      <c r="N21" s="20"/>
      <c r="O21" s="20"/>
      <c r="P21" s="20"/>
      <c r="Q21" s="20"/>
      <c r="R21" s="20"/>
      <c r="S21" s="20"/>
    </row>
    <row r="22" customHeight="1" spans="1:19">
      <c r="A22" s="21"/>
      <c r="B22" s="78"/>
      <c r="C22" s="79"/>
      <c r="D22" s="23"/>
      <c r="E22" s="25"/>
      <c r="F22" s="25"/>
      <c r="G22" s="25"/>
      <c r="H22" s="80"/>
      <c r="I22" s="33"/>
      <c r="J22" s="20"/>
      <c r="K22" s="20"/>
      <c r="L22" s="20"/>
      <c r="M22" s="20"/>
      <c r="N22" s="20"/>
      <c r="O22" s="20"/>
      <c r="P22" s="20"/>
      <c r="Q22" s="20"/>
      <c r="R22" s="20"/>
      <c r="S22" s="20"/>
    </row>
    <row r="23" customHeight="1" spans="1:19">
      <c r="A23" s="21"/>
      <c r="B23" s="78"/>
      <c r="C23" s="79"/>
      <c r="D23" s="23"/>
      <c r="E23" s="25"/>
      <c r="F23" s="25"/>
      <c r="G23" s="25"/>
      <c r="H23" s="80"/>
      <c r="I23" s="33"/>
      <c r="J23" s="20"/>
      <c r="K23" s="20"/>
      <c r="L23" s="20"/>
      <c r="M23" s="20"/>
      <c r="N23" s="20"/>
      <c r="O23" s="20"/>
      <c r="P23" s="20"/>
      <c r="Q23" s="20"/>
      <c r="R23" s="20"/>
      <c r="S23" s="20"/>
    </row>
    <row r="24" customHeight="1" spans="1:19">
      <c r="A24" s="21"/>
      <c r="B24" s="78"/>
      <c r="C24" s="79"/>
      <c r="D24" s="23"/>
      <c r="E24" s="25"/>
      <c r="F24" s="25"/>
      <c r="G24" s="25"/>
      <c r="H24" s="80"/>
      <c r="I24" s="33"/>
      <c r="J24" s="20"/>
      <c r="K24" s="20"/>
      <c r="L24" s="20"/>
      <c r="M24" s="20"/>
      <c r="N24" s="20"/>
      <c r="O24" s="20"/>
      <c r="P24" s="20"/>
      <c r="Q24" s="20"/>
      <c r="R24" s="20"/>
      <c r="S24" s="20"/>
    </row>
    <row r="25" customHeight="1" spans="1:19">
      <c r="A25" s="21"/>
      <c r="B25" s="78"/>
      <c r="C25" s="79"/>
      <c r="D25" s="23"/>
      <c r="E25" s="25"/>
      <c r="F25" s="25"/>
      <c r="G25" s="25"/>
      <c r="H25" s="80"/>
      <c r="I25" s="33"/>
      <c r="J25" s="20"/>
      <c r="K25" s="20"/>
      <c r="L25" s="20"/>
      <c r="M25" s="20"/>
      <c r="N25" s="20"/>
      <c r="O25" s="20"/>
      <c r="P25" s="20"/>
      <c r="Q25" s="20"/>
      <c r="R25" s="20"/>
      <c r="S25" s="20"/>
    </row>
    <row r="26" customHeight="1" spans="1:19">
      <c r="A26" s="21"/>
      <c r="B26" s="78"/>
      <c r="C26" s="79"/>
      <c r="D26" s="23"/>
      <c r="E26" s="25"/>
      <c r="F26" s="25"/>
      <c r="G26" s="25"/>
      <c r="H26" s="80"/>
      <c r="I26" s="33"/>
      <c r="J26" s="20"/>
      <c r="K26" s="20"/>
      <c r="L26" s="20"/>
      <c r="M26" s="20"/>
      <c r="N26" s="20"/>
      <c r="O26" s="20"/>
      <c r="P26" s="20"/>
      <c r="Q26" s="20"/>
      <c r="R26" s="20"/>
      <c r="S26" s="20"/>
    </row>
    <row r="27" customHeight="1" spans="1:19">
      <c r="A27" s="21"/>
      <c r="B27" s="78"/>
      <c r="C27" s="79"/>
      <c r="D27" s="23"/>
      <c r="E27" s="25"/>
      <c r="F27" s="25"/>
      <c r="G27" s="25"/>
      <c r="H27" s="80"/>
      <c r="I27" s="33"/>
      <c r="J27" s="20"/>
      <c r="K27" s="20"/>
      <c r="L27" s="20"/>
      <c r="M27" s="20"/>
      <c r="N27" s="20"/>
      <c r="O27" s="20"/>
      <c r="P27" s="20"/>
      <c r="Q27" s="20"/>
      <c r="R27" s="20"/>
      <c r="S27" s="20"/>
    </row>
    <row r="28" customHeight="1" spans="1:19">
      <c r="A28" s="21"/>
      <c r="B28" s="78"/>
      <c r="C28" s="79"/>
      <c r="D28" s="23"/>
      <c r="E28" s="25"/>
      <c r="F28" s="25"/>
      <c r="G28" s="25"/>
      <c r="H28" s="80"/>
      <c r="I28" s="33"/>
      <c r="J28" s="20"/>
      <c r="K28" s="20"/>
      <c r="L28" s="20"/>
      <c r="M28" s="20"/>
      <c r="N28" s="20"/>
      <c r="O28" s="20"/>
      <c r="P28" s="20"/>
      <c r="Q28" s="20"/>
      <c r="R28" s="20"/>
      <c r="S28" s="20"/>
    </row>
    <row r="29" customHeight="1" spans="1:19">
      <c r="A29" s="21"/>
      <c r="B29" s="78"/>
      <c r="C29" s="79"/>
      <c r="D29" s="23"/>
      <c r="E29" s="25"/>
      <c r="F29" s="25"/>
      <c r="G29" s="25"/>
      <c r="H29" s="80"/>
      <c r="I29" s="33"/>
      <c r="J29" s="20"/>
      <c r="K29" s="20"/>
      <c r="L29" s="20"/>
      <c r="M29" s="20"/>
      <c r="N29" s="20"/>
      <c r="O29" s="20"/>
      <c r="P29" s="20"/>
      <c r="Q29" s="20"/>
      <c r="R29" s="20"/>
      <c r="S29" s="20"/>
    </row>
    <row r="30" customHeight="1" spans="1:19">
      <c r="A30" s="21"/>
      <c r="B30" s="78"/>
      <c r="C30" s="79"/>
      <c r="D30" s="23"/>
      <c r="E30" s="25"/>
      <c r="F30" s="25"/>
      <c r="G30" s="25"/>
      <c r="H30" s="80"/>
      <c r="I30" s="33"/>
      <c r="J30" s="20"/>
      <c r="K30" s="20"/>
      <c r="L30" s="20"/>
      <c r="M30" s="20"/>
      <c r="N30" s="20"/>
      <c r="O30" s="20"/>
      <c r="P30" s="20"/>
      <c r="Q30" s="20"/>
      <c r="R30" s="20"/>
      <c r="S30" s="20"/>
    </row>
    <row r="31" customHeight="1" spans="1:19">
      <c r="A31" s="21"/>
      <c r="B31" s="78"/>
      <c r="C31" s="79"/>
      <c r="D31" s="23"/>
      <c r="E31" s="25"/>
      <c r="F31" s="25"/>
      <c r="G31" s="25"/>
      <c r="H31" s="80"/>
      <c r="I31" s="33"/>
      <c r="J31" s="20"/>
      <c r="K31" s="20"/>
      <c r="L31" s="20"/>
      <c r="M31" s="20"/>
      <c r="N31" s="20"/>
      <c r="O31" s="20"/>
      <c r="P31" s="20"/>
      <c r="Q31" s="20"/>
      <c r="R31" s="20"/>
      <c r="S31" s="20"/>
    </row>
    <row r="32" customHeight="1" spans="1:19">
      <c r="A32" s="21"/>
      <c r="B32" s="78"/>
      <c r="C32" s="79"/>
      <c r="D32" s="23"/>
      <c r="E32" s="25"/>
      <c r="F32" s="25"/>
      <c r="G32" s="25"/>
      <c r="H32" s="80"/>
      <c r="I32" s="33"/>
      <c r="J32" s="20"/>
      <c r="K32" s="20"/>
      <c r="L32" s="20"/>
      <c r="M32" s="20"/>
      <c r="N32" s="20"/>
      <c r="O32" s="20"/>
      <c r="P32" s="20"/>
      <c r="Q32" s="20"/>
      <c r="R32" s="20"/>
      <c r="S32" s="20"/>
    </row>
    <row r="33" customHeight="1" spans="1:19">
      <c r="A33" s="21"/>
      <c r="B33" s="78"/>
      <c r="C33" s="79"/>
      <c r="D33" s="23"/>
      <c r="E33" s="25"/>
      <c r="F33" s="25"/>
      <c r="G33" s="25"/>
      <c r="H33" s="80"/>
      <c r="I33" s="33"/>
      <c r="J33" s="20"/>
      <c r="K33" s="20"/>
      <c r="L33" s="20"/>
      <c r="M33" s="20"/>
      <c r="N33" s="20"/>
      <c r="O33" s="20"/>
      <c r="P33" s="20"/>
      <c r="Q33" s="20"/>
      <c r="R33" s="20"/>
      <c r="S33" s="20"/>
    </row>
    <row r="34" customHeight="1" spans="1:19">
      <c r="A34" s="21"/>
      <c r="B34" s="78"/>
      <c r="C34" s="79"/>
      <c r="D34" s="23"/>
      <c r="E34" s="25"/>
      <c r="F34" s="25"/>
      <c r="G34" s="25"/>
      <c r="H34" s="80"/>
      <c r="I34" s="33"/>
      <c r="J34" s="20"/>
      <c r="K34" s="20"/>
      <c r="L34" s="20"/>
      <c r="M34" s="20"/>
      <c r="N34" s="20"/>
      <c r="O34" s="20"/>
      <c r="P34" s="20"/>
      <c r="Q34" s="20"/>
      <c r="R34" s="20"/>
      <c r="S34" s="20"/>
    </row>
    <row r="35" customHeight="1" spans="1:19">
      <c r="A35" s="21"/>
      <c r="B35" s="78"/>
      <c r="C35" s="79"/>
      <c r="D35" s="23"/>
      <c r="E35" s="25"/>
      <c r="F35" s="25"/>
      <c r="G35" s="25"/>
      <c r="H35" s="80"/>
      <c r="I35" s="33"/>
      <c r="J35" s="20"/>
      <c r="K35" s="20"/>
      <c r="L35" s="20"/>
      <c r="M35" s="20"/>
      <c r="N35" s="20"/>
      <c r="O35" s="20"/>
      <c r="P35" s="20"/>
      <c r="Q35" s="20"/>
      <c r="R35" s="20"/>
      <c r="S35" s="20"/>
    </row>
    <row r="36" customHeight="1" spans="1:19">
      <c r="A36" s="21"/>
      <c r="B36" s="78"/>
      <c r="C36" s="79"/>
      <c r="D36" s="23"/>
      <c r="E36" s="25"/>
      <c r="F36" s="25"/>
      <c r="G36" s="25"/>
      <c r="H36" s="80"/>
      <c r="I36" s="33"/>
      <c r="J36" s="20"/>
      <c r="K36" s="20"/>
      <c r="L36" s="20"/>
      <c r="M36" s="20"/>
      <c r="N36" s="20"/>
      <c r="O36" s="20"/>
      <c r="P36" s="20"/>
      <c r="Q36" s="20"/>
      <c r="R36" s="20"/>
      <c r="S36" s="20"/>
    </row>
    <row r="37" customHeight="1" spans="1:19">
      <c r="A37" s="21"/>
      <c r="B37" s="78"/>
      <c r="C37" s="79"/>
      <c r="D37" s="23"/>
      <c r="E37" s="25"/>
      <c r="F37" s="25"/>
      <c r="G37" s="25"/>
      <c r="H37" s="80"/>
      <c r="I37" s="33"/>
      <c r="J37" s="20"/>
      <c r="K37" s="20"/>
      <c r="L37" s="20"/>
      <c r="M37" s="20"/>
      <c r="N37" s="20"/>
      <c r="O37" s="20"/>
      <c r="P37" s="20"/>
      <c r="Q37" s="20"/>
      <c r="R37" s="20"/>
      <c r="S37" s="20"/>
    </row>
    <row r="38" customHeight="1" spans="1:19">
      <c r="A38" s="21"/>
      <c r="B38" s="78"/>
      <c r="C38" s="79"/>
      <c r="D38" s="23"/>
      <c r="E38" s="25"/>
      <c r="F38" s="25"/>
      <c r="G38" s="25"/>
      <c r="H38" s="80"/>
      <c r="I38" s="33"/>
      <c r="J38" s="20"/>
      <c r="K38" s="20"/>
      <c r="L38" s="20"/>
      <c r="M38" s="20"/>
      <c r="N38" s="20"/>
      <c r="O38" s="20"/>
      <c r="P38" s="20"/>
      <c r="Q38" s="20"/>
      <c r="R38" s="20"/>
      <c r="S38" s="20"/>
    </row>
    <row r="39" customHeight="1" spans="1:19">
      <c r="A39" s="21"/>
      <c r="B39" s="78"/>
      <c r="C39" s="79"/>
      <c r="D39" s="23"/>
      <c r="E39" s="25"/>
      <c r="F39" s="25"/>
      <c r="G39" s="25"/>
      <c r="H39" s="80"/>
      <c r="I39" s="33"/>
      <c r="J39" s="20"/>
      <c r="K39" s="20"/>
      <c r="L39" s="20"/>
      <c r="M39" s="20"/>
      <c r="N39" s="20"/>
      <c r="O39" s="20"/>
      <c r="P39" s="20"/>
      <c r="Q39" s="20"/>
      <c r="R39" s="20"/>
      <c r="S39" s="20"/>
    </row>
    <row r="40" customHeight="1" spans="1:19">
      <c r="A40" s="21"/>
      <c r="B40" s="78"/>
      <c r="C40" s="79"/>
      <c r="D40" s="23"/>
      <c r="E40" s="25"/>
      <c r="F40" s="25"/>
      <c r="G40" s="25"/>
      <c r="H40" s="80"/>
      <c r="I40" s="33"/>
      <c r="J40" s="20"/>
      <c r="K40" s="20"/>
      <c r="L40" s="20"/>
      <c r="M40" s="20"/>
      <c r="N40" s="20"/>
      <c r="O40" s="20"/>
      <c r="P40" s="20"/>
      <c r="Q40" s="20"/>
      <c r="R40" s="20"/>
      <c r="S40" s="20"/>
    </row>
    <row r="41" customHeight="1" spans="1:19">
      <c r="A41" s="21"/>
      <c r="B41" s="78"/>
      <c r="C41" s="79"/>
      <c r="D41" s="23"/>
      <c r="E41" s="25"/>
      <c r="F41" s="25"/>
      <c r="G41" s="25"/>
      <c r="H41" s="80"/>
      <c r="I41" s="33"/>
      <c r="J41" s="20"/>
      <c r="K41" s="20"/>
      <c r="L41" s="20"/>
      <c r="M41" s="20"/>
      <c r="N41" s="20"/>
      <c r="O41" s="20"/>
      <c r="P41" s="20"/>
      <c r="Q41" s="20"/>
      <c r="R41" s="20"/>
      <c r="S41" s="20"/>
    </row>
    <row r="42" customHeight="1" spans="1:19">
      <c r="A42" s="21"/>
      <c r="B42" s="23"/>
      <c r="C42" s="24"/>
      <c r="D42" s="21"/>
      <c r="E42" s="25"/>
      <c r="F42" s="25"/>
      <c r="G42" s="25"/>
      <c r="H42" s="25"/>
      <c r="I42" s="33"/>
      <c r="J42" s="20"/>
      <c r="K42" s="20"/>
      <c r="L42" s="20"/>
      <c r="M42" s="20"/>
      <c r="N42" s="20"/>
      <c r="O42" s="20"/>
      <c r="P42" s="20"/>
      <c r="Q42" s="20"/>
      <c r="R42" s="20"/>
      <c r="S42" s="20"/>
    </row>
    <row r="43" customHeight="1" spans="1:19">
      <c r="A43" s="21"/>
      <c r="B43" s="23"/>
      <c r="C43" s="24"/>
      <c r="D43" s="21"/>
      <c r="E43" s="25"/>
      <c r="F43" s="25"/>
      <c r="G43" s="25"/>
      <c r="H43" s="25"/>
      <c r="I43" s="33"/>
      <c r="J43" s="20"/>
      <c r="K43" s="20"/>
      <c r="L43" s="20"/>
      <c r="M43" s="20"/>
      <c r="N43" s="20"/>
      <c r="O43" s="20"/>
      <c r="P43" s="20"/>
      <c r="Q43" s="20"/>
      <c r="R43" s="20"/>
      <c r="S43" s="20"/>
    </row>
    <row r="44" customHeight="1" spans="1:19">
      <c r="A44" s="21"/>
      <c r="B44" s="23"/>
      <c r="C44" s="24"/>
      <c r="D44" s="21"/>
      <c r="E44" s="25"/>
      <c r="F44" s="25"/>
      <c r="G44" s="25"/>
      <c r="H44" s="25"/>
      <c r="I44" s="33"/>
      <c r="J44" s="20"/>
      <c r="K44" s="20"/>
      <c r="L44" s="20"/>
      <c r="M44" s="20"/>
      <c r="N44" s="20"/>
      <c r="O44" s="20"/>
      <c r="P44" s="20"/>
      <c r="Q44" s="20"/>
      <c r="R44" s="20"/>
      <c r="S44" s="20"/>
    </row>
    <row r="45" customHeight="1" spans="1:19">
      <c r="A45" s="21"/>
      <c r="B45" s="23"/>
      <c r="C45" s="24"/>
      <c r="D45" s="21"/>
      <c r="E45" s="25"/>
      <c r="F45" s="25"/>
      <c r="G45" s="25"/>
      <c r="H45" s="25"/>
      <c r="I45" s="33"/>
      <c r="J45" s="20"/>
      <c r="K45" s="20"/>
      <c r="L45" s="20"/>
      <c r="M45" s="20"/>
      <c r="N45" s="20"/>
      <c r="O45" s="20"/>
      <c r="P45" s="20"/>
      <c r="Q45" s="20"/>
      <c r="R45" s="20"/>
      <c r="S45" s="20"/>
    </row>
    <row r="46" customHeight="1" spans="1:19">
      <c r="A46" s="26" t="s">
        <v>1106</v>
      </c>
      <c r="B46" s="27"/>
      <c r="C46" s="24"/>
      <c r="D46" s="21"/>
      <c r="E46" s="25">
        <f>SUM(E6:E45)</f>
        <v>0</v>
      </c>
      <c r="F46" s="25"/>
      <c r="G46" s="25">
        <f>SUM(G6:G45)</f>
        <v>0</v>
      </c>
      <c r="H46" s="25">
        <f>SUM(H6:H45)</f>
        <v>0</v>
      </c>
      <c r="I46" s="33"/>
      <c r="J46" s="20"/>
      <c r="K46" s="20"/>
      <c r="L46" s="20"/>
      <c r="M46" s="20"/>
      <c r="N46" s="20"/>
      <c r="O46" s="20"/>
      <c r="P46" s="20"/>
      <c r="Q46" s="20"/>
      <c r="R46" s="20"/>
      <c r="S46" s="20"/>
    </row>
    <row r="47" customHeight="1" spans="1:7">
      <c r="A47" s="50" t="e">
        <f>#REF!&amp;#REF!</f>
        <v>#REF!</v>
      </c>
      <c r="G47" s="39" t="e">
        <f>"评估人员："&amp;#REF!</f>
        <v>#REF!</v>
      </c>
    </row>
    <row r="48" customHeight="1" spans="1:1">
      <c r="A48" s="50" t="e">
        <f>CONCATENATE(#REF!,#REF!,#REF!,#REF!,#REF!,#REF!,#REF!)</f>
        <v>#REF!</v>
      </c>
    </row>
  </sheetData>
  <mergeCells count="3">
    <mergeCell ref="A2:I2"/>
    <mergeCell ref="A3:I3"/>
    <mergeCell ref="A46:B46"/>
  </mergeCells>
  <hyperlinks>
    <hyperlink ref="A1" location="索引目录!I15" display="返回索引页"/>
    <hyperlink ref="B1" location="流动负债汇总!B15" display="返回"/>
  </hyperlinks>
  <printOptions horizontalCentered="1"/>
  <pageMargins left="0.349305555555556" right="0.349305555555556" top="0.788888888888889" bottom="0.788888888888889" header="1.02916666666667" footer="0.509027777777778"/>
  <pageSetup paperSize="9" fitToHeight="0" orientation="landscape"/>
  <headerFooter alignWithMargins="0">
    <oddHeader>&amp;R&amp;"宋体,常规"&amp;10表&amp;"Times New Roman,常规"5-10
&amp;"宋体,常规"共&amp;"Times New Roman,常规"&amp;N&amp;"宋体,常规"页第&amp;"Times New Roman,常规"&amp;P&amp;"宋体,常规"页</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AB15" sqref="AB15"/>
    </sheetView>
  </sheetViews>
  <sheetFormatPr defaultColWidth="7.875" defaultRowHeight="15.75" customHeight="1"/>
  <cols>
    <col min="1" max="1" width="6.125" style="13" customWidth="1"/>
    <col min="2" max="2" width="22.375" style="13" customWidth="1"/>
    <col min="3" max="3" width="9.875" style="13" customWidth="1"/>
    <col min="4" max="4" width="10.125" style="13" customWidth="1"/>
    <col min="5" max="5" width="9.875" style="13" customWidth="1"/>
    <col min="6" max="7" width="13.25" style="13" customWidth="1" outlineLevel="1"/>
    <col min="8" max="9" width="17.625" style="13" customWidth="1"/>
    <col min="10" max="10" width="12.75" style="13" customWidth="1"/>
    <col min="11" max="16384" width="7.875" style="13"/>
  </cols>
  <sheetData>
    <row r="1" spans="1:10">
      <c r="A1" s="34" t="s">
        <v>86</v>
      </c>
      <c r="B1" s="51" t="s">
        <v>267</v>
      </c>
      <c r="C1" s="52"/>
      <c r="D1" s="52"/>
      <c r="E1" s="52"/>
      <c r="F1" s="52"/>
      <c r="G1" s="52"/>
      <c r="H1" s="52"/>
      <c r="I1" s="52"/>
      <c r="J1" s="52"/>
    </row>
    <row r="2" s="11" customFormat="1" ht="30" customHeight="1" spans="1:10">
      <c r="A2" s="36" t="s">
        <v>1124</v>
      </c>
      <c r="B2" s="53"/>
      <c r="C2" s="53"/>
      <c r="D2" s="53"/>
      <c r="E2" s="53"/>
      <c r="F2" s="53"/>
      <c r="G2" s="53"/>
      <c r="H2" s="53"/>
      <c r="I2" s="53"/>
      <c r="J2" s="53"/>
    </row>
    <row r="3" ht="14.1" customHeight="1" spans="1:10">
      <c r="A3" s="38" t="e">
        <f>CONCATENATE(#REF!,#REF!,#REF!,#REF!,#REF!,#REF!,#REF!)</f>
        <v>#REF!</v>
      </c>
      <c r="B3" s="38"/>
      <c r="C3" s="38"/>
      <c r="D3" s="38"/>
      <c r="E3" s="38"/>
      <c r="F3" s="38"/>
      <c r="G3" s="38"/>
      <c r="H3" s="38"/>
      <c r="I3" s="55"/>
      <c r="J3" s="55"/>
    </row>
    <row r="4" customHeight="1" spans="1:10">
      <c r="A4" s="39" t="e">
        <f>#REF!&amp;#REF!</f>
        <v>#REF!</v>
      </c>
      <c r="J4" s="40" t="s">
        <v>115</v>
      </c>
    </row>
    <row r="5" s="12" customFormat="1" customHeight="1" spans="1:10">
      <c r="A5" s="41" t="s">
        <v>190</v>
      </c>
      <c r="B5" s="41" t="s">
        <v>1125</v>
      </c>
      <c r="C5" s="41" t="s">
        <v>333</v>
      </c>
      <c r="D5" s="41" t="s">
        <v>420</v>
      </c>
      <c r="E5" s="41" t="s">
        <v>1126</v>
      </c>
      <c r="F5" s="42" t="s">
        <v>227</v>
      </c>
      <c r="G5" s="42" t="s">
        <v>274</v>
      </c>
      <c r="H5" s="41" t="s">
        <v>228</v>
      </c>
      <c r="I5" s="41" t="s">
        <v>229</v>
      </c>
      <c r="J5" s="41" t="s">
        <v>193</v>
      </c>
    </row>
    <row r="6" customHeight="1" spans="1:10">
      <c r="A6" s="43"/>
      <c r="B6" s="44"/>
      <c r="C6" s="45"/>
      <c r="D6" s="45"/>
      <c r="E6" s="43"/>
      <c r="F6" s="54"/>
      <c r="G6" s="54"/>
      <c r="H6" s="54"/>
      <c r="I6" s="54"/>
      <c r="J6" s="47"/>
    </row>
    <row r="7" customHeight="1" spans="1:10">
      <c r="A7" s="43"/>
      <c r="B7" s="44"/>
      <c r="C7" s="45"/>
      <c r="D7" s="45"/>
      <c r="E7" s="43"/>
      <c r="F7" s="54"/>
      <c r="G7" s="54"/>
      <c r="H7" s="54"/>
      <c r="I7" s="54"/>
      <c r="J7" s="47"/>
    </row>
    <row r="8" customHeight="1" spans="1:10">
      <c r="A8" s="43"/>
      <c r="B8" s="44"/>
      <c r="C8" s="45"/>
      <c r="D8" s="45"/>
      <c r="E8" s="43"/>
      <c r="F8" s="54"/>
      <c r="G8" s="54"/>
      <c r="H8" s="54"/>
      <c r="I8" s="54"/>
      <c r="J8" s="47"/>
    </row>
    <row r="9" customHeight="1" spans="1:10">
      <c r="A9" s="43"/>
      <c r="B9" s="44"/>
      <c r="C9" s="45"/>
      <c r="D9" s="45"/>
      <c r="E9" s="43"/>
      <c r="F9" s="54"/>
      <c r="G9" s="54"/>
      <c r="H9" s="54"/>
      <c r="I9" s="54"/>
      <c r="J9" s="47"/>
    </row>
    <row r="10" customHeight="1" spans="1:10">
      <c r="A10" s="43"/>
      <c r="B10" s="44"/>
      <c r="C10" s="45"/>
      <c r="D10" s="45"/>
      <c r="E10" s="43"/>
      <c r="F10" s="54"/>
      <c r="G10" s="54"/>
      <c r="H10" s="54"/>
      <c r="I10" s="54"/>
      <c r="J10" s="47"/>
    </row>
    <row r="11" customHeight="1" spans="1:10">
      <c r="A11" s="43"/>
      <c r="B11" s="44"/>
      <c r="C11" s="45"/>
      <c r="D11" s="45"/>
      <c r="E11" s="43"/>
      <c r="F11" s="54"/>
      <c r="G11" s="54"/>
      <c r="H11" s="54"/>
      <c r="I11" s="54"/>
      <c r="J11" s="47"/>
    </row>
    <row r="12" customHeight="1" spans="1:10">
      <c r="A12" s="43"/>
      <c r="B12" s="44"/>
      <c r="C12" s="45"/>
      <c r="D12" s="45"/>
      <c r="E12" s="43"/>
      <c r="F12" s="54"/>
      <c r="G12" s="54"/>
      <c r="H12" s="54"/>
      <c r="I12" s="54"/>
      <c r="J12" s="47"/>
    </row>
    <row r="13" customHeight="1" spans="1:10">
      <c r="A13" s="43"/>
      <c r="B13" s="44"/>
      <c r="C13" s="45"/>
      <c r="D13" s="45"/>
      <c r="E13" s="43"/>
      <c r="F13" s="54"/>
      <c r="G13" s="54"/>
      <c r="H13" s="54"/>
      <c r="I13" s="54"/>
      <c r="J13" s="47"/>
    </row>
    <row r="14" customHeight="1" spans="1:10">
      <c r="A14" s="43"/>
      <c r="B14" s="44"/>
      <c r="C14" s="45"/>
      <c r="D14" s="45"/>
      <c r="E14" s="43"/>
      <c r="F14" s="54"/>
      <c r="G14" s="54"/>
      <c r="H14" s="54"/>
      <c r="I14" s="54"/>
      <c r="J14" s="47"/>
    </row>
    <row r="15" customHeight="1" spans="1:10">
      <c r="A15" s="43"/>
      <c r="B15" s="44"/>
      <c r="C15" s="45"/>
      <c r="D15" s="45"/>
      <c r="E15" s="43"/>
      <c r="F15" s="54"/>
      <c r="G15" s="54"/>
      <c r="H15" s="54"/>
      <c r="I15" s="54"/>
      <c r="J15" s="47"/>
    </row>
    <row r="16" customHeight="1" spans="1:10">
      <c r="A16" s="43"/>
      <c r="B16" s="44"/>
      <c r="C16" s="45"/>
      <c r="D16" s="45"/>
      <c r="E16" s="43"/>
      <c r="F16" s="54"/>
      <c r="G16" s="54"/>
      <c r="H16" s="54"/>
      <c r="I16" s="54"/>
      <c r="J16" s="47"/>
    </row>
    <row r="17" customHeight="1" spans="1:10">
      <c r="A17" s="43"/>
      <c r="B17" s="44"/>
      <c r="C17" s="45"/>
      <c r="D17" s="45"/>
      <c r="E17" s="43"/>
      <c r="F17" s="54"/>
      <c r="G17" s="54"/>
      <c r="H17" s="54"/>
      <c r="I17" s="54"/>
      <c r="J17" s="47"/>
    </row>
    <row r="18" customHeight="1" spans="1:10">
      <c r="A18" s="43"/>
      <c r="B18" s="44"/>
      <c r="C18" s="45"/>
      <c r="D18" s="45"/>
      <c r="E18" s="43"/>
      <c r="F18" s="54"/>
      <c r="G18" s="54"/>
      <c r="H18" s="54"/>
      <c r="I18" s="54"/>
      <c r="J18" s="47"/>
    </row>
    <row r="19" customHeight="1" spans="1:10">
      <c r="A19" s="43"/>
      <c r="B19" s="44"/>
      <c r="C19" s="45"/>
      <c r="D19" s="45"/>
      <c r="E19" s="43"/>
      <c r="F19" s="54"/>
      <c r="G19" s="54"/>
      <c r="H19" s="54"/>
      <c r="I19" s="54"/>
      <c r="J19" s="47"/>
    </row>
    <row r="20" customHeight="1" spans="1:10">
      <c r="A20" s="43"/>
      <c r="B20" s="44"/>
      <c r="C20" s="45"/>
      <c r="D20" s="45"/>
      <c r="E20" s="43"/>
      <c r="F20" s="54"/>
      <c r="G20" s="54"/>
      <c r="H20" s="54"/>
      <c r="I20" s="54"/>
      <c r="J20" s="47"/>
    </row>
    <row r="21" customHeight="1" spans="1:10">
      <c r="A21" s="43"/>
      <c r="B21" s="44"/>
      <c r="C21" s="45"/>
      <c r="D21" s="45"/>
      <c r="E21" s="43"/>
      <c r="F21" s="54"/>
      <c r="G21" s="54"/>
      <c r="H21" s="54"/>
      <c r="I21" s="54"/>
      <c r="J21" s="47"/>
    </row>
    <row r="22" customHeight="1" spans="1:10">
      <c r="A22" s="43"/>
      <c r="B22" s="44"/>
      <c r="C22" s="45"/>
      <c r="D22" s="45"/>
      <c r="E22" s="43"/>
      <c r="F22" s="54"/>
      <c r="G22" s="54"/>
      <c r="H22" s="54"/>
      <c r="I22" s="54"/>
      <c r="J22" s="47"/>
    </row>
    <row r="23" customHeight="1" spans="1:10">
      <c r="A23" s="43"/>
      <c r="B23" s="44"/>
      <c r="C23" s="45"/>
      <c r="D23" s="45"/>
      <c r="E23" s="43"/>
      <c r="F23" s="54"/>
      <c r="G23" s="54"/>
      <c r="H23" s="54"/>
      <c r="I23" s="54"/>
      <c r="J23" s="47"/>
    </row>
    <row r="24" customHeight="1" spans="1:10">
      <c r="A24" s="43"/>
      <c r="B24" s="44"/>
      <c r="C24" s="45"/>
      <c r="D24" s="45"/>
      <c r="E24" s="43"/>
      <c r="F24" s="54"/>
      <c r="G24" s="54"/>
      <c r="H24" s="54"/>
      <c r="I24" s="54"/>
      <c r="J24" s="47"/>
    </row>
    <row r="25" customHeight="1" spans="1:10">
      <c r="A25" s="43"/>
      <c r="B25" s="44"/>
      <c r="C25" s="45"/>
      <c r="D25" s="45"/>
      <c r="E25" s="43"/>
      <c r="F25" s="54"/>
      <c r="G25" s="54"/>
      <c r="H25" s="54"/>
      <c r="I25" s="54"/>
      <c r="J25" s="47"/>
    </row>
    <row r="26" customHeight="1" spans="1:10">
      <c r="A26" s="43"/>
      <c r="B26" s="44"/>
      <c r="C26" s="45"/>
      <c r="D26" s="45"/>
      <c r="E26" s="43"/>
      <c r="F26" s="54"/>
      <c r="G26" s="54"/>
      <c r="H26" s="54"/>
      <c r="I26" s="54"/>
      <c r="J26" s="47"/>
    </row>
    <row r="27" customHeight="1" spans="1:10">
      <c r="A27" s="48" t="s">
        <v>1060</v>
      </c>
      <c r="B27" s="66"/>
      <c r="C27" s="45"/>
      <c r="D27" s="45"/>
      <c r="E27" s="47"/>
      <c r="F27" s="54">
        <f>SUM(F6:F26)</f>
        <v>0</v>
      </c>
      <c r="G27" s="54"/>
      <c r="H27" s="54">
        <f>SUM(H6:H26)</f>
        <v>0</v>
      </c>
      <c r="I27" s="54">
        <f>SUM(I6:I26)</f>
        <v>0</v>
      </c>
      <c r="J27" s="47"/>
    </row>
    <row r="28" customHeight="1" spans="1:8">
      <c r="A28" s="50" t="e">
        <f>#REF!&amp;#REF!</f>
        <v>#REF!</v>
      </c>
      <c r="H28" s="39" t="e">
        <f>"评估人员："&amp;#REF!</f>
        <v>#REF!</v>
      </c>
    </row>
    <row r="29" customHeight="1" spans="1:1">
      <c r="A29" s="50" t="e">
        <f>CONCATENATE(#REF!,#REF!,#REF!,#REF!,#REF!,#REF!,#REF!)</f>
        <v>#REF!</v>
      </c>
    </row>
  </sheetData>
  <mergeCells count="3">
    <mergeCell ref="A2:J2"/>
    <mergeCell ref="A3:J3"/>
    <mergeCell ref="A27:B27"/>
  </mergeCells>
  <hyperlinks>
    <hyperlink ref="A1" location="索引目录!I16" display="返回索引页"/>
    <hyperlink ref="B1" location="流动负债汇总!B16" display="返回"/>
  </hyperlinks>
  <printOptions horizontalCentered="1"/>
  <pageMargins left="0.349305555555556" right="0.349305555555556" top="0.788888888888889" bottom="0.788888888888889" header="1.05" footer="0.509027777777778"/>
  <pageSetup paperSize="9" scale="99" fitToHeight="0" orientation="landscape"/>
  <headerFooter alignWithMargins="0">
    <oddHeader>&amp;R&amp;"宋体,常规"&amp;10表&amp;"Times New Roman,常规"5-11
&amp;"宋体,常规"共&amp;"Times New Roman,常规"&amp;N&amp;"宋体,常规"页第&amp;"Times New Roman,常规"&amp;P&amp;"宋体,常规"页</oddHead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AB15" sqref="AB15"/>
    </sheetView>
  </sheetViews>
  <sheetFormatPr defaultColWidth="7.875" defaultRowHeight="15.75" customHeight="1"/>
  <cols>
    <col min="1" max="1" width="5.25" style="13" customWidth="1"/>
    <col min="2" max="2" width="21.875" style="13" customWidth="1"/>
    <col min="3" max="3" width="11.125" style="13" customWidth="1"/>
    <col min="4" max="4" width="18.875" style="13" customWidth="1"/>
    <col min="5" max="6" width="14.5" style="13" hidden="1" customWidth="1" outlineLevel="1"/>
    <col min="7" max="7" width="17.5" style="13" customWidth="1" collapsed="1"/>
    <col min="8" max="8" width="17.5" style="13" customWidth="1"/>
    <col min="9" max="9" width="13.625" style="13" customWidth="1"/>
    <col min="10" max="16384" width="7.875" style="13"/>
  </cols>
  <sheetData>
    <row r="1" spans="1:9">
      <c r="A1" s="34" t="s">
        <v>86</v>
      </c>
      <c r="B1" s="51" t="s">
        <v>267</v>
      </c>
      <c r="C1" s="52"/>
      <c r="D1" s="52"/>
      <c r="E1" s="52"/>
      <c r="F1" s="52"/>
      <c r="G1" s="52"/>
      <c r="H1" s="52"/>
      <c r="I1" s="52"/>
    </row>
    <row r="2" s="11" customFormat="1" ht="30" customHeight="1" spans="1:9">
      <c r="A2" s="36" t="s">
        <v>1127</v>
      </c>
      <c r="B2" s="53"/>
      <c r="C2" s="53"/>
      <c r="D2" s="53"/>
      <c r="E2" s="53"/>
      <c r="F2" s="53"/>
      <c r="G2" s="53"/>
      <c r="H2" s="53"/>
      <c r="I2" s="53"/>
    </row>
    <row r="3" ht="14.1" customHeight="1" spans="1:9">
      <c r="A3" s="38" t="e">
        <f>CONCATENATE(#REF!,#REF!,#REF!,#REF!,#REF!,#REF!,#REF!)</f>
        <v>#REF!</v>
      </c>
      <c r="B3" s="38"/>
      <c r="C3" s="38"/>
      <c r="D3" s="38"/>
      <c r="E3" s="38"/>
      <c r="F3" s="38"/>
      <c r="G3" s="38"/>
      <c r="H3" s="38"/>
      <c r="I3" s="55"/>
    </row>
    <row r="4" customHeight="1" spans="1:9">
      <c r="A4" s="39" t="e">
        <f>#REF!&amp;#REF!</f>
        <v>#REF!</v>
      </c>
      <c r="I4" s="40" t="s">
        <v>115</v>
      </c>
    </row>
    <row r="5" s="12" customFormat="1" customHeight="1" spans="1:9">
      <c r="A5" s="41" t="s">
        <v>190</v>
      </c>
      <c r="B5" s="41" t="s">
        <v>302</v>
      </c>
      <c r="C5" s="41" t="s">
        <v>333</v>
      </c>
      <c r="D5" s="41" t="s">
        <v>399</v>
      </c>
      <c r="E5" s="42" t="s">
        <v>227</v>
      </c>
      <c r="F5" s="42" t="s">
        <v>274</v>
      </c>
      <c r="G5" s="41" t="s">
        <v>228</v>
      </c>
      <c r="H5" s="41" t="s">
        <v>229</v>
      </c>
      <c r="I5" s="41" t="s">
        <v>193</v>
      </c>
    </row>
    <row r="6" customHeight="1" spans="1:9">
      <c r="A6" s="43"/>
      <c r="B6" s="76"/>
      <c r="C6" s="45"/>
      <c r="D6" s="41"/>
      <c r="E6" s="54"/>
      <c r="F6" s="54"/>
      <c r="G6" s="54"/>
      <c r="H6" s="54"/>
      <c r="I6" s="47"/>
    </row>
    <row r="7" customHeight="1" spans="1:9">
      <c r="A7" s="43"/>
      <c r="B7" s="44"/>
      <c r="C7" s="45"/>
      <c r="D7" s="43"/>
      <c r="E7" s="54"/>
      <c r="F7" s="54"/>
      <c r="G7" s="54"/>
      <c r="H7" s="54"/>
      <c r="I7" s="47"/>
    </row>
    <row r="8" customHeight="1" spans="1:9">
      <c r="A8" s="43"/>
      <c r="B8" s="44"/>
      <c r="C8" s="45"/>
      <c r="D8" s="43"/>
      <c r="E8" s="54"/>
      <c r="F8" s="54"/>
      <c r="G8" s="54"/>
      <c r="H8" s="54"/>
      <c r="I8" s="47"/>
    </row>
    <row r="9" customHeight="1" spans="1:9">
      <c r="A9" s="43"/>
      <c r="B9" s="44"/>
      <c r="C9" s="45"/>
      <c r="D9" s="43"/>
      <c r="E9" s="54"/>
      <c r="F9" s="54"/>
      <c r="G9" s="54"/>
      <c r="H9" s="54"/>
      <c r="I9" s="47"/>
    </row>
    <row r="10" customHeight="1" spans="1:9">
      <c r="A10" s="43"/>
      <c r="B10" s="44"/>
      <c r="C10" s="45"/>
      <c r="D10" s="43"/>
      <c r="E10" s="54"/>
      <c r="F10" s="54"/>
      <c r="G10" s="54"/>
      <c r="H10" s="54"/>
      <c r="I10" s="47"/>
    </row>
    <row r="11" customHeight="1" spans="1:9">
      <c r="A11" s="43"/>
      <c r="B11" s="44"/>
      <c r="C11" s="45"/>
      <c r="D11" s="43"/>
      <c r="E11" s="54"/>
      <c r="F11" s="54"/>
      <c r="G11" s="54"/>
      <c r="H11" s="54"/>
      <c r="I11" s="47"/>
    </row>
    <row r="12" customHeight="1" spans="1:9">
      <c r="A12" s="43"/>
      <c r="B12" s="44"/>
      <c r="C12" s="45"/>
      <c r="D12" s="43"/>
      <c r="E12" s="54"/>
      <c r="F12" s="54"/>
      <c r="G12" s="54"/>
      <c r="H12" s="54"/>
      <c r="I12" s="47"/>
    </row>
    <row r="13" customHeight="1" spans="1:9">
      <c r="A13" s="43"/>
      <c r="B13" s="44"/>
      <c r="C13" s="45"/>
      <c r="D13" s="43"/>
      <c r="E13" s="54"/>
      <c r="F13" s="54"/>
      <c r="G13" s="54"/>
      <c r="H13" s="54"/>
      <c r="I13" s="47"/>
    </row>
    <row r="14" customHeight="1" spans="1:9">
      <c r="A14" s="43"/>
      <c r="B14" s="44"/>
      <c r="C14" s="45"/>
      <c r="D14" s="43"/>
      <c r="E14" s="54"/>
      <c r="F14" s="54"/>
      <c r="G14" s="54"/>
      <c r="H14" s="54"/>
      <c r="I14" s="47"/>
    </row>
    <row r="15" customHeight="1" spans="1:9">
      <c r="A15" s="43"/>
      <c r="B15" s="44"/>
      <c r="C15" s="45"/>
      <c r="D15" s="43"/>
      <c r="E15" s="54"/>
      <c r="F15" s="54"/>
      <c r="G15" s="54"/>
      <c r="H15" s="54"/>
      <c r="I15" s="47"/>
    </row>
    <row r="16" customHeight="1" spans="1:9">
      <c r="A16" s="43"/>
      <c r="B16" s="44"/>
      <c r="C16" s="45"/>
      <c r="D16" s="43"/>
      <c r="E16" s="54"/>
      <c r="F16" s="54"/>
      <c r="G16" s="54"/>
      <c r="H16" s="54"/>
      <c r="I16" s="47"/>
    </row>
    <row r="17" customHeight="1" spans="1:9">
      <c r="A17" s="43"/>
      <c r="B17" s="44"/>
      <c r="C17" s="45"/>
      <c r="D17" s="43"/>
      <c r="E17" s="54"/>
      <c r="F17" s="54"/>
      <c r="G17" s="54"/>
      <c r="H17" s="54"/>
      <c r="I17" s="47"/>
    </row>
    <row r="18" customHeight="1" spans="1:9">
      <c r="A18" s="43"/>
      <c r="B18" s="44"/>
      <c r="C18" s="45"/>
      <c r="D18" s="43"/>
      <c r="E18" s="54"/>
      <c r="F18" s="54"/>
      <c r="G18" s="54"/>
      <c r="H18" s="54"/>
      <c r="I18" s="47"/>
    </row>
    <row r="19" customHeight="1" spans="1:9">
      <c r="A19" s="43"/>
      <c r="B19" s="44"/>
      <c r="C19" s="45"/>
      <c r="D19" s="43"/>
      <c r="E19" s="54"/>
      <c r="F19" s="54"/>
      <c r="G19" s="54"/>
      <c r="H19" s="54"/>
      <c r="I19" s="47"/>
    </row>
    <row r="20" customHeight="1" spans="1:9">
      <c r="A20" s="43"/>
      <c r="B20" s="44"/>
      <c r="C20" s="45"/>
      <c r="D20" s="43"/>
      <c r="E20" s="54"/>
      <c r="F20" s="54"/>
      <c r="G20" s="54"/>
      <c r="H20" s="54"/>
      <c r="I20" s="47"/>
    </row>
    <row r="21" customHeight="1" spans="1:9">
      <c r="A21" s="43"/>
      <c r="B21" s="44"/>
      <c r="C21" s="45"/>
      <c r="D21" s="43"/>
      <c r="E21" s="54"/>
      <c r="F21" s="54"/>
      <c r="G21" s="54"/>
      <c r="H21" s="54"/>
      <c r="I21" s="47"/>
    </row>
    <row r="22" customHeight="1" spans="1:9">
      <c r="A22" s="43"/>
      <c r="B22" s="44"/>
      <c r="C22" s="45"/>
      <c r="D22" s="43"/>
      <c r="E22" s="54"/>
      <c r="F22" s="54"/>
      <c r="G22" s="54"/>
      <c r="H22" s="54"/>
      <c r="I22" s="47"/>
    </row>
    <row r="23" customHeight="1" spans="1:9">
      <c r="A23" s="43"/>
      <c r="B23" s="44"/>
      <c r="C23" s="45"/>
      <c r="D23" s="43"/>
      <c r="E23" s="54"/>
      <c r="F23" s="54"/>
      <c r="G23" s="54"/>
      <c r="H23" s="54"/>
      <c r="I23" s="47"/>
    </row>
    <row r="24" customHeight="1" spans="1:9">
      <c r="A24" s="43"/>
      <c r="B24" s="44"/>
      <c r="C24" s="45"/>
      <c r="D24" s="43"/>
      <c r="E24" s="54"/>
      <c r="F24" s="54"/>
      <c r="G24" s="54"/>
      <c r="H24" s="54"/>
      <c r="I24" s="47"/>
    </row>
    <row r="25" customHeight="1" spans="1:9">
      <c r="A25" s="43"/>
      <c r="B25" s="44"/>
      <c r="C25" s="45"/>
      <c r="D25" s="43"/>
      <c r="E25" s="54"/>
      <c r="F25" s="54"/>
      <c r="G25" s="54"/>
      <c r="H25" s="54"/>
      <c r="I25" s="47"/>
    </row>
    <row r="26" customHeight="1" spans="1:9">
      <c r="A26" s="43"/>
      <c r="B26" s="44"/>
      <c r="C26" s="45"/>
      <c r="D26" s="43"/>
      <c r="E26" s="54"/>
      <c r="F26" s="54"/>
      <c r="G26" s="54"/>
      <c r="H26" s="54"/>
      <c r="I26" s="47"/>
    </row>
    <row r="27" customHeight="1" spans="1:9">
      <c r="A27" s="48" t="s">
        <v>1060</v>
      </c>
      <c r="B27" s="66"/>
      <c r="C27" s="45"/>
      <c r="D27" s="43"/>
      <c r="E27" s="54">
        <f>SUM(E6:E26)</f>
        <v>0</v>
      </c>
      <c r="F27" s="54"/>
      <c r="G27" s="54">
        <f>SUM(G6:G26)</f>
        <v>0</v>
      </c>
      <c r="H27" s="54">
        <f>SUM(H6:H26)</f>
        <v>0</v>
      </c>
      <c r="I27" s="47"/>
    </row>
    <row r="28" customHeight="1" spans="1:7">
      <c r="A28" s="50" t="e">
        <f>#REF!&amp;#REF!</f>
        <v>#REF!</v>
      </c>
      <c r="G28" s="39" t="e">
        <f>"评估人员："&amp;#REF!</f>
        <v>#REF!</v>
      </c>
    </row>
    <row r="29" customHeight="1" spans="1:1">
      <c r="A29" s="50" t="e">
        <f>CONCATENATE(#REF!,#REF!,#REF!,#REF!,#REF!,#REF!,#REF!)</f>
        <v>#REF!</v>
      </c>
    </row>
  </sheetData>
  <mergeCells count="3">
    <mergeCell ref="A2:I2"/>
    <mergeCell ref="A3:I3"/>
    <mergeCell ref="A27:B27"/>
  </mergeCells>
  <hyperlinks>
    <hyperlink ref="A1" location="索引目录!I17" display="返回索引页"/>
    <hyperlink ref="B1" location="流动负债汇总!B17"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Roman,常规"5-12
&amp;"宋体,常规"共&amp;"Times New Roman,常规"&amp;N&amp;"宋体,常规"页第&amp;"Times New Roman,常规"&amp;P&amp;"宋体,常规"页</oddHead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S46"/>
  <sheetViews>
    <sheetView zoomScale="85" zoomScaleNormal="85" workbookViewId="0">
      <selection activeCell="AB15" sqref="AB15"/>
    </sheetView>
  </sheetViews>
  <sheetFormatPr defaultColWidth="7.875" defaultRowHeight="15.75" customHeight="1"/>
  <cols>
    <col min="1" max="1" width="7.125" style="13" customWidth="1"/>
    <col min="2" max="2" width="22.375" style="13" customWidth="1"/>
    <col min="3" max="3" width="16.75" style="13" hidden="1" customWidth="1" outlineLevel="1"/>
    <col min="4" max="4" width="21.875" style="13" customWidth="1" collapsed="1"/>
    <col min="5" max="6" width="21.875" style="13" customWidth="1"/>
    <col min="7" max="7" width="11" style="13" customWidth="1"/>
    <col min="8" max="16384" width="7.875" style="13"/>
  </cols>
  <sheetData>
    <row r="1" spans="1:19">
      <c r="A1" s="14" t="s">
        <v>222</v>
      </c>
      <c r="B1" s="15" t="s">
        <v>223</v>
      </c>
      <c r="C1" s="16"/>
      <c r="D1" s="16"/>
      <c r="E1" s="16"/>
      <c r="F1" s="16"/>
      <c r="G1" s="16"/>
      <c r="H1" s="20"/>
      <c r="I1" s="20"/>
      <c r="J1" s="20"/>
      <c r="K1" s="20"/>
      <c r="L1" s="20"/>
      <c r="M1" s="20"/>
      <c r="N1" s="20"/>
      <c r="O1" s="20"/>
      <c r="P1" s="20"/>
      <c r="Q1" s="20"/>
      <c r="R1" s="20"/>
      <c r="S1" s="20"/>
    </row>
    <row r="2" s="11" customFormat="1" ht="30" customHeight="1" spans="1:19">
      <c r="A2" s="17" t="s">
        <v>1128</v>
      </c>
      <c r="B2" s="17"/>
      <c r="C2" s="17"/>
      <c r="D2" s="17"/>
      <c r="E2" s="17"/>
      <c r="F2" s="17"/>
      <c r="G2" s="17"/>
      <c r="H2" s="20"/>
      <c r="I2" s="20"/>
      <c r="J2" s="20"/>
      <c r="K2" s="20"/>
      <c r="L2" s="20"/>
      <c r="M2" s="20"/>
      <c r="N2" s="29"/>
      <c r="O2" s="29"/>
      <c r="P2" s="29"/>
      <c r="Q2" s="29"/>
      <c r="R2" s="29"/>
      <c r="S2" s="29"/>
    </row>
    <row r="3" ht="14.1" customHeight="1" spans="1:19">
      <c r="A3" s="18" t="e">
        <f>CONCATENATE(#REF!,#REF!,#REF!,#REF!,#REF!,#REF!,#REF!)</f>
        <v>#REF!</v>
      </c>
      <c r="B3" s="18"/>
      <c r="C3" s="18"/>
      <c r="D3" s="18"/>
      <c r="E3" s="18"/>
      <c r="F3" s="18"/>
      <c r="G3" s="18"/>
      <c r="H3" s="20"/>
      <c r="I3" s="20"/>
      <c r="J3" s="20"/>
      <c r="K3" s="20"/>
      <c r="L3" s="20"/>
      <c r="M3" s="20"/>
      <c r="N3" s="20"/>
      <c r="O3" s="20"/>
      <c r="P3" s="20"/>
      <c r="Q3" s="20"/>
      <c r="R3" s="20"/>
      <c r="S3" s="20"/>
    </row>
    <row r="4" customHeight="1" spans="1:19">
      <c r="A4" s="19" t="e">
        <f>#REF!&amp;#REF!</f>
        <v>#REF!</v>
      </c>
      <c r="B4" s="20"/>
      <c r="C4" s="20"/>
      <c r="D4" s="20"/>
      <c r="E4" s="20"/>
      <c r="F4" s="20"/>
      <c r="G4" s="70" t="s">
        <v>115</v>
      </c>
      <c r="H4" s="20"/>
      <c r="I4" s="20"/>
      <c r="J4" s="20"/>
      <c r="K4" s="20"/>
      <c r="L4" s="20"/>
      <c r="M4" s="20"/>
      <c r="N4" s="20"/>
      <c r="O4" s="20"/>
      <c r="P4" s="20"/>
      <c r="Q4" s="20"/>
      <c r="R4" s="20"/>
      <c r="S4" s="20"/>
    </row>
    <row r="5" s="12" customFormat="1" customHeight="1" spans="1:19">
      <c r="A5" s="71" t="s">
        <v>225</v>
      </c>
      <c r="B5" s="71" t="s">
        <v>226</v>
      </c>
      <c r="C5" s="71" t="s">
        <v>227</v>
      </c>
      <c r="D5" s="71" t="s">
        <v>228</v>
      </c>
      <c r="E5" s="71" t="s">
        <v>229</v>
      </c>
      <c r="F5" s="72" t="s">
        <v>230</v>
      </c>
      <c r="G5" s="71" t="s">
        <v>231</v>
      </c>
      <c r="H5" s="32"/>
      <c r="I5" s="32"/>
      <c r="J5" s="32"/>
      <c r="K5" s="32"/>
      <c r="L5" s="32"/>
      <c r="M5" s="32"/>
      <c r="N5" s="32"/>
      <c r="O5" s="32"/>
      <c r="P5" s="32"/>
      <c r="Q5" s="32"/>
      <c r="R5" s="32"/>
      <c r="S5" s="32"/>
    </row>
    <row r="6" customHeight="1" spans="1:19">
      <c r="A6" s="71" t="s">
        <v>1129</v>
      </c>
      <c r="B6" s="73" t="s">
        <v>40</v>
      </c>
      <c r="C6" s="25">
        <f>长期借款!H27</f>
        <v>0</v>
      </c>
      <c r="D6" s="25">
        <f>长期借款!J27</f>
        <v>0</v>
      </c>
      <c r="E6" s="25">
        <f>长期借款!L27</f>
        <v>0</v>
      </c>
      <c r="F6" s="25">
        <f t="shared" ref="F6:F12" si="0">E6-D6</f>
        <v>0</v>
      </c>
      <c r="G6" s="74" t="str">
        <f t="shared" ref="G6:G12" si="1">IF(D6=0,"",F6/D6*100)</f>
        <v/>
      </c>
      <c r="H6" s="20"/>
      <c r="I6" s="20"/>
      <c r="J6" s="20"/>
      <c r="K6" s="20"/>
      <c r="L6" s="20"/>
      <c r="M6" s="20"/>
      <c r="N6" s="20"/>
      <c r="O6" s="20"/>
      <c r="P6" s="20"/>
      <c r="Q6" s="20"/>
      <c r="R6" s="20"/>
      <c r="S6" s="20"/>
    </row>
    <row r="7" customHeight="1" spans="1:19">
      <c r="A7" s="71" t="s">
        <v>1130</v>
      </c>
      <c r="B7" s="73" t="s">
        <v>42</v>
      </c>
      <c r="C7" s="25">
        <f>应付债券!G27</f>
        <v>0</v>
      </c>
      <c r="D7" s="25">
        <f>应付债券!I27</f>
        <v>0</v>
      </c>
      <c r="E7" s="25">
        <f>应付债券!J27</f>
        <v>0</v>
      </c>
      <c r="F7" s="25">
        <f t="shared" si="0"/>
        <v>0</v>
      </c>
      <c r="G7" s="74" t="str">
        <f t="shared" si="1"/>
        <v/>
      </c>
      <c r="H7" s="20"/>
      <c r="I7" s="20"/>
      <c r="J7" s="20"/>
      <c r="K7" s="20"/>
      <c r="L7" s="20"/>
      <c r="M7" s="20"/>
      <c r="N7" s="20"/>
      <c r="O7" s="20"/>
      <c r="P7" s="20"/>
      <c r="Q7" s="20"/>
      <c r="R7" s="20"/>
      <c r="S7" s="20"/>
    </row>
    <row r="8" customHeight="1" spans="1:19">
      <c r="A8" s="71" t="s">
        <v>1131</v>
      </c>
      <c r="B8" s="73" t="s">
        <v>44</v>
      </c>
      <c r="C8" s="25">
        <f>长期应付款!G27</f>
        <v>0</v>
      </c>
      <c r="D8" s="25">
        <f>长期应付款!K27</f>
        <v>0</v>
      </c>
      <c r="E8" s="25">
        <f>长期应付款!L27</f>
        <v>0</v>
      </c>
      <c r="F8" s="25">
        <f t="shared" si="0"/>
        <v>0</v>
      </c>
      <c r="G8" s="74" t="str">
        <f t="shared" si="1"/>
        <v/>
      </c>
      <c r="H8" s="20"/>
      <c r="I8" s="20"/>
      <c r="J8" s="20"/>
      <c r="K8" s="20"/>
      <c r="L8" s="20"/>
      <c r="M8" s="20"/>
      <c r="N8" s="20"/>
      <c r="O8" s="20"/>
      <c r="P8" s="20"/>
      <c r="Q8" s="20"/>
      <c r="R8" s="20"/>
      <c r="S8" s="20"/>
    </row>
    <row r="9" customHeight="1" spans="1:19">
      <c r="A9" s="71" t="s">
        <v>1132</v>
      </c>
      <c r="B9" s="73" t="s">
        <v>46</v>
      </c>
      <c r="C9" s="25">
        <f>专项应付款!D27</f>
        <v>0</v>
      </c>
      <c r="D9" s="25">
        <f>专项应付款!F27</f>
        <v>0</v>
      </c>
      <c r="E9" s="25">
        <f>专项应付款!G27</f>
        <v>0</v>
      </c>
      <c r="F9" s="25">
        <f t="shared" si="0"/>
        <v>0</v>
      </c>
      <c r="G9" s="74" t="str">
        <f t="shared" si="1"/>
        <v/>
      </c>
      <c r="H9" s="20"/>
      <c r="I9" s="20"/>
      <c r="J9" s="20"/>
      <c r="K9" s="20"/>
      <c r="L9" s="20"/>
      <c r="M9" s="20"/>
      <c r="N9" s="20"/>
      <c r="O9" s="20"/>
      <c r="P9" s="20"/>
      <c r="Q9" s="20"/>
      <c r="R9" s="20"/>
      <c r="S9" s="20"/>
    </row>
    <row r="10" customHeight="1" spans="1:19">
      <c r="A10" s="71" t="s">
        <v>1133</v>
      </c>
      <c r="B10" s="73" t="s">
        <v>48</v>
      </c>
      <c r="C10" s="25">
        <f>预计负债!E27</f>
        <v>0</v>
      </c>
      <c r="D10" s="25">
        <f>预计负债!G27</f>
        <v>0</v>
      </c>
      <c r="E10" s="25">
        <f>预计负债!H27</f>
        <v>0</v>
      </c>
      <c r="F10" s="25">
        <f t="shared" si="0"/>
        <v>0</v>
      </c>
      <c r="G10" s="74" t="str">
        <f t="shared" si="1"/>
        <v/>
      </c>
      <c r="H10" s="20"/>
      <c r="I10" s="20"/>
      <c r="J10" s="20"/>
      <c r="K10" s="20"/>
      <c r="L10" s="20"/>
      <c r="M10" s="20"/>
      <c r="N10" s="20"/>
      <c r="O10" s="20"/>
      <c r="P10" s="20"/>
      <c r="Q10" s="20"/>
      <c r="R10" s="20"/>
      <c r="S10" s="20"/>
    </row>
    <row r="11" customHeight="1" spans="1:19">
      <c r="A11" s="71" t="s">
        <v>1134</v>
      </c>
      <c r="B11" s="73" t="s">
        <v>50</v>
      </c>
      <c r="C11" s="25">
        <f>递延所得税负债!D27</f>
        <v>0</v>
      </c>
      <c r="D11" s="25">
        <f>递延所得税负债!F27</f>
        <v>0</v>
      </c>
      <c r="E11" s="25">
        <f>递延所得税负债!G27</f>
        <v>0</v>
      </c>
      <c r="F11" s="25">
        <f t="shared" si="0"/>
        <v>0</v>
      </c>
      <c r="G11" s="74" t="str">
        <f t="shared" si="1"/>
        <v/>
      </c>
      <c r="H11" s="20"/>
      <c r="I11" s="20"/>
      <c r="J11" s="20"/>
      <c r="K11" s="20"/>
      <c r="L11" s="20"/>
      <c r="M11" s="20"/>
      <c r="N11" s="20"/>
      <c r="O11" s="20"/>
      <c r="P11" s="20"/>
      <c r="Q11" s="20"/>
      <c r="R11" s="20"/>
      <c r="S11" s="20"/>
    </row>
    <row r="12" customHeight="1" spans="1:19">
      <c r="A12" s="71" t="s">
        <v>1135</v>
      </c>
      <c r="B12" s="73" t="s">
        <v>52</v>
      </c>
      <c r="C12" s="25">
        <f>其他非流动负债!E27</f>
        <v>0</v>
      </c>
      <c r="D12" s="25">
        <f>其他非流动负债!G27</f>
        <v>0</v>
      </c>
      <c r="E12" s="25">
        <f>其他非流动负债!H27</f>
        <v>0</v>
      </c>
      <c r="F12" s="25">
        <f t="shared" si="0"/>
        <v>0</v>
      </c>
      <c r="G12" s="74" t="str">
        <f t="shared" si="1"/>
        <v/>
      </c>
      <c r="H12" s="20"/>
      <c r="I12" s="20"/>
      <c r="J12" s="20"/>
      <c r="K12" s="20"/>
      <c r="L12" s="20"/>
      <c r="M12" s="20"/>
      <c r="N12" s="20"/>
      <c r="O12" s="20"/>
      <c r="P12" s="20"/>
      <c r="Q12" s="20"/>
      <c r="R12" s="20"/>
      <c r="S12" s="20"/>
    </row>
    <row r="13" customHeight="1" spans="1:19">
      <c r="A13" s="21"/>
      <c r="B13" s="33"/>
      <c r="C13" s="25"/>
      <c r="D13" s="25"/>
      <c r="E13" s="25"/>
      <c r="F13" s="25"/>
      <c r="G13" s="74"/>
      <c r="H13" s="20"/>
      <c r="I13" s="20"/>
      <c r="J13" s="20"/>
      <c r="K13" s="20"/>
      <c r="L13" s="20"/>
      <c r="M13" s="20"/>
      <c r="N13" s="20"/>
      <c r="O13" s="20"/>
      <c r="P13" s="20"/>
      <c r="Q13" s="20"/>
      <c r="R13" s="20"/>
      <c r="S13" s="20"/>
    </row>
    <row r="14" customHeight="1" spans="1:19">
      <c r="A14" s="21"/>
      <c r="B14" s="33"/>
      <c r="C14" s="25"/>
      <c r="D14" s="25"/>
      <c r="E14" s="25"/>
      <c r="F14" s="25"/>
      <c r="G14" s="74"/>
      <c r="H14" s="20"/>
      <c r="I14" s="20"/>
      <c r="J14" s="20"/>
      <c r="K14" s="20"/>
      <c r="L14" s="20"/>
      <c r="M14" s="20"/>
      <c r="N14" s="20"/>
      <c r="O14" s="20"/>
      <c r="P14" s="20"/>
      <c r="Q14" s="20"/>
      <c r="R14" s="20"/>
      <c r="S14" s="20"/>
    </row>
    <row r="15" customHeight="1" spans="1:19">
      <c r="A15" s="21"/>
      <c r="B15" s="33"/>
      <c r="C15" s="25"/>
      <c r="D15" s="25"/>
      <c r="E15" s="25"/>
      <c r="F15" s="25"/>
      <c r="G15" s="74"/>
      <c r="H15" s="20"/>
      <c r="I15" s="20"/>
      <c r="J15" s="20"/>
      <c r="K15" s="20"/>
      <c r="L15" s="20"/>
      <c r="M15" s="20"/>
      <c r="N15" s="20"/>
      <c r="O15" s="20"/>
      <c r="P15" s="20"/>
      <c r="Q15" s="20"/>
      <c r="R15" s="20"/>
      <c r="S15" s="20"/>
    </row>
    <row r="16" customHeight="1" spans="1:19">
      <c r="A16" s="21"/>
      <c r="B16" s="33"/>
      <c r="C16" s="25"/>
      <c r="D16" s="25"/>
      <c r="E16" s="25"/>
      <c r="F16" s="25"/>
      <c r="G16" s="74"/>
      <c r="H16" s="20"/>
      <c r="I16" s="20"/>
      <c r="J16" s="20"/>
      <c r="K16" s="20"/>
      <c r="L16" s="20"/>
      <c r="M16" s="20"/>
      <c r="N16" s="20"/>
      <c r="O16" s="20"/>
      <c r="P16" s="20"/>
      <c r="Q16" s="20"/>
      <c r="R16" s="20"/>
      <c r="S16" s="20"/>
    </row>
    <row r="17" customHeight="1" spans="1:19">
      <c r="A17" s="21"/>
      <c r="B17" s="33"/>
      <c r="C17" s="25"/>
      <c r="D17" s="25"/>
      <c r="E17" s="25"/>
      <c r="F17" s="25"/>
      <c r="G17" s="74"/>
      <c r="H17" s="20"/>
      <c r="I17" s="20"/>
      <c r="J17" s="20"/>
      <c r="K17" s="20"/>
      <c r="L17" s="20"/>
      <c r="M17" s="20"/>
      <c r="N17" s="20"/>
      <c r="O17" s="20"/>
      <c r="P17" s="20"/>
      <c r="Q17" s="20"/>
      <c r="R17" s="20"/>
      <c r="S17" s="20"/>
    </row>
    <row r="18" customHeight="1" spans="1:19">
      <c r="A18" s="21"/>
      <c r="B18" s="33"/>
      <c r="C18" s="25"/>
      <c r="D18" s="25"/>
      <c r="E18" s="25"/>
      <c r="F18" s="25"/>
      <c r="G18" s="74"/>
      <c r="H18" s="20"/>
      <c r="I18" s="20"/>
      <c r="J18" s="20"/>
      <c r="K18" s="20"/>
      <c r="L18" s="20"/>
      <c r="M18" s="20"/>
      <c r="N18" s="20"/>
      <c r="O18" s="20"/>
      <c r="P18" s="20"/>
      <c r="Q18" s="20"/>
      <c r="R18" s="20"/>
      <c r="S18" s="20"/>
    </row>
    <row r="19" customHeight="1" spans="1:19">
      <c r="A19" s="21"/>
      <c r="B19" s="33"/>
      <c r="C19" s="25"/>
      <c r="D19" s="25"/>
      <c r="E19" s="25"/>
      <c r="F19" s="25"/>
      <c r="G19" s="74"/>
      <c r="H19" s="20"/>
      <c r="I19" s="20"/>
      <c r="J19" s="20"/>
      <c r="K19" s="20"/>
      <c r="L19" s="20"/>
      <c r="M19" s="20"/>
      <c r="N19" s="20"/>
      <c r="O19" s="20"/>
      <c r="P19" s="20"/>
      <c r="Q19" s="20"/>
      <c r="R19" s="20"/>
      <c r="S19" s="20"/>
    </row>
    <row r="20" customHeight="1" spans="1:19">
      <c r="A20" s="21"/>
      <c r="B20" s="33"/>
      <c r="C20" s="25"/>
      <c r="D20" s="25"/>
      <c r="E20" s="25"/>
      <c r="F20" s="25"/>
      <c r="G20" s="74"/>
      <c r="H20" s="20"/>
      <c r="I20" s="20"/>
      <c r="J20" s="20"/>
      <c r="K20" s="20"/>
      <c r="L20" s="20"/>
      <c r="M20" s="20"/>
      <c r="N20" s="20"/>
      <c r="O20" s="20"/>
      <c r="P20" s="20"/>
      <c r="Q20" s="20"/>
      <c r="R20" s="20"/>
      <c r="S20" s="20"/>
    </row>
    <row r="21" customHeight="1" spans="1:19">
      <c r="A21" s="21"/>
      <c r="B21" s="33"/>
      <c r="C21" s="25"/>
      <c r="D21" s="25"/>
      <c r="E21" s="25"/>
      <c r="F21" s="25"/>
      <c r="G21" s="74"/>
      <c r="H21" s="20"/>
      <c r="I21" s="20"/>
      <c r="J21" s="20"/>
      <c r="K21" s="20"/>
      <c r="L21" s="20"/>
      <c r="M21" s="20"/>
      <c r="N21" s="20"/>
      <c r="O21" s="20"/>
      <c r="P21" s="20"/>
      <c r="Q21" s="20"/>
      <c r="R21" s="20"/>
      <c r="S21" s="20"/>
    </row>
    <row r="22" customHeight="1" spans="1:19">
      <c r="A22" s="21"/>
      <c r="B22" s="33"/>
      <c r="C22" s="25"/>
      <c r="D22" s="25"/>
      <c r="E22" s="25"/>
      <c r="F22" s="25"/>
      <c r="G22" s="74"/>
      <c r="H22" s="20"/>
      <c r="I22" s="20"/>
      <c r="J22" s="20"/>
      <c r="K22" s="20"/>
      <c r="L22" s="20"/>
      <c r="M22" s="20"/>
      <c r="N22" s="20"/>
      <c r="O22" s="20"/>
      <c r="P22" s="20"/>
      <c r="Q22" s="20"/>
      <c r="R22" s="20"/>
      <c r="S22" s="20"/>
    </row>
    <row r="23" customHeight="1" spans="1:19">
      <c r="A23" s="21"/>
      <c r="B23" s="33"/>
      <c r="C23" s="25"/>
      <c r="D23" s="25"/>
      <c r="E23" s="25"/>
      <c r="F23" s="25"/>
      <c r="G23" s="74"/>
      <c r="H23" s="20"/>
      <c r="I23" s="20"/>
      <c r="J23" s="20"/>
      <c r="K23" s="20"/>
      <c r="L23" s="20"/>
      <c r="M23" s="20"/>
      <c r="N23" s="20"/>
      <c r="O23" s="20"/>
      <c r="P23" s="20"/>
      <c r="Q23" s="20"/>
      <c r="R23" s="20"/>
      <c r="S23" s="20"/>
    </row>
    <row r="24" customHeight="1" spans="1:19">
      <c r="A24" s="21"/>
      <c r="B24" s="33"/>
      <c r="C24" s="25"/>
      <c r="D24" s="25"/>
      <c r="E24" s="25"/>
      <c r="F24" s="25"/>
      <c r="G24" s="74"/>
      <c r="H24" s="20"/>
      <c r="I24" s="20"/>
      <c r="J24" s="20"/>
      <c r="K24" s="20"/>
      <c r="L24" s="20" t="s">
        <v>527</v>
      </c>
      <c r="M24" s="20"/>
      <c r="N24" s="20"/>
      <c r="O24" s="20"/>
      <c r="P24" s="20"/>
      <c r="Q24" s="20"/>
      <c r="R24" s="20"/>
      <c r="S24" s="20"/>
    </row>
    <row r="25" customHeight="1" spans="1:19">
      <c r="A25" s="21"/>
      <c r="B25" s="33"/>
      <c r="C25" s="25"/>
      <c r="D25" s="25"/>
      <c r="E25" s="25"/>
      <c r="F25" s="25"/>
      <c r="G25" s="74"/>
      <c r="H25" s="20"/>
      <c r="I25" s="20"/>
      <c r="J25" s="20"/>
      <c r="K25" s="20"/>
      <c r="L25" s="20"/>
      <c r="M25" s="20"/>
      <c r="N25" s="20"/>
      <c r="O25" s="20"/>
      <c r="P25" s="20"/>
      <c r="Q25" s="20"/>
      <c r="R25" s="20"/>
      <c r="S25" s="20"/>
    </row>
    <row r="26" customHeight="1" spans="1:19">
      <c r="A26" s="71"/>
      <c r="B26" s="75"/>
      <c r="C26" s="25"/>
      <c r="D26" s="25"/>
      <c r="E26" s="25"/>
      <c r="F26" s="25"/>
      <c r="G26" s="74"/>
      <c r="H26" s="20"/>
      <c r="I26" s="20"/>
      <c r="J26" s="20"/>
      <c r="K26" s="20"/>
      <c r="L26" s="20"/>
      <c r="M26" s="20"/>
      <c r="N26" s="20"/>
      <c r="O26" s="20"/>
      <c r="P26" s="20"/>
      <c r="Q26" s="20"/>
      <c r="R26" s="20"/>
      <c r="S26" s="20"/>
    </row>
    <row r="27" customHeight="1" spans="1:19">
      <c r="A27" s="71"/>
      <c r="B27" s="75"/>
      <c r="C27" s="25"/>
      <c r="D27" s="25"/>
      <c r="E27" s="25"/>
      <c r="F27" s="25"/>
      <c r="G27" s="74"/>
      <c r="H27" s="20"/>
      <c r="I27" s="20"/>
      <c r="J27" s="20"/>
      <c r="K27" s="20"/>
      <c r="L27" s="20"/>
      <c r="M27" s="20"/>
      <c r="N27" s="20"/>
      <c r="O27" s="20"/>
      <c r="P27" s="20"/>
      <c r="Q27" s="20"/>
      <c r="R27" s="20"/>
      <c r="S27" s="20"/>
    </row>
    <row r="28" customHeight="1" spans="1:19">
      <c r="A28" s="71" t="s">
        <v>1136</v>
      </c>
      <c r="B28" s="21" t="s">
        <v>204</v>
      </c>
      <c r="C28" s="25">
        <f>SUM(C6:C27)</f>
        <v>0</v>
      </c>
      <c r="D28" s="25">
        <f>SUM(D6:D27)</f>
        <v>0</v>
      </c>
      <c r="E28" s="25">
        <f>SUM(E6:E27)</f>
        <v>0</v>
      </c>
      <c r="F28" s="25">
        <f>SUM(F6:F27)</f>
        <v>0</v>
      </c>
      <c r="G28" s="74" t="str">
        <f>IF(D28=0,"",F28/D28*100)</f>
        <v/>
      </c>
      <c r="H28" s="20"/>
      <c r="I28" s="20"/>
      <c r="J28" s="20"/>
      <c r="K28" s="20"/>
      <c r="L28" s="20"/>
      <c r="M28" s="20"/>
      <c r="N28" s="20"/>
      <c r="O28" s="20"/>
      <c r="P28" s="20"/>
      <c r="Q28" s="20"/>
      <c r="R28" s="20"/>
      <c r="S28" s="20"/>
    </row>
    <row r="29" customHeight="1" spans="1:19">
      <c r="A29" s="28" t="e">
        <f>#REF!&amp;#REF!</f>
        <v>#REF!</v>
      </c>
      <c r="B29" s="20"/>
      <c r="C29" s="20"/>
      <c r="D29" s="20"/>
      <c r="E29" s="20" t="e">
        <f>"评估人员："&amp;#REF!</f>
        <v>#REF!</v>
      </c>
      <c r="F29" s="20"/>
      <c r="G29" s="20"/>
      <c r="H29" s="20"/>
      <c r="I29" s="20"/>
      <c r="J29" s="20"/>
      <c r="K29" s="20"/>
      <c r="L29" s="20"/>
      <c r="M29" s="20"/>
      <c r="N29" s="20"/>
      <c r="O29" s="20"/>
      <c r="P29" s="20"/>
      <c r="Q29" s="20"/>
      <c r="R29" s="20"/>
      <c r="S29" s="20"/>
    </row>
    <row r="30" customHeight="1" spans="1:19">
      <c r="A30" s="28" t="e">
        <f>CONCATENATE(#REF!,#REF!,#REF!,#REF!,#REF!,#REF!,#REF!)</f>
        <v>#REF!</v>
      </c>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2">
    <mergeCell ref="A2:G2"/>
    <mergeCell ref="A3:G3"/>
  </mergeCells>
  <hyperlinks>
    <hyperlink ref="A1" location="索引目录!G20" display="返回索引页"/>
    <hyperlink ref="B1" location="分类汇总!B53" display="返回"/>
    <hyperlink ref="B6" location="长期借款!B1" display="长期借款"/>
    <hyperlink ref="B7" location="应付债券!B1" display="应付债券"/>
    <hyperlink ref="B8" location="长期应付款!B1" display="长期应付款"/>
    <hyperlink ref="B9" location="专项应付款!B1" display="专项应付款"/>
    <hyperlink ref="B10" location="预计负债!B1" display="预计负债"/>
    <hyperlink ref="B11" location="递延所得税负债!B1" display="递延所得税负债"/>
    <hyperlink ref="B12" location="其他非流动负债!B1" display="其他非流动负债"/>
  </hyperlinks>
  <printOptions horizontalCentered="1"/>
  <pageMargins left="0.349305555555556" right="0.349305555555556" top="0.788888888888889" bottom="0.788888888888889" header="1.02916666666667" footer="0.509027777777778"/>
  <pageSetup paperSize="9" scale="90" fitToHeight="0" orientation="landscape"/>
  <headerFooter alignWithMargins="0">
    <oddHeader>&amp;R&amp;"宋体,常规"&amp;10表&amp;"Times New Roman,常规"6
&amp;"宋体,常规"共&amp;"Times New Roman,常规"&amp;N&amp;"宋体,常规"页第&amp;"Times New Roman,常规"&amp;P&amp;"宋体,常规"页</oddHead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AB15" sqref="AB15"/>
    </sheetView>
  </sheetViews>
  <sheetFormatPr defaultColWidth="7.875" defaultRowHeight="15.75" customHeight="1"/>
  <cols>
    <col min="1" max="1" width="4.875" style="13" customWidth="1"/>
    <col min="2" max="2" width="20" style="13" customWidth="1"/>
    <col min="3" max="4" width="7.625" style="13" customWidth="1"/>
    <col min="5" max="5" width="7.375" style="13" customWidth="1"/>
    <col min="6" max="6" width="5.375" style="13" customWidth="1"/>
    <col min="7" max="7" width="8.75" style="13" customWidth="1"/>
    <col min="8" max="9" width="11.5" style="13" customWidth="1" outlineLevel="1"/>
    <col min="10" max="10" width="12.625" style="13" customWidth="1"/>
    <col min="11" max="11" width="10.375" style="13" customWidth="1"/>
    <col min="12" max="12" width="12.625" style="13" customWidth="1"/>
    <col min="13" max="13" width="9.25" style="13" customWidth="1"/>
    <col min="14" max="16384" width="7.875" style="13"/>
  </cols>
  <sheetData>
    <row r="1" spans="1:13">
      <c r="A1" s="34" t="s">
        <v>86</v>
      </c>
      <c r="B1" s="51" t="s">
        <v>267</v>
      </c>
      <c r="C1" s="52"/>
      <c r="D1" s="52"/>
      <c r="E1" s="52"/>
      <c r="F1" s="52"/>
      <c r="G1" s="52"/>
      <c r="H1" s="52"/>
      <c r="I1" s="52"/>
      <c r="J1" s="52"/>
      <c r="K1" s="52"/>
      <c r="L1" s="52"/>
      <c r="M1" s="52"/>
    </row>
    <row r="2" s="11" customFormat="1" ht="30" customHeight="1" spans="1:13">
      <c r="A2" s="36" t="s">
        <v>1137</v>
      </c>
      <c r="B2" s="53"/>
      <c r="C2" s="53"/>
      <c r="D2" s="53"/>
      <c r="E2" s="53"/>
      <c r="F2" s="53"/>
      <c r="G2" s="53"/>
      <c r="H2" s="53"/>
      <c r="I2" s="53"/>
      <c r="J2" s="53"/>
      <c r="K2" s="53"/>
      <c r="L2" s="53"/>
      <c r="M2" s="53"/>
    </row>
    <row r="3" ht="14.1" customHeight="1" spans="1:13">
      <c r="A3" s="38" t="e">
        <f>CONCATENATE(#REF!,#REF!,#REF!,#REF!,#REF!,#REF!,#REF!)</f>
        <v>#REF!</v>
      </c>
      <c r="B3" s="38"/>
      <c r="C3" s="38"/>
      <c r="D3" s="38"/>
      <c r="E3" s="38"/>
      <c r="F3" s="38"/>
      <c r="G3" s="38"/>
      <c r="H3" s="55"/>
      <c r="I3" s="55"/>
      <c r="J3" s="55"/>
      <c r="K3" s="55"/>
      <c r="L3" s="55"/>
      <c r="M3" s="55"/>
    </row>
    <row r="4" customHeight="1" spans="1:13">
      <c r="A4" s="39" t="e">
        <f>#REF!&amp;#REF!</f>
        <v>#REF!</v>
      </c>
      <c r="M4" s="40" t="s">
        <v>115</v>
      </c>
    </row>
    <row r="5" s="12" customFormat="1" customHeight="1" spans="1:13">
      <c r="A5" s="41" t="s">
        <v>190</v>
      </c>
      <c r="B5" s="41" t="s">
        <v>1138</v>
      </c>
      <c r="C5" s="41" t="s">
        <v>333</v>
      </c>
      <c r="D5" s="41" t="s">
        <v>420</v>
      </c>
      <c r="E5" s="41" t="s">
        <v>1139</v>
      </c>
      <c r="F5" s="41" t="s">
        <v>271</v>
      </c>
      <c r="G5" s="41" t="s">
        <v>1140</v>
      </c>
      <c r="H5" s="42" t="s">
        <v>227</v>
      </c>
      <c r="I5" s="42" t="s">
        <v>274</v>
      </c>
      <c r="J5" s="41" t="s">
        <v>228</v>
      </c>
      <c r="K5" s="41" t="s">
        <v>1141</v>
      </c>
      <c r="L5" s="41" t="s">
        <v>229</v>
      </c>
      <c r="M5" s="41" t="s">
        <v>193</v>
      </c>
    </row>
    <row r="6" customHeight="1" spans="1:13">
      <c r="A6" s="43"/>
      <c r="B6" s="44"/>
      <c r="C6" s="45"/>
      <c r="D6" s="45"/>
      <c r="E6" s="45"/>
      <c r="F6" s="43"/>
      <c r="G6" s="54"/>
      <c r="H6" s="54"/>
      <c r="I6" s="54"/>
      <c r="J6" s="54"/>
      <c r="K6" s="69"/>
      <c r="L6" s="54"/>
      <c r="M6" s="47"/>
    </row>
    <row r="7" customHeight="1" spans="1:13">
      <c r="A7" s="43"/>
      <c r="B7" s="44"/>
      <c r="C7" s="45"/>
      <c r="D7" s="45"/>
      <c r="E7" s="43"/>
      <c r="F7" s="43"/>
      <c r="G7" s="54"/>
      <c r="H7" s="54"/>
      <c r="I7" s="54"/>
      <c r="J7" s="54"/>
      <c r="K7" s="69"/>
      <c r="L7" s="54"/>
      <c r="M7" s="47"/>
    </row>
    <row r="8" customHeight="1" spans="1:13">
      <c r="A8" s="43"/>
      <c r="B8" s="44"/>
      <c r="C8" s="45"/>
      <c r="D8" s="45"/>
      <c r="E8" s="43"/>
      <c r="F8" s="43"/>
      <c r="G8" s="54"/>
      <c r="H8" s="54"/>
      <c r="I8" s="54"/>
      <c r="J8" s="54"/>
      <c r="K8" s="69"/>
      <c r="L8" s="54"/>
      <c r="M8" s="47"/>
    </row>
    <row r="9" customHeight="1" spans="1:13">
      <c r="A9" s="43"/>
      <c r="B9" s="44"/>
      <c r="C9" s="45"/>
      <c r="D9" s="45"/>
      <c r="E9" s="43"/>
      <c r="F9" s="43"/>
      <c r="G9" s="54"/>
      <c r="H9" s="54"/>
      <c r="I9" s="54"/>
      <c r="J9" s="54"/>
      <c r="K9" s="69"/>
      <c r="L9" s="54"/>
      <c r="M9" s="47"/>
    </row>
    <row r="10" customHeight="1" spans="1:13">
      <c r="A10" s="43"/>
      <c r="B10" s="44"/>
      <c r="C10" s="45"/>
      <c r="D10" s="45"/>
      <c r="E10" s="43"/>
      <c r="F10" s="43"/>
      <c r="G10" s="54"/>
      <c r="H10" s="54"/>
      <c r="I10" s="54"/>
      <c r="J10" s="54"/>
      <c r="K10" s="69"/>
      <c r="L10" s="54"/>
      <c r="M10" s="47"/>
    </row>
    <row r="11" customHeight="1" spans="1:13">
      <c r="A11" s="43"/>
      <c r="B11" s="44"/>
      <c r="C11" s="45"/>
      <c r="D11" s="45"/>
      <c r="E11" s="43"/>
      <c r="F11" s="43"/>
      <c r="G11" s="54"/>
      <c r="H11" s="54"/>
      <c r="I11" s="54"/>
      <c r="J11" s="54"/>
      <c r="K11" s="69"/>
      <c r="L11" s="54"/>
      <c r="M11" s="47"/>
    </row>
    <row r="12" customHeight="1" spans="1:13">
      <c r="A12" s="43"/>
      <c r="B12" s="44"/>
      <c r="C12" s="45"/>
      <c r="D12" s="45"/>
      <c r="E12" s="43"/>
      <c r="F12" s="43"/>
      <c r="G12" s="54"/>
      <c r="H12" s="54"/>
      <c r="I12" s="54"/>
      <c r="J12" s="54"/>
      <c r="K12" s="69"/>
      <c r="L12" s="54"/>
      <c r="M12" s="47"/>
    </row>
    <row r="13" customHeight="1" spans="1:13">
      <c r="A13" s="43"/>
      <c r="B13" s="44"/>
      <c r="C13" s="45"/>
      <c r="D13" s="45"/>
      <c r="E13" s="43"/>
      <c r="F13" s="43"/>
      <c r="G13" s="54"/>
      <c r="H13" s="54"/>
      <c r="I13" s="54"/>
      <c r="J13" s="54"/>
      <c r="K13" s="69"/>
      <c r="L13" s="54"/>
      <c r="M13" s="47"/>
    </row>
    <row r="14" customHeight="1" spans="1:13">
      <c r="A14" s="43"/>
      <c r="B14" s="44"/>
      <c r="C14" s="45"/>
      <c r="D14" s="45"/>
      <c r="E14" s="43"/>
      <c r="F14" s="43"/>
      <c r="G14" s="54"/>
      <c r="H14" s="54"/>
      <c r="I14" s="54"/>
      <c r="J14" s="54"/>
      <c r="K14" s="69"/>
      <c r="L14" s="54"/>
      <c r="M14" s="47"/>
    </row>
    <row r="15" customHeight="1" spans="1:13">
      <c r="A15" s="43"/>
      <c r="B15" s="44"/>
      <c r="C15" s="45"/>
      <c r="D15" s="45"/>
      <c r="E15" s="43"/>
      <c r="F15" s="43"/>
      <c r="G15" s="54"/>
      <c r="H15" s="54"/>
      <c r="I15" s="54"/>
      <c r="J15" s="54"/>
      <c r="K15" s="69"/>
      <c r="L15" s="54"/>
      <c r="M15" s="47"/>
    </row>
    <row r="16" customHeight="1" spans="1:13">
      <c r="A16" s="43"/>
      <c r="B16" s="44"/>
      <c r="C16" s="45"/>
      <c r="D16" s="45"/>
      <c r="E16" s="43"/>
      <c r="F16" s="43"/>
      <c r="G16" s="54"/>
      <c r="H16" s="54"/>
      <c r="I16" s="54"/>
      <c r="J16" s="54"/>
      <c r="K16" s="69"/>
      <c r="L16" s="54"/>
      <c r="M16" s="47"/>
    </row>
    <row r="17" customHeight="1" spans="1:13">
      <c r="A17" s="43"/>
      <c r="B17" s="44"/>
      <c r="C17" s="45"/>
      <c r="D17" s="45"/>
      <c r="E17" s="43"/>
      <c r="F17" s="43"/>
      <c r="G17" s="54"/>
      <c r="H17" s="54"/>
      <c r="I17" s="54"/>
      <c r="J17" s="54"/>
      <c r="K17" s="69"/>
      <c r="L17" s="54"/>
      <c r="M17" s="47"/>
    </row>
    <row r="18" customHeight="1" spans="1:13">
      <c r="A18" s="43"/>
      <c r="B18" s="44"/>
      <c r="C18" s="45"/>
      <c r="D18" s="45"/>
      <c r="E18" s="43"/>
      <c r="F18" s="43"/>
      <c r="G18" s="54"/>
      <c r="H18" s="54"/>
      <c r="I18" s="54"/>
      <c r="J18" s="54"/>
      <c r="K18" s="69"/>
      <c r="L18" s="54"/>
      <c r="M18" s="47"/>
    </row>
    <row r="19" customHeight="1" spans="1:13">
      <c r="A19" s="43"/>
      <c r="B19" s="44"/>
      <c r="C19" s="45"/>
      <c r="D19" s="45"/>
      <c r="E19" s="43"/>
      <c r="F19" s="43"/>
      <c r="G19" s="54"/>
      <c r="H19" s="54"/>
      <c r="I19" s="54"/>
      <c r="J19" s="54"/>
      <c r="K19" s="69"/>
      <c r="L19" s="54"/>
      <c r="M19" s="47"/>
    </row>
    <row r="20" customHeight="1" spans="1:13">
      <c r="A20" s="43"/>
      <c r="B20" s="44"/>
      <c r="C20" s="45"/>
      <c r="D20" s="45"/>
      <c r="E20" s="43"/>
      <c r="F20" s="43"/>
      <c r="G20" s="54"/>
      <c r="H20" s="54"/>
      <c r="I20" s="54"/>
      <c r="J20" s="54"/>
      <c r="K20" s="69"/>
      <c r="L20" s="54"/>
      <c r="M20" s="47"/>
    </row>
    <row r="21" customHeight="1" spans="1:13">
      <c r="A21" s="43"/>
      <c r="B21" s="44"/>
      <c r="C21" s="45"/>
      <c r="D21" s="45"/>
      <c r="E21" s="43"/>
      <c r="F21" s="43"/>
      <c r="G21" s="54"/>
      <c r="H21" s="54"/>
      <c r="I21" s="54"/>
      <c r="J21" s="54"/>
      <c r="K21" s="69"/>
      <c r="L21" s="54"/>
      <c r="M21" s="47"/>
    </row>
    <row r="22" customHeight="1" spans="1:13">
      <c r="A22" s="43"/>
      <c r="B22" s="44"/>
      <c r="C22" s="45"/>
      <c r="D22" s="45"/>
      <c r="E22" s="43"/>
      <c r="F22" s="43"/>
      <c r="G22" s="54"/>
      <c r="H22" s="54"/>
      <c r="I22" s="54"/>
      <c r="J22" s="54"/>
      <c r="K22" s="69"/>
      <c r="L22" s="54"/>
      <c r="M22" s="47"/>
    </row>
    <row r="23" customHeight="1" spans="1:13">
      <c r="A23" s="43"/>
      <c r="B23" s="44"/>
      <c r="C23" s="45"/>
      <c r="D23" s="45"/>
      <c r="E23" s="43"/>
      <c r="F23" s="43"/>
      <c r="G23" s="54"/>
      <c r="H23" s="54"/>
      <c r="I23" s="54"/>
      <c r="J23" s="54"/>
      <c r="K23" s="69"/>
      <c r="L23" s="54"/>
      <c r="M23" s="47"/>
    </row>
    <row r="24" customHeight="1" spans="1:13">
      <c r="A24" s="43"/>
      <c r="B24" s="44"/>
      <c r="C24" s="45"/>
      <c r="D24" s="45"/>
      <c r="E24" s="43"/>
      <c r="F24" s="43"/>
      <c r="G24" s="54"/>
      <c r="H24" s="54"/>
      <c r="I24" s="54"/>
      <c r="J24" s="54"/>
      <c r="K24" s="69"/>
      <c r="L24" s="54"/>
      <c r="M24" s="47"/>
    </row>
    <row r="25" customHeight="1" spans="1:13">
      <c r="A25" s="43"/>
      <c r="B25" s="44"/>
      <c r="C25" s="45"/>
      <c r="D25" s="45"/>
      <c r="E25" s="43"/>
      <c r="F25" s="43"/>
      <c r="G25" s="54"/>
      <c r="H25" s="54"/>
      <c r="I25" s="54"/>
      <c r="J25" s="54"/>
      <c r="K25" s="69"/>
      <c r="L25" s="54"/>
      <c r="M25" s="47"/>
    </row>
    <row r="26" customHeight="1" spans="1:13">
      <c r="A26" s="43"/>
      <c r="B26" s="44"/>
      <c r="C26" s="45"/>
      <c r="D26" s="45"/>
      <c r="E26" s="43"/>
      <c r="F26" s="43"/>
      <c r="G26" s="54"/>
      <c r="H26" s="54"/>
      <c r="I26" s="54"/>
      <c r="J26" s="54"/>
      <c r="K26" s="69"/>
      <c r="L26" s="54"/>
      <c r="M26" s="47"/>
    </row>
    <row r="27" customHeight="1" spans="1:13">
      <c r="A27" s="48" t="s">
        <v>1060</v>
      </c>
      <c r="B27" s="66"/>
      <c r="C27" s="45"/>
      <c r="D27" s="45"/>
      <c r="E27" s="43"/>
      <c r="F27" s="43"/>
      <c r="G27" s="54"/>
      <c r="H27" s="54">
        <f>SUM(H6:H26)</f>
        <v>0</v>
      </c>
      <c r="I27" s="54"/>
      <c r="J27" s="54">
        <f>SUM(J6:J26)</f>
        <v>0</v>
      </c>
      <c r="K27" s="69"/>
      <c r="L27" s="54">
        <f>SUM(L6:L26)</f>
        <v>0</v>
      </c>
      <c r="M27" s="47"/>
    </row>
    <row r="28" customHeight="1" spans="1:10">
      <c r="A28" s="50" t="e">
        <f>#REF!&amp;#REF!</f>
        <v>#REF!</v>
      </c>
      <c r="J28" s="13" t="e">
        <f>"评估人员："&amp;#REF!</f>
        <v>#REF!</v>
      </c>
    </row>
    <row r="29" customHeight="1" spans="1:1">
      <c r="A29" s="50" t="e">
        <f>CONCATENATE(#REF!,#REF!,#REF!,#REF!,#REF!,#REF!,#REF!)</f>
        <v>#REF!</v>
      </c>
    </row>
  </sheetData>
  <mergeCells count="3">
    <mergeCell ref="A2:M2"/>
    <mergeCell ref="A3:M3"/>
    <mergeCell ref="A27:B27"/>
  </mergeCells>
  <hyperlinks>
    <hyperlink ref="A1" location="索引目录!I20" display="返回索引页"/>
    <hyperlink ref="B1" location="'非流动负债汇总 '!B6"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Roman,常规"6-1
&amp;"宋体,常规"共&amp;"Times New Roman,常规"&amp;N&amp;"宋体,常规"页第&amp;"Times New Roman,常规"&amp;P&amp;"宋体,常规"页</oddHead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9"/>
  <sheetViews>
    <sheetView showGridLines="0" workbookViewId="0">
      <selection activeCell="AB15" sqref="AB15"/>
    </sheetView>
  </sheetViews>
  <sheetFormatPr defaultColWidth="7.625" defaultRowHeight="12.75"/>
  <cols>
    <col min="1" max="1" width="4" style="13" customWidth="1"/>
    <col min="2" max="2" width="20.25" style="13" customWidth="1"/>
    <col min="3" max="3" width="8.25" style="13" customWidth="1"/>
    <col min="4" max="5" width="10.125" style="13" customWidth="1"/>
    <col min="6" max="6" width="9.875" style="13" customWidth="1"/>
    <col min="7" max="8" width="15.125" style="13" customWidth="1" outlineLevel="1"/>
    <col min="9" max="10" width="15.125" style="13" customWidth="1"/>
    <col min="11" max="11" width="13.5" style="13" customWidth="1"/>
    <col min="12" max="16384" width="7.625" style="13"/>
  </cols>
  <sheetData>
    <row r="1" ht="14.25" spans="1:11">
      <c r="A1" s="34" t="s">
        <v>86</v>
      </c>
      <c r="B1" s="51" t="s">
        <v>267</v>
      </c>
      <c r="C1" s="52"/>
      <c r="D1" s="52"/>
      <c r="E1" s="52"/>
      <c r="F1" s="52"/>
      <c r="G1" s="52"/>
      <c r="H1" s="52"/>
      <c r="I1" s="52"/>
      <c r="J1" s="52"/>
      <c r="K1" s="52"/>
    </row>
    <row r="2" s="11" customFormat="1" ht="21" customHeight="1" spans="1:11">
      <c r="A2" s="65" t="s">
        <v>1142</v>
      </c>
      <c r="B2" s="37"/>
      <c r="C2" s="37"/>
      <c r="D2" s="37"/>
      <c r="E2" s="37"/>
      <c r="F2" s="37"/>
      <c r="G2" s="37"/>
      <c r="H2" s="37"/>
      <c r="I2" s="37"/>
      <c r="J2" s="37"/>
      <c r="K2" s="37"/>
    </row>
    <row r="3" ht="14.1" customHeight="1" spans="1:11">
      <c r="A3" s="38" t="e">
        <f>CONCATENATE(#REF!,#REF!,#REF!,#REF!,#REF!,#REF!,#REF!)</f>
        <v>#REF!</v>
      </c>
      <c r="B3" s="38"/>
      <c r="C3" s="38"/>
      <c r="D3" s="38"/>
      <c r="E3" s="38"/>
      <c r="F3" s="38"/>
      <c r="G3" s="38"/>
      <c r="H3" s="38"/>
      <c r="I3" s="38"/>
      <c r="J3" s="55"/>
      <c r="K3" s="55"/>
    </row>
    <row r="4" ht="15.75" customHeight="1" spans="1:11">
      <c r="A4" s="39" t="e">
        <f>#REF!&amp;#REF!</f>
        <v>#REF!</v>
      </c>
      <c r="K4" s="40" t="s">
        <v>115</v>
      </c>
    </row>
    <row r="5" ht="15.75" customHeight="1" spans="1:11">
      <c r="A5" s="41" t="s">
        <v>190</v>
      </c>
      <c r="B5" s="41" t="s">
        <v>1143</v>
      </c>
      <c r="C5" s="41" t="s">
        <v>419</v>
      </c>
      <c r="D5" s="41" t="s">
        <v>333</v>
      </c>
      <c r="E5" s="41" t="s">
        <v>420</v>
      </c>
      <c r="F5" s="41" t="s">
        <v>1144</v>
      </c>
      <c r="G5" s="42" t="s">
        <v>227</v>
      </c>
      <c r="H5" s="42" t="s">
        <v>274</v>
      </c>
      <c r="I5" s="41" t="s">
        <v>228</v>
      </c>
      <c r="J5" s="41" t="s">
        <v>229</v>
      </c>
      <c r="K5" s="43" t="s">
        <v>1145</v>
      </c>
    </row>
    <row r="6" ht="15.75" customHeight="1" spans="1:11">
      <c r="A6" s="43"/>
      <c r="B6" s="44"/>
      <c r="C6" s="43"/>
      <c r="D6" s="43"/>
      <c r="E6" s="43"/>
      <c r="F6" s="43"/>
      <c r="G6" s="54"/>
      <c r="H6" s="54"/>
      <c r="I6" s="54"/>
      <c r="J6" s="54"/>
      <c r="K6" s="47"/>
    </row>
    <row r="7" ht="15.75" customHeight="1" spans="1:11">
      <c r="A7" s="43"/>
      <c r="B7" s="44"/>
      <c r="C7" s="43"/>
      <c r="D7" s="43"/>
      <c r="E7" s="43"/>
      <c r="F7" s="43"/>
      <c r="G7" s="54"/>
      <c r="H7" s="54"/>
      <c r="I7" s="54"/>
      <c r="J7" s="54"/>
      <c r="K7" s="47"/>
    </row>
    <row r="8" ht="15.75" customHeight="1" spans="1:11">
      <c r="A8" s="43"/>
      <c r="B8" s="44"/>
      <c r="C8" s="43"/>
      <c r="D8" s="43"/>
      <c r="E8" s="43"/>
      <c r="F8" s="43"/>
      <c r="G8" s="54"/>
      <c r="H8" s="54"/>
      <c r="I8" s="54"/>
      <c r="J8" s="54"/>
      <c r="K8" s="47"/>
    </row>
    <row r="9" ht="15.75" customHeight="1" spans="1:11">
      <c r="A9" s="43"/>
      <c r="B9" s="44"/>
      <c r="C9" s="43"/>
      <c r="D9" s="43"/>
      <c r="E9" s="43"/>
      <c r="F9" s="43"/>
      <c r="G9" s="54"/>
      <c r="H9" s="54"/>
      <c r="I9" s="54"/>
      <c r="J9" s="54"/>
      <c r="K9" s="47"/>
    </row>
    <row r="10" ht="15.75" customHeight="1" spans="1:11">
      <c r="A10" s="43"/>
      <c r="B10" s="44"/>
      <c r="C10" s="43"/>
      <c r="D10" s="43"/>
      <c r="E10" s="43"/>
      <c r="F10" s="43"/>
      <c r="G10" s="54"/>
      <c r="H10" s="54"/>
      <c r="I10" s="54"/>
      <c r="J10" s="54"/>
      <c r="K10" s="47"/>
    </row>
    <row r="11" ht="15.75" customHeight="1" spans="1:11">
      <c r="A11" s="43"/>
      <c r="B11" s="44"/>
      <c r="C11" s="43"/>
      <c r="D11" s="43"/>
      <c r="E11" s="43"/>
      <c r="F11" s="43"/>
      <c r="G11" s="54"/>
      <c r="H11" s="54"/>
      <c r="I11" s="54"/>
      <c r="J11" s="54"/>
      <c r="K11" s="47"/>
    </row>
    <row r="12" ht="15.75" customHeight="1" spans="1:11">
      <c r="A12" s="43"/>
      <c r="B12" s="44"/>
      <c r="C12" s="43"/>
      <c r="D12" s="43"/>
      <c r="E12" s="43"/>
      <c r="F12" s="43"/>
      <c r="G12" s="54"/>
      <c r="H12" s="54"/>
      <c r="I12" s="54"/>
      <c r="J12" s="54"/>
      <c r="K12" s="47"/>
    </row>
    <row r="13" ht="15.75" customHeight="1" spans="1:11">
      <c r="A13" s="43"/>
      <c r="B13" s="44"/>
      <c r="C13" s="43"/>
      <c r="D13" s="43"/>
      <c r="E13" s="43"/>
      <c r="F13" s="43"/>
      <c r="G13" s="54"/>
      <c r="H13" s="54"/>
      <c r="I13" s="54"/>
      <c r="J13" s="54"/>
      <c r="K13" s="47"/>
    </row>
    <row r="14" ht="15.75" customHeight="1" spans="1:11">
      <c r="A14" s="43"/>
      <c r="B14" s="44"/>
      <c r="C14" s="43"/>
      <c r="D14" s="43"/>
      <c r="E14" s="43"/>
      <c r="F14" s="43"/>
      <c r="G14" s="54"/>
      <c r="H14" s="54"/>
      <c r="I14" s="54"/>
      <c r="J14" s="54"/>
      <c r="K14" s="47"/>
    </row>
    <row r="15" ht="15.75" customHeight="1" spans="1:11">
      <c r="A15" s="43"/>
      <c r="B15" s="44"/>
      <c r="C15" s="43"/>
      <c r="D15" s="43"/>
      <c r="E15" s="43"/>
      <c r="F15" s="43"/>
      <c r="G15" s="54"/>
      <c r="H15" s="54"/>
      <c r="I15" s="54"/>
      <c r="J15" s="54"/>
      <c r="K15" s="47"/>
    </row>
    <row r="16" ht="15.75" customHeight="1" spans="1:11">
      <c r="A16" s="43"/>
      <c r="B16" s="44"/>
      <c r="C16" s="43"/>
      <c r="D16" s="43"/>
      <c r="E16" s="43"/>
      <c r="F16" s="43"/>
      <c r="G16" s="54"/>
      <c r="H16" s="54"/>
      <c r="I16" s="54"/>
      <c r="J16" s="54"/>
      <c r="K16" s="47"/>
    </row>
    <row r="17" ht="15.75" customHeight="1" spans="1:11">
      <c r="A17" s="43"/>
      <c r="B17" s="44"/>
      <c r="C17" s="43"/>
      <c r="D17" s="43"/>
      <c r="E17" s="43"/>
      <c r="F17" s="43"/>
      <c r="G17" s="54"/>
      <c r="H17" s="54"/>
      <c r="I17" s="54"/>
      <c r="J17" s="54"/>
      <c r="K17" s="47"/>
    </row>
    <row r="18" ht="15.75" customHeight="1" spans="1:11">
      <c r="A18" s="43"/>
      <c r="B18" s="44"/>
      <c r="C18" s="43"/>
      <c r="D18" s="43"/>
      <c r="E18" s="43"/>
      <c r="F18" s="43"/>
      <c r="G18" s="54"/>
      <c r="H18" s="54"/>
      <c r="I18" s="54"/>
      <c r="J18" s="54"/>
      <c r="K18" s="47"/>
    </row>
    <row r="19" ht="15.75" customHeight="1" spans="1:11">
      <c r="A19" s="43"/>
      <c r="B19" s="44"/>
      <c r="C19" s="43"/>
      <c r="D19" s="43"/>
      <c r="E19" s="43"/>
      <c r="F19" s="43"/>
      <c r="G19" s="54"/>
      <c r="H19" s="54"/>
      <c r="I19" s="54"/>
      <c r="J19" s="54"/>
      <c r="K19" s="47"/>
    </row>
    <row r="20" ht="15.75" customHeight="1" spans="1:11">
      <c r="A20" s="43"/>
      <c r="B20" s="44"/>
      <c r="C20" s="43"/>
      <c r="D20" s="43"/>
      <c r="E20" s="43"/>
      <c r="F20" s="43"/>
      <c r="G20" s="54"/>
      <c r="H20" s="54"/>
      <c r="I20" s="54"/>
      <c r="J20" s="54"/>
      <c r="K20" s="47"/>
    </row>
    <row r="21" ht="15.75" customHeight="1" spans="1:11">
      <c r="A21" s="43"/>
      <c r="B21" s="44"/>
      <c r="C21" s="43"/>
      <c r="D21" s="43"/>
      <c r="E21" s="43"/>
      <c r="F21" s="43"/>
      <c r="G21" s="54"/>
      <c r="H21" s="54"/>
      <c r="I21" s="54"/>
      <c r="J21" s="54"/>
      <c r="K21" s="47"/>
    </row>
    <row r="22" ht="15.75" customHeight="1" spans="1:11">
      <c r="A22" s="43"/>
      <c r="B22" s="44"/>
      <c r="C22" s="43"/>
      <c r="D22" s="43"/>
      <c r="E22" s="43"/>
      <c r="F22" s="43"/>
      <c r="G22" s="54"/>
      <c r="H22" s="54"/>
      <c r="I22" s="54"/>
      <c r="J22" s="54"/>
      <c r="K22" s="47"/>
    </row>
    <row r="23" ht="15.75" customHeight="1" spans="1:11">
      <c r="A23" s="43"/>
      <c r="B23" s="44"/>
      <c r="C23" s="43"/>
      <c r="D23" s="43"/>
      <c r="E23" s="43"/>
      <c r="F23" s="43"/>
      <c r="G23" s="54"/>
      <c r="H23" s="54"/>
      <c r="I23" s="54"/>
      <c r="J23" s="54"/>
      <c r="K23" s="47"/>
    </row>
    <row r="24" ht="15.75" customHeight="1" spans="1:11">
      <c r="A24" s="43"/>
      <c r="B24" s="44"/>
      <c r="C24" s="43"/>
      <c r="D24" s="43"/>
      <c r="E24" s="43"/>
      <c r="F24" s="43"/>
      <c r="G24" s="54"/>
      <c r="H24" s="54"/>
      <c r="I24" s="54"/>
      <c r="J24" s="54"/>
      <c r="K24" s="47"/>
    </row>
    <row r="25" ht="15.75" customHeight="1" spans="1:11">
      <c r="A25" s="43"/>
      <c r="B25" s="44"/>
      <c r="C25" s="43"/>
      <c r="D25" s="43"/>
      <c r="E25" s="43"/>
      <c r="F25" s="43"/>
      <c r="G25" s="54"/>
      <c r="H25" s="54"/>
      <c r="I25" s="54"/>
      <c r="J25" s="54"/>
      <c r="K25" s="47"/>
    </row>
    <row r="26" ht="15.75" customHeight="1" spans="1:11">
      <c r="A26" s="43"/>
      <c r="B26" s="44"/>
      <c r="C26" s="43"/>
      <c r="D26" s="43"/>
      <c r="E26" s="43"/>
      <c r="F26" s="43"/>
      <c r="G26" s="54"/>
      <c r="H26" s="54"/>
      <c r="I26" s="54"/>
      <c r="J26" s="54"/>
      <c r="K26" s="47"/>
    </row>
    <row r="27" ht="15.75" customHeight="1" spans="1:21">
      <c r="A27" s="48" t="s">
        <v>1060</v>
      </c>
      <c r="B27" s="66"/>
      <c r="C27" s="43"/>
      <c r="D27" s="43"/>
      <c r="E27" s="43"/>
      <c r="F27" s="43"/>
      <c r="G27" s="54">
        <f>SUM(G6:G26)</f>
        <v>0</v>
      </c>
      <c r="H27" s="54"/>
      <c r="I27" s="54">
        <f>SUM(I6:I26)</f>
        <v>0</v>
      </c>
      <c r="J27" s="54">
        <f>SUM(J6:J26)</f>
        <v>0</v>
      </c>
      <c r="K27" s="67"/>
      <c r="L27" s="68"/>
      <c r="M27" s="68"/>
      <c r="N27" s="68"/>
      <c r="O27" s="68"/>
      <c r="P27" s="68"/>
      <c r="Q27" s="68"/>
      <c r="R27" s="68"/>
      <c r="S27" s="68"/>
      <c r="T27" s="68"/>
      <c r="U27" s="68"/>
    </row>
    <row r="28" ht="15.75" customHeight="1" spans="1:9">
      <c r="A28" s="50" t="e">
        <f>#REF!&amp;#REF!</f>
        <v>#REF!</v>
      </c>
      <c r="G28" s="39"/>
      <c r="H28" s="39"/>
      <c r="I28" s="39" t="e">
        <f>"评估人员："&amp;#REF!</f>
        <v>#REF!</v>
      </c>
    </row>
    <row r="29" ht="15.75" customHeight="1" spans="1:1">
      <c r="A29" s="50" t="e">
        <f>CONCATENATE(#REF!,#REF!,#REF!,#REF!,#REF!,#REF!,#REF!)</f>
        <v>#REF!</v>
      </c>
    </row>
  </sheetData>
  <mergeCells count="3">
    <mergeCell ref="A2:K2"/>
    <mergeCell ref="A3:K3"/>
    <mergeCell ref="A27:B27"/>
  </mergeCells>
  <hyperlinks>
    <hyperlink ref="A1" location="索引目录!I21" display="返回索引页"/>
    <hyperlink ref="B1" location="'非流动负债汇总 '!B7" display="返回"/>
  </hyperlinks>
  <printOptions horizontalCentered="1"/>
  <pageMargins left="0.349305555555556" right="0.349305555555556" top="0.788888888888889" bottom="0.788888888888889" header="0.919444444444445" footer="0.509027777777778"/>
  <pageSetup paperSize="9" scale="96" fitToHeight="0" orientation="landscape" horizontalDpi="300" verticalDpi="300"/>
  <headerFooter alignWithMargins="0">
    <oddHeader>&amp;R&amp;"宋体,常规"&amp;10表&amp;"Times New Roman,常规"6-2
&amp;"宋体,常规"共&amp;"Times New Roman,常规"&amp;N&amp;"宋体,常规"页第&amp;"Times New Roman,常规"&amp;P&amp;"宋体,常规"页</oddHead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AB15" sqref="AB15"/>
    </sheetView>
  </sheetViews>
  <sheetFormatPr defaultColWidth="7.875" defaultRowHeight="15.75" customHeight="1"/>
  <cols>
    <col min="1" max="1" width="3.875" style="13" customWidth="1"/>
    <col min="2" max="2" width="20" style="13" customWidth="1"/>
    <col min="3" max="3" width="9.25" style="13" customWidth="1"/>
    <col min="4" max="4" width="13.625" style="13" customWidth="1"/>
    <col min="5" max="5" width="11.75" style="13" customWidth="1" outlineLevel="1"/>
    <col min="6" max="6" width="12.625" style="13" customWidth="1" outlineLevel="1"/>
    <col min="7" max="7" width="11.5" style="13" customWidth="1" outlineLevel="1"/>
    <col min="8" max="8" width="7.375" style="13" customWidth="1" outlineLevel="1"/>
    <col min="9" max="11" width="12.5" style="13" customWidth="1"/>
    <col min="12" max="12" width="12.625" style="13" customWidth="1"/>
    <col min="13" max="13" width="9" style="13" customWidth="1"/>
    <col min="14" max="16384" width="7.875" style="13"/>
  </cols>
  <sheetData>
    <row r="1" spans="1:13">
      <c r="A1" s="34" t="s">
        <v>86</v>
      </c>
      <c r="B1" s="51" t="s">
        <v>267</v>
      </c>
      <c r="C1" s="52"/>
      <c r="D1" s="52"/>
      <c r="E1" s="52"/>
      <c r="F1" s="52"/>
      <c r="G1" s="52"/>
      <c r="H1" s="52"/>
      <c r="I1" s="52"/>
      <c r="J1" s="52"/>
      <c r="K1" s="52"/>
      <c r="L1" s="52"/>
      <c r="M1" s="52"/>
    </row>
    <row r="2" s="11" customFormat="1" ht="30" customHeight="1" spans="1:13">
      <c r="A2" s="36" t="s">
        <v>1146</v>
      </c>
      <c r="B2" s="53"/>
      <c r="C2" s="53"/>
      <c r="D2" s="53"/>
      <c r="E2" s="53"/>
      <c r="F2" s="53"/>
      <c r="G2" s="53"/>
      <c r="H2" s="53"/>
      <c r="I2" s="53"/>
      <c r="J2" s="53"/>
      <c r="K2" s="53"/>
      <c r="L2" s="53"/>
      <c r="M2" s="53"/>
    </row>
    <row r="3" ht="14.1" customHeight="1" spans="1:13">
      <c r="A3" s="38" t="e">
        <f>CONCATENATE(#REF!,#REF!,#REF!,#REF!,#REF!,#REF!,#REF!)</f>
        <v>#REF!</v>
      </c>
      <c r="B3" s="38"/>
      <c r="C3" s="38"/>
      <c r="D3" s="38"/>
      <c r="E3" s="38"/>
      <c r="F3" s="38"/>
      <c r="G3" s="38"/>
      <c r="H3" s="38"/>
      <c r="I3" s="38"/>
      <c r="J3" s="38"/>
      <c r="K3" s="55"/>
      <c r="L3" s="55"/>
      <c r="M3" s="55"/>
    </row>
    <row r="4" customHeight="1" spans="1:13">
      <c r="A4" s="39" t="e">
        <f>#REF!&amp;#REF!</f>
        <v>#REF!</v>
      </c>
      <c r="M4" s="40" t="s">
        <v>115</v>
      </c>
    </row>
    <row r="5" s="12" customFormat="1" customHeight="1" spans="1:13">
      <c r="A5" s="41" t="s">
        <v>190</v>
      </c>
      <c r="B5" s="41" t="s">
        <v>302</v>
      </c>
      <c r="C5" s="41" t="s">
        <v>333</v>
      </c>
      <c r="D5" s="41" t="s">
        <v>431</v>
      </c>
      <c r="E5" s="41" t="s">
        <v>227</v>
      </c>
      <c r="F5" s="41"/>
      <c r="G5" s="41"/>
      <c r="H5" s="57" t="s">
        <v>274</v>
      </c>
      <c r="I5" s="62" t="s">
        <v>228</v>
      </c>
      <c r="J5" s="63"/>
      <c r="K5" s="64"/>
      <c r="L5" s="41" t="s">
        <v>229</v>
      </c>
      <c r="M5" s="41" t="s">
        <v>193</v>
      </c>
    </row>
    <row r="6" s="12" customFormat="1" customHeight="1" spans="1:13">
      <c r="A6" s="43"/>
      <c r="B6" s="43"/>
      <c r="C6" s="43"/>
      <c r="D6" s="43"/>
      <c r="E6" s="41" t="s">
        <v>1147</v>
      </c>
      <c r="F6" s="41" t="s">
        <v>1148</v>
      </c>
      <c r="G6" s="41" t="s">
        <v>157</v>
      </c>
      <c r="H6" s="58"/>
      <c r="I6" s="41" t="s">
        <v>1147</v>
      </c>
      <c r="J6" s="41" t="s">
        <v>1148</v>
      </c>
      <c r="K6" s="41" t="s">
        <v>157</v>
      </c>
      <c r="L6" s="43"/>
      <c r="M6" s="43"/>
    </row>
    <row r="7" customHeight="1" spans="1:13">
      <c r="A7" s="43"/>
      <c r="B7" s="44"/>
      <c r="C7" s="59"/>
      <c r="D7" s="60"/>
      <c r="E7" s="54"/>
      <c r="F7" s="54"/>
      <c r="G7" s="54"/>
      <c r="H7" s="54"/>
      <c r="I7" s="54"/>
      <c r="J7" s="54"/>
      <c r="K7" s="54"/>
      <c r="L7" s="54"/>
      <c r="M7" s="47"/>
    </row>
    <row r="8" customHeight="1" spans="1:13">
      <c r="A8" s="43"/>
      <c r="B8" s="44"/>
      <c r="C8" s="59"/>
      <c r="D8" s="60"/>
      <c r="E8" s="54"/>
      <c r="F8" s="54"/>
      <c r="G8" s="54"/>
      <c r="H8" s="54"/>
      <c r="I8" s="54"/>
      <c r="J8" s="54"/>
      <c r="K8" s="54"/>
      <c r="L8" s="54"/>
      <c r="M8" s="47"/>
    </row>
    <row r="9" customHeight="1" spans="1:13">
      <c r="A9" s="43"/>
      <c r="B9" s="44"/>
      <c r="C9" s="59"/>
      <c r="D9" s="60"/>
      <c r="E9" s="54"/>
      <c r="F9" s="54"/>
      <c r="G9" s="54"/>
      <c r="H9" s="54"/>
      <c r="I9" s="54"/>
      <c r="J9" s="54"/>
      <c r="K9" s="54"/>
      <c r="L9" s="54"/>
      <c r="M9" s="47"/>
    </row>
    <row r="10" customHeight="1" spans="1:13">
      <c r="A10" s="43"/>
      <c r="B10" s="44"/>
      <c r="C10" s="59"/>
      <c r="D10" s="60"/>
      <c r="E10" s="54"/>
      <c r="F10" s="54"/>
      <c r="G10" s="54"/>
      <c r="H10" s="54"/>
      <c r="I10" s="54"/>
      <c r="J10" s="54"/>
      <c r="K10" s="54"/>
      <c r="L10" s="54"/>
      <c r="M10" s="47"/>
    </row>
    <row r="11" customHeight="1" spans="1:13">
      <c r="A11" s="43"/>
      <c r="B11" s="44"/>
      <c r="C11" s="59"/>
      <c r="D11" s="60"/>
      <c r="E11" s="54"/>
      <c r="F11" s="54"/>
      <c r="G11" s="54"/>
      <c r="H11" s="54"/>
      <c r="I11" s="54"/>
      <c r="J11" s="54"/>
      <c r="K11" s="54"/>
      <c r="L11" s="54"/>
      <c r="M11" s="47"/>
    </row>
    <row r="12" customHeight="1" spans="1:13">
      <c r="A12" s="43"/>
      <c r="B12" s="44"/>
      <c r="C12" s="59"/>
      <c r="D12" s="60"/>
      <c r="E12" s="54"/>
      <c r="F12" s="54"/>
      <c r="G12" s="54"/>
      <c r="H12" s="54"/>
      <c r="I12" s="54"/>
      <c r="J12" s="54"/>
      <c r="K12" s="54"/>
      <c r="L12" s="54"/>
      <c r="M12" s="47"/>
    </row>
    <row r="13" customHeight="1" spans="1:13">
      <c r="A13" s="43"/>
      <c r="B13" s="44"/>
      <c r="C13" s="59"/>
      <c r="D13" s="60"/>
      <c r="E13" s="54"/>
      <c r="F13" s="54"/>
      <c r="G13" s="54"/>
      <c r="H13" s="54"/>
      <c r="I13" s="54"/>
      <c r="J13" s="54"/>
      <c r="K13" s="54"/>
      <c r="L13" s="54"/>
      <c r="M13" s="47"/>
    </row>
    <row r="14" customHeight="1" spans="1:13">
      <c r="A14" s="43"/>
      <c r="B14" s="44"/>
      <c r="C14" s="59"/>
      <c r="D14" s="60"/>
      <c r="E14" s="54"/>
      <c r="F14" s="54"/>
      <c r="G14" s="54"/>
      <c r="H14" s="54"/>
      <c r="I14" s="54"/>
      <c r="J14" s="54"/>
      <c r="K14" s="54"/>
      <c r="L14" s="54"/>
      <c r="M14" s="47"/>
    </row>
    <row r="15" customHeight="1" spans="1:13">
      <c r="A15" s="43"/>
      <c r="B15" s="44"/>
      <c r="C15" s="59"/>
      <c r="D15" s="60"/>
      <c r="E15" s="54"/>
      <c r="F15" s="54"/>
      <c r="G15" s="54"/>
      <c r="H15" s="54"/>
      <c r="I15" s="54"/>
      <c r="J15" s="54"/>
      <c r="K15" s="54"/>
      <c r="L15" s="54"/>
      <c r="M15" s="47"/>
    </row>
    <row r="16" customHeight="1" spans="1:13">
      <c r="A16" s="43"/>
      <c r="B16" s="44"/>
      <c r="C16" s="59"/>
      <c r="D16" s="60"/>
      <c r="E16" s="54"/>
      <c r="F16" s="54"/>
      <c r="G16" s="54"/>
      <c r="H16" s="54"/>
      <c r="I16" s="54"/>
      <c r="J16" s="54"/>
      <c r="K16" s="54"/>
      <c r="L16" s="54"/>
      <c r="M16" s="47"/>
    </row>
    <row r="17" customHeight="1" spans="1:13">
      <c r="A17" s="43"/>
      <c r="B17" s="44"/>
      <c r="C17" s="59"/>
      <c r="D17" s="60"/>
      <c r="E17" s="54"/>
      <c r="F17" s="54"/>
      <c r="G17" s="54"/>
      <c r="H17" s="54"/>
      <c r="I17" s="54"/>
      <c r="J17" s="54"/>
      <c r="K17" s="54"/>
      <c r="L17" s="54"/>
      <c r="M17" s="47"/>
    </row>
    <row r="18" customHeight="1" spans="1:13">
      <c r="A18" s="43"/>
      <c r="B18" s="44"/>
      <c r="C18" s="59"/>
      <c r="D18" s="60"/>
      <c r="E18" s="54"/>
      <c r="F18" s="54"/>
      <c r="G18" s="54"/>
      <c r="H18" s="54"/>
      <c r="I18" s="54"/>
      <c r="J18" s="54"/>
      <c r="K18" s="54"/>
      <c r="L18" s="54"/>
      <c r="M18" s="47"/>
    </row>
    <row r="19" customHeight="1" spans="1:13">
      <c r="A19" s="43"/>
      <c r="B19" s="44"/>
      <c r="C19" s="59"/>
      <c r="D19" s="60"/>
      <c r="E19" s="54"/>
      <c r="F19" s="54"/>
      <c r="G19" s="54"/>
      <c r="H19" s="54"/>
      <c r="I19" s="54"/>
      <c r="J19" s="54"/>
      <c r="K19" s="54"/>
      <c r="L19" s="54"/>
      <c r="M19" s="47"/>
    </row>
    <row r="20" customHeight="1" spans="1:13">
      <c r="A20" s="43"/>
      <c r="B20" s="44"/>
      <c r="C20" s="59"/>
      <c r="D20" s="60"/>
      <c r="E20" s="54"/>
      <c r="F20" s="54"/>
      <c r="G20" s="54"/>
      <c r="H20" s="54"/>
      <c r="I20" s="54"/>
      <c r="J20" s="54"/>
      <c r="K20" s="54"/>
      <c r="L20" s="54"/>
      <c r="M20" s="47"/>
    </row>
    <row r="21" customHeight="1" spans="1:13">
      <c r="A21" s="43"/>
      <c r="B21" s="44"/>
      <c r="C21" s="59"/>
      <c r="D21" s="60"/>
      <c r="E21" s="54"/>
      <c r="F21" s="54"/>
      <c r="G21" s="54"/>
      <c r="H21" s="54"/>
      <c r="I21" s="54"/>
      <c r="J21" s="54"/>
      <c r="K21" s="54"/>
      <c r="L21" s="54"/>
      <c r="M21" s="47"/>
    </row>
    <row r="22" customHeight="1" spans="1:13">
      <c r="A22" s="43"/>
      <c r="B22" s="44"/>
      <c r="C22" s="59"/>
      <c r="D22" s="60"/>
      <c r="E22" s="54"/>
      <c r="F22" s="54"/>
      <c r="G22" s="54"/>
      <c r="H22" s="54"/>
      <c r="I22" s="54"/>
      <c r="J22" s="54"/>
      <c r="K22" s="54"/>
      <c r="L22" s="54"/>
      <c r="M22" s="47"/>
    </row>
    <row r="23" customHeight="1" spans="1:13">
      <c r="A23" s="43"/>
      <c r="B23" s="44"/>
      <c r="C23" s="59"/>
      <c r="D23" s="60"/>
      <c r="E23" s="54"/>
      <c r="F23" s="54"/>
      <c r="G23" s="54"/>
      <c r="H23" s="54"/>
      <c r="I23" s="54"/>
      <c r="J23" s="54"/>
      <c r="K23" s="54"/>
      <c r="L23" s="54"/>
      <c r="M23" s="47"/>
    </row>
    <row r="24" customHeight="1" spans="1:13">
      <c r="A24" s="43"/>
      <c r="B24" s="44"/>
      <c r="C24" s="59"/>
      <c r="D24" s="60"/>
      <c r="E24" s="54"/>
      <c r="F24" s="54"/>
      <c r="G24" s="54"/>
      <c r="H24" s="54"/>
      <c r="I24" s="54"/>
      <c r="J24" s="54"/>
      <c r="K24" s="54"/>
      <c r="L24" s="54"/>
      <c r="M24" s="47"/>
    </row>
    <row r="25" customHeight="1" spans="1:13">
      <c r="A25" s="43"/>
      <c r="B25" s="44"/>
      <c r="C25" s="59"/>
      <c r="D25" s="60"/>
      <c r="E25" s="54"/>
      <c r="F25" s="54"/>
      <c r="G25" s="54"/>
      <c r="H25" s="54"/>
      <c r="I25" s="54"/>
      <c r="J25" s="54"/>
      <c r="K25" s="54"/>
      <c r="L25" s="54"/>
      <c r="M25" s="47"/>
    </row>
    <row r="26" customHeight="1" spans="1:13">
      <c r="A26" s="43"/>
      <c r="B26" s="44"/>
      <c r="C26" s="59"/>
      <c r="D26" s="60"/>
      <c r="E26" s="54"/>
      <c r="F26" s="54"/>
      <c r="G26" s="54"/>
      <c r="H26" s="54"/>
      <c r="I26" s="54"/>
      <c r="J26" s="54"/>
      <c r="K26" s="54"/>
      <c r="L26" s="54"/>
      <c r="M26" s="47"/>
    </row>
    <row r="27" customHeight="1" spans="1:13">
      <c r="A27" s="48" t="s">
        <v>1113</v>
      </c>
      <c r="B27" s="49"/>
      <c r="C27" s="59"/>
      <c r="D27" s="61"/>
      <c r="E27" s="54"/>
      <c r="F27" s="54"/>
      <c r="G27" s="54">
        <f t="shared" ref="G27:L27" si="0">SUM(G7:G26)</f>
        <v>0</v>
      </c>
      <c r="H27" s="54"/>
      <c r="I27" s="54"/>
      <c r="J27" s="54"/>
      <c r="K27" s="54">
        <f t="shared" si="0"/>
        <v>0</v>
      </c>
      <c r="L27" s="54">
        <f t="shared" si="0"/>
        <v>0</v>
      </c>
      <c r="M27" s="47"/>
    </row>
    <row r="28" customHeight="1" spans="1:11">
      <c r="A28" s="50" t="e">
        <f>#REF!&amp;#REF!</f>
        <v>#REF!</v>
      </c>
      <c r="E28" s="39"/>
      <c r="F28" s="39"/>
      <c r="K28" s="39" t="e">
        <f>"评估人员："&amp;#REF!</f>
        <v>#REF!</v>
      </c>
    </row>
    <row r="29" customHeight="1" spans="1:1">
      <c r="A29" s="50" t="e">
        <f>CONCATENATE(#REF!,#REF!,#REF!,#REF!,#REF!,#REF!,#REF!)</f>
        <v>#REF!</v>
      </c>
    </row>
  </sheetData>
  <mergeCells count="12">
    <mergeCell ref="A2:M2"/>
    <mergeCell ref="A3:M3"/>
    <mergeCell ref="E5:G5"/>
    <mergeCell ref="I5:K5"/>
    <mergeCell ref="A27:B27"/>
    <mergeCell ref="A5:A6"/>
    <mergeCell ref="B5:B6"/>
    <mergeCell ref="C5:C6"/>
    <mergeCell ref="D5:D6"/>
    <mergeCell ref="H5:H6"/>
    <mergeCell ref="L5:L6"/>
    <mergeCell ref="M5:M6"/>
  </mergeCells>
  <hyperlinks>
    <hyperlink ref="A1" location="索引目录!I22" display="返回索引页"/>
    <hyperlink ref="B1" location="'非流动负债汇总 '!B8" display="返回"/>
  </hyperlinks>
  <printOptions horizontalCentered="1"/>
  <pageMargins left="0.349305555555556" right="0.349305555555556" top="0.788888888888889" bottom="0.788888888888889" header="1.05" footer="0.509027777777778"/>
  <pageSetup paperSize="9" scale="88" fitToHeight="0" orientation="landscape"/>
  <headerFooter alignWithMargins="0">
    <oddHeader>&amp;R&amp;"宋体,常规"&amp;10表&amp;"Times New Roman,常规"6-3
&amp;"宋体,常规"共&amp;"Times New Roman,常规"&amp;N&amp;"宋体,常规"页第&amp;"Times New Roman,常规"&amp;P&amp;"宋体,常规"页</oddHead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showGridLines="0" workbookViewId="0">
      <selection activeCell="AB15" sqref="AB15"/>
    </sheetView>
  </sheetViews>
  <sheetFormatPr defaultColWidth="7.875" defaultRowHeight="15.75" customHeight="1"/>
  <cols>
    <col min="1" max="1" width="4.625" style="13" customWidth="1"/>
    <col min="2" max="2" width="50.25" style="13" customWidth="1"/>
    <col min="3" max="3" width="10.25" style="13" customWidth="1"/>
    <col min="4" max="4" width="14.75" style="13" hidden="1" customWidth="1" outlineLevel="1"/>
    <col min="5" max="5" width="10.625" style="13" hidden="1" customWidth="1" outlineLevel="1"/>
    <col min="6" max="6" width="13.875" style="13" customWidth="1" collapsed="1"/>
    <col min="7" max="7" width="15.125" style="13" customWidth="1"/>
    <col min="8" max="8" width="11.375" style="13" customWidth="1"/>
    <col min="9" max="9" width="10.125" style="13" customWidth="1"/>
    <col min="10" max="16384" width="7.875" style="13"/>
  </cols>
  <sheetData>
    <row r="1" spans="1:19">
      <c r="A1" s="14" t="s">
        <v>222</v>
      </c>
      <c r="B1" s="15" t="s">
        <v>223</v>
      </c>
      <c r="C1" s="16"/>
      <c r="D1" s="16"/>
      <c r="E1" s="16"/>
      <c r="F1" s="16"/>
      <c r="G1" s="16"/>
      <c r="H1" s="16"/>
      <c r="I1" s="20"/>
      <c r="J1" s="20"/>
      <c r="K1" s="20"/>
      <c r="L1" s="20"/>
      <c r="M1" s="20"/>
      <c r="N1" s="20"/>
      <c r="O1" s="20"/>
      <c r="P1" s="20"/>
      <c r="Q1" s="20"/>
      <c r="R1" s="20"/>
      <c r="S1" s="20"/>
    </row>
    <row r="2" s="11" customFormat="1" ht="30" customHeight="1" spans="1:19">
      <c r="A2" s="17" t="s">
        <v>1149</v>
      </c>
      <c r="B2" s="17"/>
      <c r="C2" s="17"/>
      <c r="D2" s="17"/>
      <c r="E2" s="17"/>
      <c r="F2" s="17"/>
      <c r="G2" s="17"/>
      <c r="H2" s="17"/>
      <c r="I2" s="20"/>
      <c r="J2" s="20"/>
      <c r="K2" s="20"/>
      <c r="L2" s="20"/>
      <c r="M2" s="20"/>
      <c r="N2" s="29"/>
      <c r="O2" s="29"/>
      <c r="P2" s="29"/>
      <c r="Q2" s="29"/>
      <c r="R2" s="29"/>
      <c r="S2" s="29"/>
    </row>
    <row r="3" ht="14.1" customHeight="1" spans="1:19">
      <c r="A3" s="18" t="e">
        <f>CONCATENATE(#REF!,#REF!,#REF!,#REF!,#REF!,#REF!,#REF!)</f>
        <v>#REF!</v>
      </c>
      <c r="B3" s="18"/>
      <c r="C3" s="18"/>
      <c r="D3" s="18"/>
      <c r="E3" s="18"/>
      <c r="F3" s="18"/>
      <c r="G3" s="18"/>
      <c r="H3" s="30"/>
      <c r="I3" s="20"/>
      <c r="J3" s="20"/>
      <c r="K3" s="20"/>
      <c r="L3" s="20"/>
      <c r="M3" s="20"/>
      <c r="N3" s="20"/>
      <c r="O3" s="20"/>
      <c r="P3" s="20"/>
      <c r="Q3" s="20"/>
      <c r="R3" s="20"/>
      <c r="S3" s="20"/>
    </row>
    <row r="4" customHeight="1" spans="1:19">
      <c r="A4" s="19" t="e">
        <f>#REF!&amp;#REF!</f>
        <v>#REF!</v>
      </c>
      <c r="B4" s="20"/>
      <c r="C4" s="20"/>
      <c r="D4" s="20"/>
      <c r="E4" s="20"/>
      <c r="F4" s="20"/>
      <c r="G4" s="20"/>
      <c r="H4" s="31" t="s">
        <v>248</v>
      </c>
      <c r="I4" s="20"/>
      <c r="J4" s="20"/>
      <c r="K4" s="20"/>
      <c r="L4" s="20"/>
      <c r="M4" s="20"/>
      <c r="N4" s="20"/>
      <c r="O4" s="20"/>
      <c r="P4" s="20"/>
      <c r="Q4" s="20"/>
      <c r="R4" s="20"/>
      <c r="S4" s="20"/>
    </row>
    <row r="5" s="12" customFormat="1" customHeight="1" spans="1:19">
      <c r="A5" s="21" t="s">
        <v>249</v>
      </c>
      <c r="B5" s="21" t="s">
        <v>1150</v>
      </c>
      <c r="C5" s="21" t="s">
        <v>313</v>
      </c>
      <c r="D5" s="22" t="s">
        <v>254</v>
      </c>
      <c r="E5" s="22" t="s">
        <v>255</v>
      </c>
      <c r="F5" s="21" t="s">
        <v>256</v>
      </c>
      <c r="G5" s="21" t="s">
        <v>257</v>
      </c>
      <c r="H5" s="21" t="s">
        <v>1145</v>
      </c>
      <c r="I5" s="32"/>
      <c r="J5" s="32"/>
      <c r="K5" s="32"/>
      <c r="L5" s="32"/>
      <c r="M5" s="32"/>
      <c r="N5" s="32"/>
      <c r="O5" s="32"/>
      <c r="P5" s="32"/>
      <c r="Q5" s="32"/>
      <c r="R5" s="32"/>
      <c r="S5" s="32"/>
    </row>
    <row r="6" customHeight="1" spans="1:19">
      <c r="A6" s="21"/>
      <c r="B6" s="23"/>
      <c r="C6" s="24"/>
      <c r="D6" s="25"/>
      <c r="E6" s="25"/>
      <c r="F6" s="25"/>
      <c r="G6" s="25"/>
      <c r="H6" s="33"/>
      <c r="I6" s="56"/>
      <c r="J6" s="20"/>
      <c r="K6" s="20"/>
      <c r="L6" s="20"/>
      <c r="M6" s="20"/>
      <c r="N6" s="20"/>
      <c r="O6" s="20"/>
      <c r="P6" s="20"/>
      <c r="Q6" s="20"/>
      <c r="R6" s="20"/>
      <c r="S6" s="20"/>
    </row>
    <row r="7" customHeight="1" spans="1:19">
      <c r="A7" s="21"/>
      <c r="B7" s="23"/>
      <c r="C7" s="24"/>
      <c r="D7" s="25"/>
      <c r="E7" s="25"/>
      <c r="F7" s="25"/>
      <c r="G7" s="25"/>
      <c r="H7" s="33"/>
      <c r="I7" s="20"/>
      <c r="J7" s="20"/>
      <c r="K7" s="20"/>
      <c r="L7" s="20"/>
      <c r="M7" s="20"/>
      <c r="N7" s="20"/>
      <c r="O7" s="20"/>
      <c r="P7" s="20"/>
      <c r="Q7" s="20"/>
      <c r="R7" s="20"/>
      <c r="S7" s="20"/>
    </row>
    <row r="8" customHeight="1" spans="1:19">
      <c r="A8" s="21"/>
      <c r="B8" s="23"/>
      <c r="C8" s="24"/>
      <c r="D8" s="25"/>
      <c r="E8" s="25"/>
      <c r="F8" s="25"/>
      <c r="G8" s="25"/>
      <c r="H8" s="33"/>
      <c r="I8" s="20"/>
      <c r="J8" s="20"/>
      <c r="K8" s="20"/>
      <c r="L8" s="20"/>
      <c r="M8" s="20"/>
      <c r="N8" s="20"/>
      <c r="O8" s="20"/>
      <c r="P8" s="20"/>
      <c r="Q8" s="20"/>
      <c r="R8" s="20"/>
      <c r="S8" s="20"/>
    </row>
    <row r="9" customHeight="1" spans="1:19">
      <c r="A9" s="21"/>
      <c r="B9" s="23"/>
      <c r="C9" s="24"/>
      <c r="D9" s="25"/>
      <c r="E9" s="25"/>
      <c r="F9" s="25"/>
      <c r="G9" s="25"/>
      <c r="H9" s="33"/>
      <c r="I9" s="20"/>
      <c r="J9" s="20"/>
      <c r="K9" s="20"/>
      <c r="L9" s="20"/>
      <c r="M9" s="20"/>
      <c r="N9" s="20"/>
      <c r="O9" s="20"/>
      <c r="P9" s="20"/>
      <c r="Q9" s="20"/>
      <c r="R9" s="20"/>
      <c r="S9" s="20"/>
    </row>
    <row r="10" customHeight="1" spans="1:19">
      <c r="A10" s="21"/>
      <c r="B10" s="23"/>
      <c r="C10" s="24"/>
      <c r="D10" s="25"/>
      <c r="E10" s="25"/>
      <c r="F10" s="25"/>
      <c r="G10" s="25"/>
      <c r="H10" s="33"/>
      <c r="I10" s="20"/>
      <c r="J10" s="20"/>
      <c r="K10" s="20"/>
      <c r="L10" s="20"/>
      <c r="M10" s="20"/>
      <c r="N10" s="20"/>
      <c r="O10" s="20"/>
      <c r="P10" s="20"/>
      <c r="Q10" s="20"/>
      <c r="R10" s="20"/>
      <c r="S10" s="20"/>
    </row>
    <row r="11" customHeight="1" spans="1:19">
      <c r="A11" s="21"/>
      <c r="B11" s="23"/>
      <c r="C11" s="24"/>
      <c r="D11" s="25"/>
      <c r="E11" s="25"/>
      <c r="F11" s="25"/>
      <c r="G11" s="25"/>
      <c r="H11" s="33"/>
      <c r="I11" s="20"/>
      <c r="J11" s="20"/>
      <c r="K11" s="20"/>
      <c r="L11" s="20"/>
      <c r="M11" s="20"/>
      <c r="N11" s="20"/>
      <c r="O11" s="20"/>
      <c r="P11" s="20"/>
      <c r="Q11" s="20"/>
      <c r="R11" s="20"/>
      <c r="S11" s="20"/>
    </row>
    <row r="12" customHeight="1" spans="1:19">
      <c r="A12" s="21"/>
      <c r="B12" s="23"/>
      <c r="C12" s="24"/>
      <c r="D12" s="25"/>
      <c r="E12" s="25"/>
      <c r="F12" s="25"/>
      <c r="G12" s="25"/>
      <c r="H12" s="33"/>
      <c r="I12" s="20"/>
      <c r="J12" s="20"/>
      <c r="K12" s="20"/>
      <c r="L12" s="20"/>
      <c r="M12" s="20"/>
      <c r="N12" s="20"/>
      <c r="O12" s="20"/>
      <c r="P12" s="20"/>
      <c r="Q12" s="20"/>
      <c r="R12" s="20"/>
      <c r="S12" s="20"/>
    </row>
    <row r="13" customHeight="1" spans="1:19">
      <c r="A13" s="21"/>
      <c r="B13" s="23"/>
      <c r="C13" s="24"/>
      <c r="D13" s="25"/>
      <c r="E13" s="25"/>
      <c r="F13" s="25"/>
      <c r="G13" s="25"/>
      <c r="H13" s="33"/>
      <c r="I13" s="20"/>
      <c r="J13" s="20"/>
      <c r="K13" s="20"/>
      <c r="L13" s="20"/>
      <c r="M13" s="20"/>
      <c r="N13" s="20"/>
      <c r="O13" s="20"/>
      <c r="P13" s="20"/>
      <c r="Q13" s="20"/>
      <c r="R13" s="20"/>
      <c r="S13" s="20"/>
    </row>
    <row r="14" customHeight="1" spans="1:19">
      <c r="A14" s="21"/>
      <c r="B14" s="23"/>
      <c r="C14" s="24"/>
      <c r="D14" s="25"/>
      <c r="E14" s="25"/>
      <c r="F14" s="25"/>
      <c r="G14" s="25"/>
      <c r="H14" s="33"/>
      <c r="I14" s="20"/>
      <c r="J14" s="20"/>
      <c r="K14" s="20"/>
      <c r="L14" s="20"/>
      <c r="M14" s="20"/>
      <c r="N14" s="20"/>
      <c r="O14" s="20"/>
      <c r="P14" s="20"/>
      <c r="Q14" s="20"/>
      <c r="R14" s="20"/>
      <c r="S14" s="20"/>
    </row>
    <row r="15" customHeight="1" spans="1:19">
      <c r="A15" s="21"/>
      <c r="B15" s="23"/>
      <c r="C15" s="24"/>
      <c r="D15" s="25"/>
      <c r="E15" s="25"/>
      <c r="F15" s="25"/>
      <c r="G15" s="25"/>
      <c r="H15" s="33"/>
      <c r="I15" s="20"/>
      <c r="J15" s="20"/>
      <c r="K15" s="20"/>
      <c r="L15" s="20"/>
      <c r="M15" s="20"/>
      <c r="N15" s="20"/>
      <c r="O15" s="20"/>
      <c r="P15" s="20"/>
      <c r="Q15" s="20"/>
      <c r="R15" s="20"/>
      <c r="S15" s="20"/>
    </row>
    <row r="16" customHeight="1" spans="1:19">
      <c r="A16" s="21"/>
      <c r="B16" s="23"/>
      <c r="C16" s="24"/>
      <c r="D16" s="25"/>
      <c r="E16" s="25"/>
      <c r="F16" s="25"/>
      <c r="G16" s="25"/>
      <c r="H16" s="33"/>
      <c r="I16" s="20"/>
      <c r="J16" s="20"/>
      <c r="K16" s="20"/>
      <c r="L16" s="20"/>
      <c r="M16" s="20"/>
      <c r="N16" s="20"/>
      <c r="O16" s="20"/>
      <c r="P16" s="20"/>
      <c r="Q16" s="20"/>
      <c r="R16" s="20"/>
      <c r="S16" s="20"/>
    </row>
    <row r="17" customHeight="1" spans="1:19">
      <c r="A17" s="21"/>
      <c r="B17" s="23"/>
      <c r="C17" s="24"/>
      <c r="D17" s="25"/>
      <c r="E17" s="25"/>
      <c r="F17" s="25"/>
      <c r="G17" s="25"/>
      <c r="H17" s="33"/>
      <c r="I17" s="20"/>
      <c r="J17" s="20"/>
      <c r="K17" s="20"/>
      <c r="L17" s="20"/>
      <c r="M17" s="20"/>
      <c r="N17" s="20"/>
      <c r="O17" s="20"/>
      <c r="P17" s="20"/>
      <c r="Q17" s="20"/>
      <c r="R17" s="20"/>
      <c r="S17" s="20"/>
    </row>
    <row r="18" customHeight="1" spans="1:19">
      <c r="A18" s="21"/>
      <c r="B18" s="23"/>
      <c r="C18" s="24"/>
      <c r="D18" s="25"/>
      <c r="E18" s="25"/>
      <c r="F18" s="25"/>
      <c r="G18" s="25"/>
      <c r="H18" s="33"/>
      <c r="I18" s="20"/>
      <c r="J18" s="20"/>
      <c r="K18" s="20"/>
      <c r="L18" s="20"/>
      <c r="M18" s="20"/>
      <c r="N18" s="20"/>
      <c r="O18" s="20"/>
      <c r="P18" s="20"/>
      <c r="Q18" s="20"/>
      <c r="R18" s="20"/>
      <c r="S18" s="20"/>
    </row>
    <row r="19" customHeight="1" spans="1:19">
      <c r="A19" s="21"/>
      <c r="B19" s="23"/>
      <c r="C19" s="24"/>
      <c r="D19" s="25"/>
      <c r="E19" s="25"/>
      <c r="F19" s="25"/>
      <c r="G19" s="25"/>
      <c r="H19" s="33"/>
      <c r="I19" s="20"/>
      <c r="J19" s="20"/>
      <c r="K19" s="20"/>
      <c r="L19" s="20"/>
      <c r="M19" s="20"/>
      <c r="N19" s="20"/>
      <c r="O19" s="20"/>
      <c r="P19" s="20"/>
      <c r="Q19" s="20"/>
      <c r="R19" s="20"/>
      <c r="S19" s="20"/>
    </row>
    <row r="20" customHeight="1" spans="1:19">
      <c r="A20" s="21"/>
      <c r="B20" s="23"/>
      <c r="C20" s="24"/>
      <c r="D20" s="25"/>
      <c r="E20" s="25"/>
      <c r="F20" s="25"/>
      <c r="G20" s="25"/>
      <c r="H20" s="33"/>
      <c r="I20" s="20"/>
      <c r="J20" s="20"/>
      <c r="K20" s="20"/>
      <c r="L20" s="20"/>
      <c r="M20" s="20"/>
      <c r="N20" s="20"/>
      <c r="O20" s="20"/>
      <c r="P20" s="20"/>
      <c r="Q20" s="20"/>
      <c r="R20" s="20"/>
      <c r="S20" s="20"/>
    </row>
    <row r="21" customHeight="1" spans="1:19">
      <c r="A21" s="21"/>
      <c r="B21" s="23"/>
      <c r="C21" s="24"/>
      <c r="D21" s="25"/>
      <c r="E21" s="25"/>
      <c r="F21" s="25"/>
      <c r="G21" s="25"/>
      <c r="H21" s="33"/>
      <c r="I21" s="20"/>
      <c r="J21" s="20"/>
      <c r="K21" s="20"/>
      <c r="L21" s="20"/>
      <c r="M21" s="20"/>
      <c r="N21" s="20"/>
      <c r="O21" s="20"/>
      <c r="P21" s="20"/>
      <c r="Q21" s="20"/>
      <c r="R21" s="20"/>
      <c r="S21" s="20"/>
    </row>
    <row r="22" customHeight="1" spans="1:19">
      <c r="A22" s="21"/>
      <c r="B22" s="23"/>
      <c r="C22" s="24"/>
      <c r="D22" s="25"/>
      <c r="E22" s="25"/>
      <c r="F22" s="25"/>
      <c r="G22" s="25"/>
      <c r="H22" s="33"/>
      <c r="I22" s="20"/>
      <c r="J22" s="20"/>
      <c r="K22" s="20"/>
      <c r="L22" s="20"/>
      <c r="M22" s="20"/>
      <c r="N22" s="20"/>
      <c r="O22" s="20"/>
      <c r="P22" s="20"/>
      <c r="Q22" s="20"/>
      <c r="R22" s="20"/>
      <c r="S22" s="20"/>
    </row>
    <row r="23" customHeight="1" spans="1:19">
      <c r="A23" s="21"/>
      <c r="B23" s="23"/>
      <c r="C23" s="24"/>
      <c r="D23" s="25"/>
      <c r="E23" s="25"/>
      <c r="F23" s="25"/>
      <c r="G23" s="25"/>
      <c r="H23" s="33"/>
      <c r="I23" s="20"/>
      <c r="J23" s="20"/>
      <c r="K23" s="20"/>
      <c r="L23" s="20"/>
      <c r="M23" s="20"/>
      <c r="N23" s="20"/>
      <c r="O23" s="20"/>
      <c r="P23" s="20"/>
      <c r="Q23" s="20"/>
      <c r="R23" s="20"/>
      <c r="S23" s="20"/>
    </row>
    <row r="24" customHeight="1" spans="1:19">
      <c r="A24" s="21"/>
      <c r="B24" s="23"/>
      <c r="C24" s="24"/>
      <c r="D24" s="25"/>
      <c r="E24" s="25"/>
      <c r="F24" s="25"/>
      <c r="G24" s="25"/>
      <c r="H24" s="33"/>
      <c r="I24" s="20"/>
      <c r="J24" s="20"/>
      <c r="K24" s="20"/>
      <c r="L24" s="20"/>
      <c r="M24" s="20"/>
      <c r="N24" s="20"/>
      <c r="O24" s="20"/>
      <c r="P24" s="20"/>
      <c r="Q24" s="20"/>
      <c r="R24" s="20"/>
      <c r="S24" s="20"/>
    </row>
    <row r="25" customHeight="1" spans="1:19">
      <c r="A25" s="21"/>
      <c r="B25" s="23"/>
      <c r="C25" s="24"/>
      <c r="D25" s="25"/>
      <c r="E25" s="25"/>
      <c r="F25" s="25"/>
      <c r="G25" s="25"/>
      <c r="H25" s="33"/>
      <c r="I25" s="20"/>
      <c r="J25" s="20"/>
      <c r="K25" s="20"/>
      <c r="L25" s="20"/>
      <c r="M25" s="20"/>
      <c r="N25" s="20"/>
      <c r="O25" s="20"/>
      <c r="P25" s="20"/>
      <c r="Q25" s="20"/>
      <c r="R25" s="20"/>
      <c r="S25" s="20"/>
    </row>
    <row r="26" customHeight="1" spans="1:19">
      <c r="A26" s="21"/>
      <c r="B26" s="23"/>
      <c r="C26" s="24"/>
      <c r="D26" s="25"/>
      <c r="E26" s="25"/>
      <c r="F26" s="25"/>
      <c r="G26" s="25"/>
      <c r="H26" s="33"/>
      <c r="I26" s="20"/>
      <c r="J26" s="20"/>
      <c r="K26" s="20"/>
      <c r="L26" s="20"/>
      <c r="M26" s="20"/>
      <c r="N26" s="20"/>
      <c r="O26" s="20"/>
      <c r="P26" s="20"/>
      <c r="Q26" s="20"/>
      <c r="R26" s="20"/>
      <c r="S26" s="20"/>
    </row>
    <row r="27" customHeight="1" spans="1:19">
      <c r="A27" s="26" t="s">
        <v>1113</v>
      </c>
      <c r="B27" s="27"/>
      <c r="C27" s="24"/>
      <c r="D27" s="25">
        <f>SUM(D6:D26)</f>
        <v>0</v>
      </c>
      <c r="E27" s="25"/>
      <c r="F27" s="25">
        <f>SUM(F6:F26)</f>
        <v>0</v>
      </c>
      <c r="G27" s="25">
        <f>SUM(G6:G26)</f>
        <v>0</v>
      </c>
      <c r="H27" s="33"/>
      <c r="I27" s="20"/>
      <c r="J27" s="20"/>
      <c r="K27" s="20"/>
      <c r="L27" s="20"/>
      <c r="M27" s="20"/>
      <c r="N27" s="20"/>
      <c r="O27" s="20"/>
      <c r="P27" s="20"/>
      <c r="Q27" s="20"/>
      <c r="R27" s="20"/>
      <c r="S27" s="20"/>
    </row>
    <row r="28" customHeight="1" spans="1:19">
      <c r="A28" s="28" t="e">
        <f>#REF!&amp;#REF!</f>
        <v>#REF!</v>
      </c>
      <c r="B28" s="20"/>
      <c r="C28" s="20"/>
      <c r="D28" s="20"/>
      <c r="E28" s="20"/>
      <c r="F28" s="20" t="e">
        <f>"评估人员："&amp;#REF!</f>
        <v>#REF!</v>
      </c>
      <c r="G28" s="20"/>
      <c r="H28" s="20"/>
      <c r="I28" s="20"/>
      <c r="J28" s="20"/>
      <c r="K28" s="20"/>
      <c r="L28" s="20"/>
      <c r="M28" s="20"/>
      <c r="N28" s="20"/>
      <c r="O28" s="20"/>
      <c r="P28" s="20"/>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H2"/>
    <mergeCell ref="A3:H3"/>
    <mergeCell ref="A27:B27"/>
  </mergeCells>
  <hyperlinks>
    <hyperlink ref="A1" location="索引目录!I23" display="返回索引页"/>
    <hyperlink ref="B1" location="'非流动负债汇总 '!B9" display="返回"/>
  </hyperlinks>
  <printOptions horizontalCentered="1"/>
  <pageMargins left="0.349305555555556" right="0.349305555555556" top="0.788888888888889" bottom="0.788888888888889" header="1.05" footer="0.509027777777778"/>
  <pageSetup paperSize="9" fitToHeight="0" orientation="landscape" horizontalDpi="300" verticalDpi="300"/>
  <headerFooter alignWithMargins="0">
    <oddHeader>&amp;R&amp;"宋体,常规"&amp;10表&amp;"Times New Roman,常规"6-4
&amp;"宋体,常规"共&amp;"Times New Roman,常规"&amp;N&amp;"宋体,常规"页第&amp;"Times New Roman,常规"&amp;P&amp;"宋体,常规"页</oddHead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AB15" sqref="AB15"/>
    </sheetView>
  </sheetViews>
  <sheetFormatPr defaultColWidth="7.875" defaultRowHeight="15.75" customHeight="1"/>
  <cols>
    <col min="1" max="1" width="5" style="13" customWidth="1"/>
    <col min="2" max="2" width="23.25" style="13" customWidth="1"/>
    <col min="3" max="3" width="10.625" style="13" customWidth="1"/>
    <col min="4" max="4" width="18.125" style="13" customWidth="1"/>
    <col min="5" max="6" width="15.125" style="13" customWidth="1" outlineLevel="1"/>
    <col min="7" max="8" width="17.625" style="13" customWidth="1"/>
    <col min="9" max="9" width="13.625" style="13" customWidth="1"/>
    <col min="10" max="16384" width="7.875" style="13"/>
  </cols>
  <sheetData>
    <row r="1" spans="1:9">
      <c r="A1" s="34" t="s">
        <v>86</v>
      </c>
      <c r="B1" s="51" t="s">
        <v>267</v>
      </c>
      <c r="C1" s="52"/>
      <c r="D1" s="52"/>
      <c r="E1" s="52"/>
      <c r="F1" s="52"/>
      <c r="G1" s="52"/>
      <c r="H1" s="52"/>
      <c r="I1" s="52"/>
    </row>
    <row r="2" s="11" customFormat="1" ht="30" customHeight="1" spans="1:9">
      <c r="A2" s="36" t="s">
        <v>1151</v>
      </c>
      <c r="B2" s="53"/>
      <c r="C2" s="53"/>
      <c r="D2" s="53"/>
      <c r="E2" s="53"/>
      <c r="F2" s="53"/>
      <c r="G2" s="53"/>
      <c r="H2" s="53"/>
      <c r="I2" s="53"/>
    </row>
    <row r="3" ht="14.1" customHeight="1" spans="1:9">
      <c r="A3" s="38" t="e">
        <f>CONCATENATE(#REF!,#REF!,#REF!,#REF!,#REF!,#REF!,#REF!)</f>
        <v>#REF!</v>
      </c>
      <c r="B3" s="38"/>
      <c r="C3" s="38"/>
      <c r="D3" s="38"/>
      <c r="E3" s="38"/>
      <c r="F3" s="38"/>
      <c r="G3" s="38"/>
      <c r="H3" s="38"/>
      <c r="I3" s="55"/>
    </row>
    <row r="4" customHeight="1" spans="1:9">
      <c r="A4" s="39" t="e">
        <f>#REF!&amp;#REF!</f>
        <v>#REF!</v>
      </c>
      <c r="I4" s="40" t="s">
        <v>115</v>
      </c>
    </row>
    <row r="5" s="12" customFormat="1" customHeight="1" spans="1:9">
      <c r="A5" s="41" t="s">
        <v>190</v>
      </c>
      <c r="B5" s="41" t="s">
        <v>302</v>
      </c>
      <c r="C5" s="41" t="s">
        <v>333</v>
      </c>
      <c r="D5" s="41" t="s">
        <v>399</v>
      </c>
      <c r="E5" s="42" t="s">
        <v>227</v>
      </c>
      <c r="F5" s="42" t="s">
        <v>274</v>
      </c>
      <c r="G5" s="41" t="s">
        <v>228</v>
      </c>
      <c r="H5" s="41" t="s">
        <v>229</v>
      </c>
      <c r="I5" s="41" t="s">
        <v>193</v>
      </c>
    </row>
    <row r="6" customHeight="1" spans="1:9">
      <c r="A6" s="43"/>
      <c r="B6" s="44"/>
      <c r="C6" s="45"/>
      <c r="D6" s="43"/>
      <c r="E6" s="54"/>
      <c r="F6" s="54"/>
      <c r="G6" s="54"/>
      <c r="H6" s="54"/>
      <c r="I6" s="47"/>
    </row>
    <row r="7" customHeight="1" spans="1:9">
      <c r="A7" s="43"/>
      <c r="B7" s="44"/>
      <c r="C7" s="45"/>
      <c r="D7" s="43"/>
      <c r="E7" s="54"/>
      <c r="F7" s="54"/>
      <c r="G7" s="54"/>
      <c r="H7" s="54"/>
      <c r="I7" s="47"/>
    </row>
    <row r="8" customHeight="1" spans="1:9">
      <c r="A8" s="43"/>
      <c r="B8" s="44"/>
      <c r="C8" s="45"/>
      <c r="D8" s="43"/>
      <c r="E8" s="54"/>
      <c r="F8" s="54"/>
      <c r="G8" s="54"/>
      <c r="H8" s="54"/>
      <c r="I8" s="47"/>
    </row>
    <row r="9" customHeight="1" spans="1:9">
      <c r="A9" s="43"/>
      <c r="B9" s="44"/>
      <c r="C9" s="45"/>
      <c r="D9" s="43"/>
      <c r="E9" s="54"/>
      <c r="F9" s="54"/>
      <c r="G9" s="54"/>
      <c r="H9" s="54"/>
      <c r="I9" s="47"/>
    </row>
    <row r="10" customHeight="1" spans="1:9">
      <c r="A10" s="43"/>
      <c r="B10" s="44"/>
      <c r="C10" s="45"/>
      <c r="D10" s="43"/>
      <c r="E10" s="54"/>
      <c r="F10" s="54"/>
      <c r="G10" s="54"/>
      <c r="H10" s="54"/>
      <c r="I10" s="47"/>
    </row>
    <row r="11" customHeight="1" spans="1:9">
      <c r="A11" s="43"/>
      <c r="B11" s="44"/>
      <c r="C11" s="45"/>
      <c r="D11" s="43"/>
      <c r="E11" s="54"/>
      <c r="F11" s="54"/>
      <c r="G11" s="54"/>
      <c r="H11" s="54"/>
      <c r="I11" s="47"/>
    </row>
    <row r="12" customHeight="1" spans="1:9">
      <c r="A12" s="43"/>
      <c r="B12" s="44"/>
      <c r="C12" s="45"/>
      <c r="D12" s="43"/>
      <c r="E12" s="54"/>
      <c r="F12" s="54"/>
      <c r="G12" s="54"/>
      <c r="H12" s="54"/>
      <c r="I12" s="47"/>
    </row>
    <row r="13" customHeight="1" spans="1:9">
      <c r="A13" s="43"/>
      <c r="B13" s="44"/>
      <c r="C13" s="45"/>
      <c r="D13" s="43"/>
      <c r="E13" s="54"/>
      <c r="F13" s="54"/>
      <c r="G13" s="54"/>
      <c r="H13" s="54"/>
      <c r="I13" s="47"/>
    </row>
    <row r="14" customHeight="1" spans="1:9">
      <c r="A14" s="43"/>
      <c r="B14" s="44"/>
      <c r="C14" s="45"/>
      <c r="D14" s="43"/>
      <c r="E14" s="54"/>
      <c r="F14" s="54"/>
      <c r="G14" s="54"/>
      <c r="H14" s="54"/>
      <c r="I14" s="47"/>
    </row>
    <row r="15" customHeight="1" spans="1:9">
      <c r="A15" s="43"/>
      <c r="B15" s="44"/>
      <c r="C15" s="45"/>
      <c r="D15" s="43"/>
      <c r="E15" s="54"/>
      <c r="F15" s="54"/>
      <c r="G15" s="54"/>
      <c r="H15" s="54"/>
      <c r="I15" s="47"/>
    </row>
    <row r="16" customHeight="1" spans="1:9">
      <c r="A16" s="43"/>
      <c r="B16" s="44"/>
      <c r="C16" s="45"/>
      <c r="D16" s="43"/>
      <c r="E16" s="54"/>
      <c r="F16" s="54"/>
      <c r="G16" s="54"/>
      <c r="H16" s="54"/>
      <c r="I16" s="47"/>
    </row>
    <row r="17" customHeight="1" spans="1:9">
      <c r="A17" s="43"/>
      <c r="B17" s="44"/>
      <c r="C17" s="45"/>
      <c r="D17" s="43"/>
      <c r="E17" s="54"/>
      <c r="F17" s="54"/>
      <c r="G17" s="54"/>
      <c r="H17" s="54"/>
      <c r="I17" s="47"/>
    </row>
    <row r="18" customHeight="1" spans="1:9">
      <c r="A18" s="43"/>
      <c r="B18" s="44"/>
      <c r="C18" s="45"/>
      <c r="D18" s="43"/>
      <c r="E18" s="54"/>
      <c r="F18" s="54"/>
      <c r="G18" s="54"/>
      <c r="H18" s="54"/>
      <c r="I18" s="47"/>
    </row>
    <row r="19" customHeight="1" spans="1:9">
      <c r="A19" s="43"/>
      <c r="B19" s="44"/>
      <c r="C19" s="45"/>
      <c r="D19" s="43"/>
      <c r="E19" s="54"/>
      <c r="F19" s="54"/>
      <c r="G19" s="54"/>
      <c r="H19" s="54"/>
      <c r="I19" s="47"/>
    </row>
    <row r="20" customHeight="1" spans="1:9">
      <c r="A20" s="43"/>
      <c r="B20" s="44"/>
      <c r="C20" s="45"/>
      <c r="D20" s="43"/>
      <c r="E20" s="54"/>
      <c r="F20" s="54"/>
      <c r="G20" s="54"/>
      <c r="H20" s="54"/>
      <c r="I20" s="47"/>
    </row>
    <row r="21" customHeight="1" spans="1:9">
      <c r="A21" s="43"/>
      <c r="B21" s="44"/>
      <c r="C21" s="45"/>
      <c r="D21" s="43"/>
      <c r="E21" s="54"/>
      <c r="F21" s="54"/>
      <c r="G21" s="54"/>
      <c r="H21" s="54"/>
      <c r="I21" s="47"/>
    </row>
    <row r="22" customHeight="1" spans="1:9">
      <c r="A22" s="43"/>
      <c r="B22" s="44"/>
      <c r="C22" s="45"/>
      <c r="D22" s="43"/>
      <c r="E22" s="54"/>
      <c r="F22" s="54"/>
      <c r="G22" s="54"/>
      <c r="H22" s="54"/>
      <c r="I22" s="47"/>
    </row>
    <row r="23" customHeight="1" spans="1:9">
      <c r="A23" s="43"/>
      <c r="B23" s="44"/>
      <c r="C23" s="45"/>
      <c r="D23" s="43"/>
      <c r="E23" s="54"/>
      <c r="F23" s="54"/>
      <c r="G23" s="54"/>
      <c r="H23" s="54"/>
      <c r="I23" s="47"/>
    </row>
    <row r="24" customHeight="1" spans="1:9">
      <c r="A24" s="43"/>
      <c r="B24" s="44"/>
      <c r="C24" s="45"/>
      <c r="D24" s="43"/>
      <c r="E24" s="54"/>
      <c r="F24" s="54"/>
      <c r="G24" s="54"/>
      <c r="H24" s="54"/>
      <c r="I24" s="47"/>
    </row>
    <row r="25" customHeight="1" spans="1:9">
      <c r="A25" s="43"/>
      <c r="B25" s="44"/>
      <c r="C25" s="45"/>
      <c r="D25" s="43"/>
      <c r="E25" s="54"/>
      <c r="F25" s="54"/>
      <c r="G25" s="54"/>
      <c r="H25" s="54"/>
      <c r="I25" s="47"/>
    </row>
    <row r="26" customHeight="1" spans="1:9">
      <c r="A26" s="43"/>
      <c r="B26" s="44"/>
      <c r="C26" s="45"/>
      <c r="D26" s="43"/>
      <c r="E26" s="54"/>
      <c r="F26" s="54"/>
      <c r="G26" s="54"/>
      <c r="H26" s="54"/>
      <c r="I26" s="47"/>
    </row>
    <row r="27" customHeight="1" spans="1:9">
      <c r="A27" s="48" t="s">
        <v>1113</v>
      </c>
      <c r="B27" s="49"/>
      <c r="C27" s="45"/>
      <c r="D27" s="43"/>
      <c r="E27" s="54">
        <f>SUM(E6:E26)</f>
        <v>0</v>
      </c>
      <c r="F27" s="54"/>
      <c r="G27" s="54">
        <f>SUM(G6:G26)</f>
        <v>0</v>
      </c>
      <c r="H27" s="54">
        <f>SUM(H6:H26)</f>
        <v>0</v>
      </c>
      <c r="I27" s="47"/>
    </row>
    <row r="28" customHeight="1" spans="1:7">
      <c r="A28" s="50" t="e">
        <f>#REF!&amp;#REF!</f>
        <v>#REF!</v>
      </c>
      <c r="G28" s="39" t="e">
        <f>"评估人员："&amp;#REF!</f>
        <v>#REF!</v>
      </c>
    </row>
    <row r="29" customHeight="1" spans="1:1">
      <c r="A29" s="50" t="e">
        <f>CONCATENATE(#REF!,#REF!,#REF!,#REF!,#REF!,#REF!,#REF!)</f>
        <v>#REF!</v>
      </c>
    </row>
  </sheetData>
  <mergeCells count="3">
    <mergeCell ref="A2:I2"/>
    <mergeCell ref="A3:I3"/>
    <mergeCell ref="A27:B27"/>
  </mergeCells>
  <hyperlinks>
    <hyperlink ref="A1" location="索引目录!I24" display="返回索引页"/>
    <hyperlink ref="B1" location="'非流动负债汇总 '!B10" display="返回"/>
  </hyperlinks>
  <printOptions horizontalCentered="1"/>
  <pageMargins left="0.349305555555556" right="0.349305555555556" top="0.788888888888889" bottom="0.788888888888889" header="1.05" footer="0.509027777777778"/>
  <pageSetup paperSize="9" scale="96" fitToHeight="0" orientation="landscape"/>
  <headerFooter alignWithMargins="0">
    <oddHeader>&amp;R&amp;"宋体,常规"&amp;10表&amp;"Times New Roman,常规"6-5
&amp;"宋体,常规"共&amp;"Times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workbookViewId="0">
      <selection activeCell="AB15" sqref="AB15"/>
    </sheetView>
  </sheetViews>
  <sheetFormatPr defaultColWidth="7.875" defaultRowHeight="15.75" customHeight="1" outlineLevelCol="7"/>
  <cols>
    <col min="1" max="1" width="7.125" style="13" customWidth="1"/>
    <col min="2" max="2" width="27.875" style="13" customWidth="1"/>
    <col min="3" max="3" width="13.875" style="13" customWidth="1"/>
    <col min="4" max="5" width="15.25" style="13" customWidth="1" outlineLevel="1"/>
    <col min="6" max="7" width="19.5" style="13" customWidth="1"/>
    <col min="8" max="8" width="17.625" style="13" customWidth="1"/>
    <col min="9" max="16384" width="7.875" style="13"/>
  </cols>
  <sheetData>
    <row r="1" spans="1:8">
      <c r="A1" s="34" t="s">
        <v>86</v>
      </c>
      <c r="B1" s="35" t="s">
        <v>267</v>
      </c>
      <c r="C1" s="12"/>
      <c r="D1" s="12"/>
      <c r="E1" s="12"/>
      <c r="F1" s="12"/>
      <c r="G1" s="12"/>
      <c r="H1" s="12"/>
    </row>
    <row r="2" s="11" customFormat="1" ht="30" customHeight="1" spans="1:8">
      <c r="A2" s="36" t="s">
        <v>1152</v>
      </c>
      <c r="B2" s="37"/>
      <c r="C2" s="37"/>
      <c r="D2" s="37"/>
      <c r="E2" s="37"/>
      <c r="F2" s="37"/>
      <c r="G2" s="37"/>
      <c r="H2" s="37"/>
    </row>
    <row r="3" ht="14.1" customHeight="1" spans="1:8">
      <c r="A3" s="38" t="e">
        <f>CONCATENATE(#REF!,#REF!,#REF!,#REF!,#REF!,#REF!,#REF!)</f>
        <v>#REF!</v>
      </c>
      <c r="B3" s="38"/>
      <c r="C3" s="38"/>
      <c r="D3" s="38"/>
      <c r="E3" s="38"/>
      <c r="F3" s="38"/>
      <c r="G3" s="38"/>
      <c r="H3" s="38"/>
    </row>
    <row r="4" customHeight="1" spans="1:8">
      <c r="A4" s="39" t="e">
        <f>#REF!&amp;#REF!</f>
        <v>#REF!</v>
      </c>
      <c r="H4" s="40" t="s">
        <v>115</v>
      </c>
    </row>
    <row r="5" s="12" customFormat="1" customHeight="1" spans="1:8">
      <c r="A5" s="41" t="s">
        <v>190</v>
      </c>
      <c r="B5" s="41" t="s">
        <v>1153</v>
      </c>
      <c r="C5" s="41" t="s">
        <v>333</v>
      </c>
      <c r="D5" s="42" t="s">
        <v>227</v>
      </c>
      <c r="E5" s="42" t="s">
        <v>274</v>
      </c>
      <c r="F5" s="41" t="s">
        <v>228</v>
      </c>
      <c r="G5" s="41" t="s">
        <v>229</v>
      </c>
      <c r="H5" s="41" t="s">
        <v>193</v>
      </c>
    </row>
    <row r="6" customHeight="1" spans="1:8">
      <c r="A6" s="43"/>
      <c r="B6" s="44"/>
      <c r="C6" s="45"/>
      <c r="D6" s="46"/>
      <c r="E6" s="46"/>
      <c r="F6" s="46"/>
      <c r="G6" s="46"/>
      <c r="H6" s="47"/>
    </row>
    <row r="7" customHeight="1" spans="1:8">
      <c r="A7" s="43"/>
      <c r="B7" s="44"/>
      <c r="C7" s="45"/>
      <c r="D7" s="46"/>
      <c r="E7" s="46"/>
      <c r="F7" s="46"/>
      <c r="G7" s="46"/>
      <c r="H7" s="47"/>
    </row>
    <row r="8" customHeight="1" spans="1:8">
      <c r="A8" s="43"/>
      <c r="B8" s="44"/>
      <c r="C8" s="45"/>
      <c r="D8" s="46"/>
      <c r="E8" s="46"/>
      <c r="F8" s="46"/>
      <c r="G8" s="46"/>
      <c r="H8" s="47"/>
    </row>
    <row r="9" customHeight="1" spans="1:8">
      <c r="A9" s="43"/>
      <c r="B9" s="44"/>
      <c r="C9" s="45"/>
      <c r="D9" s="46"/>
      <c r="E9" s="46"/>
      <c r="F9" s="46"/>
      <c r="G9" s="46"/>
      <c r="H9" s="47"/>
    </row>
    <row r="10" customHeight="1" spans="1:8">
      <c r="A10" s="43"/>
      <c r="B10" s="44"/>
      <c r="C10" s="45"/>
      <c r="D10" s="46"/>
      <c r="E10" s="46"/>
      <c r="F10" s="46"/>
      <c r="G10" s="46"/>
      <c r="H10" s="47"/>
    </row>
    <row r="11" customHeight="1" spans="1:8">
      <c r="A11" s="43"/>
      <c r="B11" s="44"/>
      <c r="C11" s="45"/>
      <c r="D11" s="46"/>
      <c r="E11" s="46"/>
      <c r="F11" s="46"/>
      <c r="G11" s="46"/>
      <c r="H11" s="47"/>
    </row>
    <row r="12" customHeight="1" spans="1:8">
      <c r="A12" s="43"/>
      <c r="B12" s="44"/>
      <c r="C12" s="45"/>
      <c r="D12" s="46"/>
      <c r="E12" s="46"/>
      <c r="F12" s="46"/>
      <c r="G12" s="46"/>
      <c r="H12" s="47"/>
    </row>
    <row r="13" customHeight="1" spans="1:8">
      <c r="A13" s="43"/>
      <c r="B13" s="44"/>
      <c r="C13" s="45"/>
      <c r="D13" s="46"/>
      <c r="E13" s="46"/>
      <c r="F13" s="46"/>
      <c r="G13" s="46"/>
      <c r="H13" s="47"/>
    </row>
    <row r="14" customHeight="1" spans="1:8">
      <c r="A14" s="43"/>
      <c r="B14" s="44"/>
      <c r="C14" s="45"/>
      <c r="D14" s="46"/>
      <c r="E14" s="46"/>
      <c r="F14" s="46"/>
      <c r="G14" s="46"/>
      <c r="H14" s="47"/>
    </row>
    <row r="15" customHeight="1" spans="1:8">
      <c r="A15" s="43"/>
      <c r="B15" s="44"/>
      <c r="C15" s="45"/>
      <c r="D15" s="46"/>
      <c r="E15" s="46"/>
      <c r="F15" s="46"/>
      <c r="G15" s="46"/>
      <c r="H15" s="47"/>
    </row>
    <row r="16" customHeight="1" spans="1:8">
      <c r="A16" s="43"/>
      <c r="B16" s="44"/>
      <c r="C16" s="45"/>
      <c r="D16" s="46"/>
      <c r="E16" s="46"/>
      <c r="F16" s="46"/>
      <c r="G16" s="46"/>
      <c r="H16" s="47"/>
    </row>
    <row r="17" customHeight="1" spans="1:8">
      <c r="A17" s="43"/>
      <c r="B17" s="44"/>
      <c r="C17" s="45"/>
      <c r="D17" s="46"/>
      <c r="E17" s="46"/>
      <c r="F17" s="46"/>
      <c r="G17" s="46"/>
      <c r="H17" s="47"/>
    </row>
    <row r="18" customHeight="1" spans="1:8">
      <c r="A18" s="43"/>
      <c r="B18" s="44"/>
      <c r="C18" s="45"/>
      <c r="D18" s="46"/>
      <c r="E18" s="46"/>
      <c r="F18" s="46"/>
      <c r="G18" s="46"/>
      <c r="H18" s="47"/>
    </row>
    <row r="19" customHeight="1" spans="1:8">
      <c r="A19" s="43"/>
      <c r="B19" s="44"/>
      <c r="C19" s="45"/>
      <c r="D19" s="46"/>
      <c r="E19" s="46"/>
      <c r="F19" s="46"/>
      <c r="G19" s="46"/>
      <c r="H19" s="47"/>
    </row>
    <row r="20" customHeight="1" spans="1:8">
      <c r="A20" s="43"/>
      <c r="B20" s="44"/>
      <c r="C20" s="45"/>
      <c r="D20" s="46"/>
      <c r="E20" s="46"/>
      <c r="F20" s="46"/>
      <c r="G20" s="46"/>
      <c r="H20" s="47"/>
    </row>
    <row r="21" customHeight="1" spans="1:8">
      <c r="A21" s="43"/>
      <c r="B21" s="44"/>
      <c r="C21" s="45"/>
      <c r="D21" s="46"/>
      <c r="E21" s="46"/>
      <c r="F21" s="46"/>
      <c r="G21" s="46"/>
      <c r="H21" s="47"/>
    </row>
    <row r="22" customHeight="1" spans="1:8">
      <c r="A22" s="43"/>
      <c r="B22" s="44"/>
      <c r="C22" s="45"/>
      <c r="D22" s="46"/>
      <c r="E22" s="46"/>
      <c r="F22" s="46"/>
      <c r="G22" s="46"/>
      <c r="H22" s="47"/>
    </row>
    <row r="23" customHeight="1" spans="1:8">
      <c r="A23" s="43"/>
      <c r="B23" s="44"/>
      <c r="C23" s="45"/>
      <c r="D23" s="46"/>
      <c r="E23" s="46"/>
      <c r="F23" s="46"/>
      <c r="G23" s="46"/>
      <c r="H23" s="47"/>
    </row>
    <row r="24" customHeight="1" spans="1:8">
      <c r="A24" s="43"/>
      <c r="B24" s="44"/>
      <c r="C24" s="45"/>
      <c r="D24" s="46"/>
      <c r="E24" s="46"/>
      <c r="F24" s="46"/>
      <c r="G24" s="46"/>
      <c r="H24" s="47"/>
    </row>
    <row r="25" customHeight="1" spans="1:8">
      <c r="A25" s="43"/>
      <c r="B25" s="44"/>
      <c r="C25" s="45"/>
      <c r="D25" s="46"/>
      <c r="E25" s="46"/>
      <c r="F25" s="46"/>
      <c r="G25" s="46"/>
      <c r="H25" s="47"/>
    </row>
    <row r="26" customHeight="1" spans="1:8">
      <c r="A26" s="43"/>
      <c r="B26" s="44"/>
      <c r="C26" s="45"/>
      <c r="D26" s="46"/>
      <c r="E26" s="46"/>
      <c r="F26" s="46"/>
      <c r="G26" s="46"/>
      <c r="H26" s="47"/>
    </row>
    <row r="27" customHeight="1" spans="1:8">
      <c r="A27" s="48" t="s">
        <v>1113</v>
      </c>
      <c r="B27" s="49"/>
      <c r="C27" s="45"/>
      <c r="D27" s="46">
        <f>SUM(D6:D26)</f>
        <v>0</v>
      </c>
      <c r="E27" s="46"/>
      <c r="F27" s="46">
        <f>SUM(F6:F26)</f>
        <v>0</v>
      </c>
      <c r="G27" s="46">
        <f>SUM(G6:G26)</f>
        <v>0</v>
      </c>
      <c r="H27" s="47"/>
    </row>
    <row r="28" customHeight="1" spans="1:6">
      <c r="A28" s="50" t="e">
        <f>#REF!&amp;#REF!</f>
        <v>#REF!</v>
      </c>
      <c r="F28" s="13" t="e">
        <f>"评估人员："&amp;#REF!</f>
        <v>#REF!</v>
      </c>
    </row>
    <row r="29" customHeight="1" spans="1:1">
      <c r="A29" s="50" t="e">
        <f>CONCATENATE(#REF!,#REF!,#REF!,#REF!,#REF!,#REF!,#REF!)</f>
        <v>#REF!</v>
      </c>
    </row>
  </sheetData>
  <mergeCells count="3">
    <mergeCell ref="A2:H2"/>
    <mergeCell ref="A3:H3"/>
    <mergeCell ref="A27:B27"/>
  </mergeCells>
  <hyperlinks>
    <hyperlink ref="A1" location="索引目录!I25" display="返回索引页"/>
    <hyperlink ref="B1" location="'非流动负债汇总 '!B11" display="返回"/>
  </hyperlinks>
  <printOptions horizontalCentered="1"/>
  <pageMargins left="0.349305555555556" right="0.349305555555556" top="0.788888888888889" bottom="0.788888888888889" header="1.01875" footer="0.509027777777778"/>
  <pageSetup paperSize="9" scale="96" fitToHeight="0" orientation="landscape"/>
  <headerFooter alignWithMargins="0">
    <oddHeader>&amp;R&amp;"宋体,常规"&amp;10表&amp;"Times New Roman,常规"6-6
&amp;"宋体,常规"共&amp;"Times New Roman,常规"&amp;N&amp;"宋体,常规"页第&amp;"Times New Roman,常规"&amp;P&amp;"宋体,常规"页</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1" sqref="A1"/>
    </sheetView>
  </sheetViews>
  <sheetFormatPr defaultColWidth="7.875" defaultRowHeight="15.75" customHeight="1"/>
  <cols>
    <col min="1" max="1" width="8" style="754" customWidth="1"/>
    <col min="2" max="2" width="24.25" style="754" customWidth="1"/>
    <col min="3" max="3" width="8.125" style="754" customWidth="1"/>
    <col min="4" max="4" width="11.875" style="754" customWidth="1"/>
    <col min="5" max="5" width="12.25" style="754" customWidth="1"/>
    <col min="6" max="7" width="13.5" style="754" hidden="1" customWidth="1" outlineLevel="1"/>
    <col min="8" max="8" width="15.5" style="754" customWidth="1" collapsed="1"/>
    <col min="9" max="9" width="16.875" style="754" customWidth="1"/>
    <col min="10" max="10" width="14.375" style="754" customWidth="1"/>
    <col min="11" max="16384" width="7.875" style="754"/>
  </cols>
  <sheetData>
    <row r="1" spans="1:19">
      <c r="A1" s="755" t="s">
        <v>222</v>
      </c>
      <c r="B1" s="15" t="s">
        <v>223</v>
      </c>
      <c r="C1" s="756"/>
      <c r="D1" s="756"/>
      <c r="E1" s="756"/>
      <c r="F1" s="756"/>
      <c r="G1" s="756"/>
      <c r="H1" s="756"/>
      <c r="I1" s="756"/>
      <c r="J1" s="756"/>
      <c r="K1" s="731"/>
      <c r="L1" s="731"/>
      <c r="M1" s="731"/>
      <c r="N1" s="731"/>
      <c r="O1" s="731"/>
      <c r="P1" s="731"/>
      <c r="Q1" s="731"/>
      <c r="R1" s="731"/>
      <c r="S1" s="731"/>
    </row>
    <row r="2" s="752" customFormat="1" ht="30" customHeight="1" spans="1:19">
      <c r="A2" s="757" t="s">
        <v>247</v>
      </c>
      <c r="B2" s="757"/>
      <c r="C2" s="757"/>
      <c r="D2" s="757"/>
      <c r="E2" s="757"/>
      <c r="F2" s="757"/>
      <c r="G2" s="757"/>
      <c r="H2" s="757"/>
      <c r="I2" s="757"/>
      <c r="J2" s="757"/>
      <c r="K2" s="731"/>
      <c r="L2" s="731"/>
      <c r="M2" s="731"/>
      <c r="N2" s="766"/>
      <c r="O2" s="766"/>
      <c r="P2" s="766"/>
      <c r="Q2" s="766"/>
      <c r="R2" s="766"/>
      <c r="S2" s="766"/>
    </row>
    <row r="3" ht="14.1" customHeight="1" spans="1:19">
      <c r="A3" s="758" t="e">
        <f>CONCATENATE(#REF!,#REF!,#REF!,#REF!,#REF!,#REF!,#REF!)</f>
        <v>#REF!</v>
      </c>
      <c r="B3" s="758"/>
      <c r="C3" s="758"/>
      <c r="D3" s="758"/>
      <c r="E3" s="758"/>
      <c r="F3" s="758"/>
      <c r="G3" s="758"/>
      <c r="H3" s="758"/>
      <c r="I3" s="767"/>
      <c r="J3" s="767"/>
      <c r="K3" s="731"/>
      <c r="L3" s="731"/>
      <c r="M3" s="731"/>
      <c r="N3" s="731"/>
      <c r="O3" s="731"/>
      <c r="P3" s="731"/>
      <c r="Q3" s="731"/>
      <c r="R3" s="731"/>
      <c r="S3" s="731"/>
    </row>
    <row r="4" customHeight="1" spans="1:19">
      <c r="A4" s="732" t="e">
        <f>#REF!&amp;#REF!</f>
        <v>#REF!</v>
      </c>
      <c r="B4" s="731"/>
      <c r="C4" s="731"/>
      <c r="D4" s="731"/>
      <c r="E4" s="731"/>
      <c r="F4" s="731"/>
      <c r="G4" s="731"/>
      <c r="H4" s="731"/>
      <c r="I4" s="731"/>
      <c r="J4" s="768" t="s">
        <v>248</v>
      </c>
      <c r="K4" s="731"/>
      <c r="L4" s="731"/>
      <c r="M4" s="731"/>
      <c r="N4" s="731"/>
      <c r="O4" s="731"/>
      <c r="P4" s="731"/>
      <c r="Q4" s="731"/>
      <c r="R4" s="731"/>
      <c r="S4" s="731"/>
    </row>
    <row r="5" s="753" customFormat="1" customHeight="1" spans="1:19">
      <c r="A5" s="759" t="s">
        <v>249</v>
      </c>
      <c r="B5" s="759" t="s">
        <v>250</v>
      </c>
      <c r="C5" s="759" t="s">
        <v>251</v>
      </c>
      <c r="D5" s="759" t="s">
        <v>252</v>
      </c>
      <c r="E5" s="759" t="s">
        <v>253</v>
      </c>
      <c r="F5" s="759" t="s">
        <v>254</v>
      </c>
      <c r="G5" s="759" t="s">
        <v>255</v>
      </c>
      <c r="H5" s="759" t="s">
        <v>256</v>
      </c>
      <c r="I5" s="759" t="s">
        <v>257</v>
      </c>
      <c r="J5" s="759" t="s">
        <v>258</v>
      </c>
      <c r="K5" s="769"/>
      <c r="L5" s="769"/>
      <c r="M5" s="769"/>
      <c r="N5" s="769"/>
      <c r="O5" s="769"/>
      <c r="P5" s="769"/>
      <c r="Q5" s="769"/>
      <c r="R5" s="769"/>
      <c r="S5" s="769"/>
    </row>
    <row r="6" customHeight="1" spans="1:19">
      <c r="A6" s="728" t="s">
        <v>259</v>
      </c>
      <c r="B6" s="760" t="s">
        <v>260</v>
      </c>
      <c r="C6" s="705" t="s">
        <v>261</v>
      </c>
      <c r="D6" s="104"/>
      <c r="E6" s="623"/>
      <c r="F6" s="623">
        <f>E6-D6</f>
        <v>0</v>
      </c>
      <c r="G6" s="673" t="str">
        <f>IF(D6=0,"",F6/D6)</f>
        <v/>
      </c>
      <c r="H6" s="623">
        <v>0</v>
      </c>
      <c r="I6" s="623">
        <v>0</v>
      </c>
      <c r="J6" s="623" t="str">
        <f>IF(H6=0,"",(I6-H6)/H6*100)</f>
        <v/>
      </c>
      <c r="K6" s="731"/>
      <c r="L6" s="731"/>
      <c r="M6" s="731"/>
      <c r="N6" s="731"/>
      <c r="O6" s="731"/>
      <c r="P6" s="731"/>
      <c r="Q6" s="731"/>
      <c r="R6" s="731"/>
      <c r="S6" s="731"/>
    </row>
    <row r="7" customHeight="1" spans="1:19">
      <c r="A7" s="728"/>
      <c r="B7" s="761"/>
      <c r="C7" s="705"/>
      <c r="D7" s="104"/>
      <c r="E7" s="623"/>
      <c r="F7" s="623"/>
      <c r="G7" s="673"/>
      <c r="H7" s="748"/>
      <c r="I7" s="623"/>
      <c r="J7" s="623"/>
      <c r="K7" s="731"/>
      <c r="L7" s="731"/>
      <c r="M7" s="731"/>
      <c r="N7" s="731"/>
      <c r="O7" s="731"/>
      <c r="P7" s="731"/>
      <c r="Q7" s="731"/>
      <c r="R7" s="731"/>
      <c r="S7" s="731"/>
    </row>
    <row r="8" customHeight="1" spans="1:19">
      <c r="A8" s="728"/>
      <c r="B8" s="761"/>
      <c r="C8" s="705"/>
      <c r="D8" s="104"/>
      <c r="E8" s="623"/>
      <c r="F8" s="623"/>
      <c r="G8" s="673"/>
      <c r="H8" s="748"/>
      <c r="I8" s="623"/>
      <c r="J8" s="623"/>
      <c r="K8" s="731"/>
      <c r="L8" s="731"/>
      <c r="M8" s="731"/>
      <c r="N8" s="731"/>
      <c r="O8" s="731"/>
      <c r="P8" s="731"/>
      <c r="Q8" s="731"/>
      <c r="R8" s="731"/>
      <c r="S8" s="731"/>
    </row>
    <row r="9" customHeight="1" spans="1:19">
      <c r="A9" s="762"/>
      <c r="B9" s="763"/>
      <c r="C9" s="759"/>
      <c r="D9" s="623"/>
      <c r="E9" s="759"/>
      <c r="F9" s="623"/>
      <c r="G9" s="623"/>
      <c r="H9" s="623"/>
      <c r="I9" s="623"/>
      <c r="J9" s="623" t="str">
        <f t="shared" ref="J9:J25" si="0">IF(H9=0,"",(I9-H9)/H9*100)</f>
        <v/>
      </c>
      <c r="K9" s="731"/>
      <c r="L9" s="731"/>
      <c r="M9" s="731"/>
      <c r="N9" s="731"/>
      <c r="O9" s="731"/>
      <c r="P9" s="731"/>
      <c r="Q9" s="731"/>
      <c r="R9" s="731"/>
      <c r="S9" s="731"/>
    </row>
    <row r="10" customHeight="1" spans="1:19">
      <c r="A10" s="762"/>
      <c r="B10" s="763"/>
      <c r="C10" s="759"/>
      <c r="D10" s="623"/>
      <c r="E10" s="759"/>
      <c r="F10" s="623"/>
      <c r="G10" s="623"/>
      <c r="H10" s="623"/>
      <c r="I10" s="623"/>
      <c r="J10" s="623" t="str">
        <f t="shared" si="0"/>
        <v/>
      </c>
      <c r="K10" s="731"/>
      <c r="L10" s="731"/>
      <c r="M10" s="731"/>
      <c r="N10" s="731"/>
      <c r="O10" s="731"/>
      <c r="P10" s="731"/>
      <c r="Q10" s="731"/>
      <c r="R10" s="731"/>
      <c r="S10" s="731"/>
    </row>
    <row r="11" customHeight="1" spans="1:19">
      <c r="A11" s="762"/>
      <c r="B11" s="763"/>
      <c r="C11" s="759"/>
      <c r="D11" s="623"/>
      <c r="E11" s="759"/>
      <c r="F11" s="623"/>
      <c r="G11" s="623"/>
      <c r="H11" s="623"/>
      <c r="I11" s="623"/>
      <c r="J11" s="623" t="str">
        <f t="shared" si="0"/>
        <v/>
      </c>
      <c r="K11" s="731"/>
      <c r="L11" s="731"/>
      <c r="M11" s="731"/>
      <c r="N11" s="731"/>
      <c r="O11" s="731"/>
      <c r="P11" s="731"/>
      <c r="Q11" s="731"/>
      <c r="R11" s="731"/>
      <c r="S11" s="731"/>
    </row>
    <row r="12" customHeight="1" spans="1:19">
      <c r="A12" s="762"/>
      <c r="B12" s="763"/>
      <c r="C12" s="759"/>
      <c r="D12" s="623"/>
      <c r="E12" s="759"/>
      <c r="F12" s="623"/>
      <c r="G12" s="623"/>
      <c r="H12" s="623"/>
      <c r="I12" s="623"/>
      <c r="J12" s="623" t="str">
        <f t="shared" si="0"/>
        <v/>
      </c>
      <c r="K12" s="731"/>
      <c r="L12" s="731"/>
      <c r="M12" s="731"/>
      <c r="N12" s="731"/>
      <c r="O12" s="731"/>
      <c r="P12" s="731"/>
      <c r="Q12" s="731"/>
      <c r="R12" s="731"/>
      <c r="S12" s="731"/>
    </row>
    <row r="13" customHeight="1" spans="1:19">
      <c r="A13" s="762"/>
      <c r="B13" s="763"/>
      <c r="C13" s="759"/>
      <c r="D13" s="623"/>
      <c r="E13" s="759"/>
      <c r="F13" s="623"/>
      <c r="G13" s="623"/>
      <c r="H13" s="623"/>
      <c r="I13" s="623"/>
      <c r="J13" s="623" t="str">
        <f t="shared" si="0"/>
        <v/>
      </c>
      <c r="K13" s="731"/>
      <c r="L13" s="731"/>
      <c r="M13" s="731"/>
      <c r="N13" s="731"/>
      <c r="O13" s="731"/>
      <c r="P13" s="731"/>
      <c r="Q13" s="731"/>
      <c r="R13" s="731"/>
      <c r="S13" s="731"/>
    </row>
    <row r="14" customHeight="1" spans="1:19">
      <c r="A14" s="762"/>
      <c r="B14" s="763"/>
      <c r="C14" s="759"/>
      <c r="D14" s="623"/>
      <c r="E14" s="759"/>
      <c r="F14" s="623"/>
      <c r="G14" s="623"/>
      <c r="H14" s="623"/>
      <c r="I14" s="623"/>
      <c r="J14" s="623" t="str">
        <f t="shared" si="0"/>
        <v/>
      </c>
      <c r="K14" s="731"/>
      <c r="L14" s="731"/>
      <c r="M14" s="731"/>
      <c r="N14" s="731"/>
      <c r="O14" s="731"/>
      <c r="P14" s="731"/>
      <c r="Q14" s="731"/>
      <c r="R14" s="731"/>
      <c r="S14" s="731"/>
    </row>
    <row r="15" customHeight="1" spans="1:19">
      <c r="A15" s="762"/>
      <c r="B15" s="763"/>
      <c r="C15" s="759"/>
      <c r="D15" s="623"/>
      <c r="E15" s="759"/>
      <c r="F15" s="623"/>
      <c r="G15" s="623"/>
      <c r="H15" s="623"/>
      <c r="I15" s="623"/>
      <c r="J15" s="623" t="str">
        <f t="shared" si="0"/>
        <v/>
      </c>
      <c r="K15" s="731"/>
      <c r="L15" s="731"/>
      <c r="M15" s="731"/>
      <c r="N15" s="731"/>
      <c r="O15" s="731"/>
      <c r="P15" s="731"/>
      <c r="Q15" s="731"/>
      <c r="R15" s="731"/>
      <c r="S15" s="731"/>
    </row>
    <row r="16" customHeight="1" spans="1:19">
      <c r="A16" s="762"/>
      <c r="B16" s="763"/>
      <c r="C16" s="759"/>
      <c r="D16" s="623"/>
      <c r="E16" s="759"/>
      <c r="F16" s="623"/>
      <c r="G16" s="623"/>
      <c r="H16" s="623"/>
      <c r="I16" s="623"/>
      <c r="J16" s="623" t="str">
        <f t="shared" si="0"/>
        <v/>
      </c>
      <c r="K16" s="731"/>
      <c r="L16" s="731"/>
      <c r="M16" s="731"/>
      <c r="N16" s="731"/>
      <c r="O16" s="731"/>
      <c r="P16" s="731"/>
      <c r="Q16" s="731"/>
      <c r="R16" s="731"/>
      <c r="S16" s="731"/>
    </row>
    <row r="17" customHeight="1" spans="1:19">
      <c r="A17" s="762"/>
      <c r="B17" s="763"/>
      <c r="C17" s="759"/>
      <c r="D17" s="623"/>
      <c r="E17" s="759"/>
      <c r="F17" s="623"/>
      <c r="G17" s="623"/>
      <c r="H17" s="623"/>
      <c r="I17" s="623"/>
      <c r="J17" s="623" t="str">
        <f t="shared" si="0"/>
        <v/>
      </c>
      <c r="K17" s="731"/>
      <c r="L17" s="731"/>
      <c r="M17" s="731"/>
      <c r="N17" s="731"/>
      <c r="O17" s="731"/>
      <c r="P17" s="731"/>
      <c r="Q17" s="731"/>
      <c r="R17" s="731"/>
      <c r="S17" s="731"/>
    </row>
    <row r="18" customHeight="1" spans="1:19">
      <c r="A18" s="762"/>
      <c r="B18" s="763"/>
      <c r="C18" s="759"/>
      <c r="D18" s="623"/>
      <c r="E18" s="759"/>
      <c r="F18" s="623"/>
      <c r="G18" s="623"/>
      <c r="H18" s="623"/>
      <c r="I18" s="623"/>
      <c r="J18" s="623" t="str">
        <f t="shared" si="0"/>
        <v/>
      </c>
      <c r="K18" s="731"/>
      <c r="L18" s="731"/>
      <c r="M18" s="731"/>
      <c r="N18" s="731"/>
      <c r="O18" s="731"/>
      <c r="P18" s="731"/>
      <c r="Q18" s="731"/>
      <c r="R18" s="731"/>
      <c r="S18" s="731"/>
    </row>
    <row r="19" customHeight="1" spans="1:19">
      <c r="A19" s="762"/>
      <c r="B19" s="763"/>
      <c r="C19" s="759"/>
      <c r="D19" s="623"/>
      <c r="E19" s="759"/>
      <c r="F19" s="623"/>
      <c r="G19" s="623"/>
      <c r="H19" s="623"/>
      <c r="I19" s="623"/>
      <c r="J19" s="623" t="str">
        <f t="shared" si="0"/>
        <v/>
      </c>
      <c r="K19" s="731"/>
      <c r="L19" s="731"/>
      <c r="M19" s="731"/>
      <c r="N19" s="731"/>
      <c r="O19" s="731"/>
      <c r="P19" s="731"/>
      <c r="Q19" s="731"/>
      <c r="R19" s="731"/>
      <c r="S19" s="731"/>
    </row>
    <row r="20" customHeight="1" spans="1:19">
      <c r="A20" s="762"/>
      <c r="B20" s="763"/>
      <c r="C20" s="759"/>
      <c r="D20" s="623"/>
      <c r="E20" s="759"/>
      <c r="F20" s="623"/>
      <c r="G20" s="623"/>
      <c r="H20" s="623"/>
      <c r="I20" s="623"/>
      <c r="J20" s="623" t="str">
        <f t="shared" si="0"/>
        <v/>
      </c>
      <c r="K20" s="731"/>
      <c r="L20" s="731"/>
      <c r="M20" s="731"/>
      <c r="N20" s="731"/>
      <c r="O20" s="731"/>
      <c r="P20" s="731"/>
      <c r="Q20" s="731"/>
      <c r="R20" s="731"/>
      <c r="S20" s="731"/>
    </row>
    <row r="21" customHeight="1" spans="1:19">
      <c r="A21" s="762"/>
      <c r="B21" s="763"/>
      <c r="C21" s="759"/>
      <c r="D21" s="623"/>
      <c r="E21" s="759"/>
      <c r="F21" s="623"/>
      <c r="G21" s="623"/>
      <c r="H21" s="623"/>
      <c r="I21" s="623"/>
      <c r="J21" s="623" t="str">
        <f t="shared" si="0"/>
        <v/>
      </c>
      <c r="K21" s="731"/>
      <c r="L21" s="731"/>
      <c r="M21" s="731"/>
      <c r="N21" s="731"/>
      <c r="O21" s="731"/>
      <c r="P21" s="731"/>
      <c r="Q21" s="731"/>
      <c r="R21" s="731"/>
      <c r="S21" s="731"/>
    </row>
    <row r="22" customHeight="1" spans="1:19">
      <c r="A22" s="762"/>
      <c r="B22" s="763"/>
      <c r="C22" s="759"/>
      <c r="D22" s="623"/>
      <c r="E22" s="759"/>
      <c r="F22" s="623"/>
      <c r="G22" s="623"/>
      <c r="H22" s="623"/>
      <c r="I22" s="623"/>
      <c r="J22" s="623" t="str">
        <f t="shared" si="0"/>
        <v/>
      </c>
      <c r="K22" s="731"/>
      <c r="L22" s="731"/>
      <c r="M22" s="731"/>
      <c r="N22" s="731"/>
      <c r="O22" s="731"/>
      <c r="P22" s="731"/>
      <c r="Q22" s="731"/>
      <c r="R22" s="731"/>
      <c r="S22" s="731"/>
    </row>
    <row r="23" customHeight="1" spans="1:19">
      <c r="A23" s="762"/>
      <c r="B23" s="763"/>
      <c r="C23" s="759"/>
      <c r="D23" s="623"/>
      <c r="E23" s="759"/>
      <c r="F23" s="623"/>
      <c r="G23" s="623"/>
      <c r="H23" s="623"/>
      <c r="I23" s="623"/>
      <c r="J23" s="623" t="str">
        <f t="shared" si="0"/>
        <v/>
      </c>
      <c r="K23" s="731"/>
      <c r="L23" s="731"/>
      <c r="M23" s="731"/>
      <c r="N23" s="731"/>
      <c r="O23" s="731"/>
      <c r="P23" s="731"/>
      <c r="Q23" s="731"/>
      <c r="R23" s="731"/>
      <c r="S23" s="731"/>
    </row>
    <row r="24" customHeight="1" spans="1:19">
      <c r="A24" s="762"/>
      <c r="B24" s="763"/>
      <c r="C24" s="759"/>
      <c r="D24" s="623"/>
      <c r="E24" s="759"/>
      <c r="F24" s="623"/>
      <c r="G24" s="623"/>
      <c r="H24" s="623"/>
      <c r="I24" s="623"/>
      <c r="J24" s="623" t="str">
        <f t="shared" si="0"/>
        <v/>
      </c>
      <c r="K24" s="731"/>
      <c r="L24" s="731"/>
      <c r="M24" s="731"/>
      <c r="N24" s="731"/>
      <c r="O24" s="731"/>
      <c r="P24" s="731"/>
      <c r="Q24" s="731"/>
      <c r="R24" s="731"/>
      <c r="S24" s="731"/>
    </row>
    <row r="25" customHeight="1" spans="1:19">
      <c r="A25" s="762"/>
      <c r="B25" s="763"/>
      <c r="C25" s="759"/>
      <c r="D25" s="623"/>
      <c r="E25" s="759"/>
      <c r="F25" s="623"/>
      <c r="G25" s="623"/>
      <c r="H25" s="623"/>
      <c r="I25" s="623"/>
      <c r="J25" s="623" t="str">
        <f t="shared" si="0"/>
        <v/>
      </c>
      <c r="K25" s="731"/>
      <c r="L25" s="731"/>
      <c r="M25" s="731"/>
      <c r="N25" s="731"/>
      <c r="O25" s="731"/>
      <c r="P25" s="731"/>
      <c r="Q25" s="731"/>
      <c r="R25" s="731"/>
      <c r="S25" s="731"/>
    </row>
    <row r="26" customHeight="1" spans="1:19">
      <c r="A26" s="762"/>
      <c r="B26" s="763"/>
      <c r="C26" s="759"/>
      <c r="D26" s="623"/>
      <c r="E26" s="759"/>
      <c r="F26" s="623"/>
      <c r="G26" s="623"/>
      <c r="H26" s="623"/>
      <c r="I26" s="623"/>
      <c r="J26" s="623"/>
      <c r="K26" s="731"/>
      <c r="L26" s="731"/>
      <c r="M26" s="731"/>
      <c r="N26" s="731"/>
      <c r="O26" s="731"/>
      <c r="P26" s="731"/>
      <c r="Q26" s="731"/>
      <c r="R26" s="731"/>
      <c r="S26" s="731"/>
    </row>
    <row r="27" customHeight="1" spans="1:19">
      <c r="A27" s="764" t="s">
        <v>262</v>
      </c>
      <c r="B27" s="765"/>
      <c r="C27" s="762"/>
      <c r="D27" s="623"/>
      <c r="E27" s="759"/>
      <c r="F27" s="623">
        <f>SUM(F6:F26)</f>
        <v>0</v>
      </c>
      <c r="G27" s="623"/>
      <c r="H27" s="623">
        <f>SUM(H6:H26)</f>
        <v>0</v>
      </c>
      <c r="I27" s="623">
        <f>SUM(I6:I26)</f>
        <v>0</v>
      </c>
      <c r="J27" s="623" t="str">
        <f>IF(H27=0,"",(I27-H27)/H27*100)</f>
        <v/>
      </c>
      <c r="K27" s="731"/>
      <c r="L27" s="731"/>
      <c r="M27" s="731"/>
      <c r="N27" s="731"/>
      <c r="O27" s="731"/>
      <c r="P27" s="731"/>
      <c r="Q27" s="731"/>
      <c r="R27" s="731"/>
      <c r="S27" s="731"/>
    </row>
    <row r="28" customHeight="1" spans="1:19">
      <c r="A28" s="733" t="e">
        <f>#REF!&amp;#REF!</f>
        <v>#REF!</v>
      </c>
      <c r="B28" s="731"/>
      <c r="C28" s="731"/>
      <c r="D28" s="731"/>
      <c r="E28" s="731"/>
      <c r="F28" s="731"/>
      <c r="G28" s="731"/>
      <c r="H28" s="732" t="e">
        <f>"评估人员："&amp;#REF!</f>
        <v>#REF!</v>
      </c>
      <c r="I28" s="731"/>
      <c r="J28" s="731"/>
      <c r="K28" s="731"/>
      <c r="L28" s="731"/>
      <c r="M28" s="731"/>
      <c r="N28" s="731"/>
      <c r="O28" s="731"/>
      <c r="P28" s="731"/>
      <c r="Q28" s="731"/>
      <c r="R28" s="731"/>
      <c r="S28" s="731"/>
    </row>
    <row r="29" customHeight="1" spans="1:19">
      <c r="A29" s="733" t="e">
        <f>CONCATENATE(#REF!,#REF!,#REF!,#REF!,#REF!,#REF!,#REF!)</f>
        <v>#REF!</v>
      </c>
      <c r="B29" s="731"/>
      <c r="C29" s="731"/>
      <c r="D29" s="731"/>
      <c r="E29" s="731"/>
      <c r="F29" s="731"/>
      <c r="G29" s="731"/>
      <c r="H29" s="731"/>
      <c r="I29" s="731"/>
      <c r="J29" s="731"/>
      <c r="K29" s="731"/>
      <c r="L29" s="731"/>
      <c r="M29" s="731"/>
      <c r="N29" s="731"/>
      <c r="O29" s="731"/>
      <c r="P29" s="731"/>
      <c r="Q29" s="731"/>
      <c r="R29" s="731"/>
      <c r="S29" s="731"/>
    </row>
    <row r="30" customHeight="1" spans="1:19">
      <c r="A30" s="731"/>
      <c r="B30" s="731"/>
      <c r="C30" s="731"/>
      <c r="D30" s="731"/>
      <c r="E30" s="731"/>
      <c r="F30" s="731"/>
      <c r="G30" s="731"/>
      <c r="H30" s="731"/>
      <c r="I30" s="731"/>
      <c r="J30" s="731"/>
      <c r="K30" s="731"/>
      <c r="L30" s="731"/>
      <c r="M30" s="731"/>
      <c r="N30" s="731"/>
      <c r="O30" s="731"/>
      <c r="P30" s="731"/>
      <c r="Q30" s="731"/>
      <c r="R30" s="731"/>
      <c r="S30" s="731"/>
    </row>
    <row r="31" customHeight="1" spans="1:19">
      <c r="A31" s="731"/>
      <c r="B31" s="731"/>
      <c r="C31" s="731"/>
      <c r="D31" s="731"/>
      <c r="E31" s="731"/>
      <c r="F31" s="731"/>
      <c r="G31" s="731"/>
      <c r="H31" s="731"/>
      <c r="I31" s="731"/>
      <c r="J31" s="731"/>
      <c r="K31" s="731"/>
      <c r="L31" s="731"/>
      <c r="M31" s="731"/>
      <c r="N31" s="731"/>
      <c r="O31" s="731"/>
      <c r="P31" s="731"/>
      <c r="Q31" s="731"/>
      <c r="R31" s="731"/>
      <c r="S31" s="731"/>
    </row>
    <row r="32" customHeight="1" spans="1:19">
      <c r="A32" s="731"/>
      <c r="B32" s="731"/>
      <c r="C32" s="731"/>
      <c r="D32" s="731"/>
      <c r="E32" s="731"/>
      <c r="F32" s="731"/>
      <c r="G32" s="731"/>
      <c r="H32" s="731"/>
      <c r="I32" s="731"/>
      <c r="J32" s="731"/>
      <c r="K32" s="731"/>
      <c r="L32" s="731"/>
      <c r="M32" s="731"/>
      <c r="N32" s="731"/>
      <c r="O32" s="731"/>
      <c r="P32" s="731"/>
      <c r="Q32" s="731"/>
      <c r="R32" s="731"/>
      <c r="S32" s="731"/>
    </row>
    <row r="33" customHeight="1" spans="1:19">
      <c r="A33" s="731"/>
      <c r="B33" s="731"/>
      <c r="C33" s="731"/>
      <c r="D33" s="731"/>
      <c r="E33" s="731"/>
      <c r="F33" s="731"/>
      <c r="G33" s="731"/>
      <c r="H33" s="731"/>
      <c r="I33" s="731"/>
      <c r="J33" s="731"/>
      <c r="K33" s="731"/>
      <c r="L33" s="731"/>
      <c r="M33" s="731"/>
      <c r="N33" s="731"/>
      <c r="O33" s="731"/>
      <c r="P33" s="731"/>
      <c r="Q33" s="731"/>
      <c r="R33" s="731"/>
      <c r="S33" s="731"/>
    </row>
    <row r="34" customHeight="1" spans="1:19">
      <c r="A34" s="731"/>
      <c r="B34" s="731"/>
      <c r="C34" s="731"/>
      <c r="D34" s="731"/>
      <c r="E34" s="731"/>
      <c r="F34" s="731"/>
      <c r="G34" s="731"/>
      <c r="H34" s="731"/>
      <c r="I34" s="731"/>
      <c r="J34" s="731"/>
      <c r="K34" s="731"/>
      <c r="L34" s="731"/>
      <c r="M34" s="731"/>
      <c r="N34" s="731"/>
      <c r="O34" s="731"/>
      <c r="P34" s="731"/>
      <c r="Q34" s="731"/>
      <c r="R34" s="731"/>
      <c r="S34" s="731"/>
    </row>
    <row r="35" customHeight="1" spans="1:19">
      <c r="A35" s="731"/>
      <c r="B35" s="731"/>
      <c r="C35" s="731"/>
      <c r="D35" s="731"/>
      <c r="E35" s="731"/>
      <c r="F35" s="731"/>
      <c r="G35" s="731"/>
      <c r="H35" s="731"/>
      <c r="I35" s="731"/>
      <c r="J35" s="731"/>
      <c r="K35" s="731"/>
      <c r="L35" s="731"/>
      <c r="M35" s="731"/>
      <c r="N35" s="731"/>
      <c r="O35" s="731"/>
      <c r="P35" s="731"/>
      <c r="Q35" s="731"/>
      <c r="R35" s="731"/>
      <c r="S35" s="731"/>
    </row>
    <row r="36" customHeight="1" spans="1:19">
      <c r="A36" s="731"/>
      <c r="B36" s="731"/>
      <c r="C36" s="731"/>
      <c r="D36" s="731"/>
      <c r="E36" s="731"/>
      <c r="F36" s="731"/>
      <c r="G36" s="731"/>
      <c r="H36" s="731"/>
      <c r="I36" s="731"/>
      <c r="J36" s="731"/>
      <c r="K36" s="731"/>
      <c r="L36" s="731"/>
      <c r="M36" s="731"/>
      <c r="N36" s="731"/>
      <c r="O36" s="731"/>
      <c r="P36" s="731"/>
      <c r="Q36" s="731"/>
      <c r="R36" s="731"/>
      <c r="S36" s="731"/>
    </row>
    <row r="37" customHeight="1" spans="1:19">
      <c r="A37" s="731"/>
      <c r="B37" s="731"/>
      <c r="C37" s="731"/>
      <c r="D37" s="731"/>
      <c r="E37" s="731"/>
      <c r="F37" s="731"/>
      <c r="G37" s="731"/>
      <c r="H37" s="731"/>
      <c r="I37" s="731"/>
      <c r="J37" s="731"/>
      <c r="K37" s="731"/>
      <c r="L37" s="731"/>
      <c r="M37" s="731"/>
      <c r="N37" s="731"/>
      <c r="O37" s="731"/>
      <c r="P37" s="731"/>
      <c r="Q37" s="731"/>
      <c r="R37" s="731"/>
      <c r="S37" s="731"/>
    </row>
    <row r="38" customHeight="1" spans="1:19">
      <c r="A38" s="731"/>
      <c r="B38" s="731"/>
      <c r="C38" s="731"/>
      <c r="D38" s="731"/>
      <c r="E38" s="731"/>
      <c r="F38" s="731"/>
      <c r="G38" s="731"/>
      <c r="H38" s="731"/>
      <c r="I38" s="731"/>
      <c r="J38" s="731"/>
      <c r="K38" s="731"/>
      <c r="L38" s="731"/>
      <c r="M38" s="731"/>
      <c r="N38" s="731"/>
      <c r="O38" s="731"/>
      <c r="P38" s="731"/>
      <c r="Q38" s="731"/>
      <c r="R38" s="731"/>
      <c r="S38" s="731"/>
    </row>
    <row r="39" customHeight="1" spans="1:19">
      <c r="A39" s="731"/>
      <c r="B39" s="731"/>
      <c r="C39" s="731"/>
      <c r="D39" s="731"/>
      <c r="E39" s="731"/>
      <c r="F39" s="731"/>
      <c r="G39" s="731"/>
      <c r="H39" s="731"/>
      <c r="I39" s="731"/>
      <c r="J39" s="731"/>
      <c r="K39" s="731"/>
      <c r="L39" s="731"/>
      <c r="M39" s="731"/>
      <c r="N39" s="731"/>
      <c r="O39" s="731"/>
      <c r="P39" s="731"/>
      <c r="Q39" s="731"/>
      <c r="R39" s="731"/>
      <c r="S39" s="731"/>
    </row>
    <row r="40" customHeight="1" spans="1:19">
      <c r="A40" s="731"/>
      <c r="B40" s="731"/>
      <c r="C40" s="731"/>
      <c r="D40" s="731"/>
      <c r="E40" s="731"/>
      <c r="F40" s="731"/>
      <c r="G40" s="731"/>
      <c r="H40" s="731"/>
      <c r="I40" s="731"/>
      <c r="J40" s="731"/>
      <c r="K40" s="731"/>
      <c r="L40" s="731"/>
      <c r="M40" s="731"/>
      <c r="N40" s="731"/>
      <c r="O40" s="731"/>
      <c r="P40" s="731"/>
      <c r="Q40" s="731"/>
      <c r="R40" s="731"/>
      <c r="S40" s="731"/>
    </row>
    <row r="41" customHeight="1" spans="1:19">
      <c r="A41" s="731"/>
      <c r="B41" s="731"/>
      <c r="C41" s="731"/>
      <c r="D41" s="731"/>
      <c r="E41" s="731"/>
      <c r="F41" s="731"/>
      <c r="G41" s="731"/>
      <c r="H41" s="731"/>
      <c r="I41" s="731"/>
      <c r="J41" s="731"/>
      <c r="K41" s="731"/>
      <c r="L41" s="731"/>
      <c r="M41" s="731"/>
      <c r="N41" s="731"/>
      <c r="O41" s="731"/>
      <c r="P41" s="731"/>
      <c r="Q41" s="731"/>
      <c r="R41" s="731"/>
      <c r="S41" s="731"/>
    </row>
    <row r="42" customHeight="1" spans="1:19">
      <c r="A42" s="731"/>
      <c r="B42" s="731"/>
      <c r="C42" s="731"/>
      <c r="D42" s="731"/>
      <c r="E42" s="731"/>
      <c r="F42" s="731"/>
      <c r="G42" s="731"/>
      <c r="H42" s="731"/>
      <c r="I42" s="731"/>
      <c r="J42" s="731"/>
      <c r="K42" s="731"/>
      <c r="L42" s="731"/>
      <c r="M42" s="731"/>
      <c r="N42" s="731"/>
      <c r="O42" s="731"/>
      <c r="P42" s="731"/>
      <c r="Q42" s="731"/>
      <c r="R42" s="731"/>
      <c r="S42" s="731"/>
    </row>
    <row r="43" customHeight="1" spans="1:19">
      <c r="A43" s="731"/>
      <c r="B43" s="731"/>
      <c r="C43" s="731"/>
      <c r="D43" s="731"/>
      <c r="E43" s="731"/>
      <c r="F43" s="731"/>
      <c r="G43" s="731"/>
      <c r="H43" s="731"/>
      <c r="I43" s="731"/>
      <c r="J43" s="731"/>
      <c r="K43" s="731"/>
      <c r="L43" s="731"/>
      <c r="M43" s="731"/>
      <c r="N43" s="731"/>
      <c r="O43" s="731"/>
      <c r="P43" s="731"/>
      <c r="Q43" s="731"/>
      <c r="R43" s="731"/>
      <c r="S43" s="731"/>
    </row>
    <row r="44" customHeight="1" spans="1:19">
      <c r="A44" s="731"/>
      <c r="B44" s="731"/>
      <c r="C44" s="731"/>
      <c r="D44" s="731"/>
      <c r="E44" s="731"/>
      <c r="F44" s="731"/>
      <c r="G44" s="731"/>
      <c r="H44" s="731"/>
      <c r="I44" s="731"/>
      <c r="J44" s="731"/>
      <c r="K44" s="731"/>
      <c r="L44" s="731"/>
      <c r="M44" s="731"/>
      <c r="N44" s="731"/>
      <c r="O44" s="731"/>
      <c r="P44" s="731"/>
      <c r="Q44" s="731"/>
      <c r="R44" s="731"/>
      <c r="S44" s="731"/>
    </row>
    <row r="45" customHeight="1" spans="1:19">
      <c r="A45" s="731"/>
      <c r="B45" s="731"/>
      <c r="C45" s="731"/>
      <c r="D45" s="731"/>
      <c r="E45" s="731"/>
      <c r="F45" s="731"/>
      <c r="G45" s="731"/>
      <c r="H45" s="731"/>
      <c r="I45" s="731"/>
      <c r="J45" s="731"/>
      <c r="K45" s="731"/>
      <c r="L45" s="731"/>
      <c r="M45" s="731"/>
      <c r="N45" s="731"/>
      <c r="O45" s="731"/>
      <c r="P45" s="731"/>
      <c r="Q45" s="731"/>
      <c r="R45" s="731"/>
      <c r="S45" s="731"/>
    </row>
    <row r="46" customHeight="1" spans="1:19">
      <c r="A46" s="731"/>
      <c r="B46" s="731"/>
      <c r="C46" s="731"/>
      <c r="D46" s="731"/>
      <c r="E46" s="731"/>
      <c r="F46" s="731"/>
      <c r="G46" s="731"/>
      <c r="H46" s="731"/>
      <c r="I46" s="731"/>
      <c r="J46" s="731"/>
      <c r="K46" s="731"/>
      <c r="L46" s="731"/>
      <c r="M46" s="731"/>
      <c r="N46" s="731"/>
      <c r="O46" s="731"/>
      <c r="P46" s="731"/>
      <c r="Q46" s="731"/>
      <c r="R46" s="731"/>
      <c r="S46" s="731"/>
    </row>
  </sheetData>
  <mergeCells count="3">
    <mergeCell ref="A2:J2"/>
    <mergeCell ref="A3:J3"/>
    <mergeCell ref="A27:B27"/>
  </mergeCells>
  <hyperlinks>
    <hyperlink ref="B1" location="流动汇总!B6" display="返回"/>
    <hyperlink ref="A1" location="索引目录!E6" display="返回索引页"/>
    <hyperlink ref="B6" location="'3-1-1现金'!B1" display="财务部"/>
  </hyperlinks>
  <printOptions horizontalCentered="1"/>
  <pageMargins left="0.349305555555556" right="0.349305555555556" top="0.788888888888889" bottom="0.788888888888889" header="1.01875" footer="0.509027777777778"/>
  <pageSetup paperSize="9" fitToHeight="0" orientation="landscape"/>
  <headerFooter alignWithMargins="0">
    <oddHeader>&amp;R&amp;"宋体,常规"&amp;10表&amp;"Times New Roman,常规"3-1-1
&amp;"宋体,常规"共&amp;"Times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6"/>
  <sheetViews>
    <sheetView workbookViewId="0">
      <selection activeCell="AB15" sqref="AB15"/>
    </sheetView>
  </sheetViews>
  <sheetFormatPr defaultColWidth="7.875" defaultRowHeight="15.75" customHeight="1"/>
  <cols>
    <col min="1" max="1" width="5.625" style="13" customWidth="1"/>
    <col min="2" max="2" width="17.25" style="13" customWidth="1"/>
    <col min="3" max="3" width="10.375" style="13" customWidth="1"/>
    <col min="4" max="4" width="19.5" style="13" customWidth="1"/>
    <col min="5" max="5" width="13" style="13" hidden="1" customWidth="1" outlineLevel="1"/>
    <col min="6" max="6" width="12" style="13" hidden="1" customWidth="1" outlineLevel="1"/>
    <col min="7" max="7" width="15.375" style="13" customWidth="1" collapsed="1"/>
    <col min="8" max="8" width="16.5" style="13" customWidth="1"/>
    <col min="9" max="9" width="13.625" style="13" customWidth="1"/>
    <col min="10" max="16384" width="7.875" style="13"/>
  </cols>
  <sheetData>
    <row r="1" spans="1:19">
      <c r="A1" s="14" t="s">
        <v>222</v>
      </c>
      <c r="B1" s="15" t="s">
        <v>223</v>
      </c>
      <c r="C1" s="16"/>
      <c r="D1" s="16"/>
      <c r="E1" s="16"/>
      <c r="F1" s="16"/>
      <c r="G1" s="16"/>
      <c r="H1" s="16"/>
      <c r="I1" s="16"/>
      <c r="J1" s="20"/>
      <c r="K1" s="20"/>
      <c r="L1" s="20"/>
      <c r="M1" s="20"/>
      <c r="N1" s="20"/>
      <c r="O1" s="20"/>
      <c r="P1" s="20"/>
      <c r="Q1" s="20"/>
      <c r="R1" s="20"/>
      <c r="S1" s="20"/>
    </row>
    <row r="2" s="11" customFormat="1" ht="30" customHeight="1" spans="1:19">
      <c r="A2" s="17" t="s">
        <v>1154</v>
      </c>
      <c r="B2" s="17"/>
      <c r="C2" s="17"/>
      <c r="D2" s="17"/>
      <c r="E2" s="17"/>
      <c r="F2" s="17"/>
      <c r="G2" s="17"/>
      <c r="H2" s="17"/>
      <c r="I2" s="17"/>
      <c r="J2" s="20"/>
      <c r="K2" s="20"/>
      <c r="L2" s="20"/>
      <c r="M2" s="20"/>
      <c r="N2" s="29"/>
      <c r="O2" s="29"/>
      <c r="P2" s="29"/>
      <c r="Q2" s="29"/>
      <c r="R2" s="29"/>
      <c r="S2" s="29"/>
    </row>
    <row r="3" ht="14.1" customHeight="1" spans="1:19">
      <c r="A3" s="18" t="e">
        <f>CONCATENATE(#REF!,#REF!,#REF!,#REF!,#REF!,#REF!,#REF!)</f>
        <v>#REF!</v>
      </c>
      <c r="B3" s="18"/>
      <c r="C3" s="18"/>
      <c r="D3" s="18"/>
      <c r="E3" s="18"/>
      <c r="F3" s="18"/>
      <c r="G3" s="18"/>
      <c r="H3" s="18"/>
      <c r="I3" s="30"/>
      <c r="J3" s="20"/>
      <c r="K3" s="20"/>
      <c r="L3" s="20"/>
      <c r="M3" s="20"/>
      <c r="N3" s="20"/>
      <c r="O3" s="20"/>
      <c r="P3" s="20"/>
      <c r="Q3" s="20"/>
      <c r="R3" s="20"/>
      <c r="S3" s="20"/>
    </row>
    <row r="4" customHeight="1" spans="1:19">
      <c r="A4" s="19" t="e">
        <f>#REF!&amp;#REF!</f>
        <v>#REF!</v>
      </c>
      <c r="B4" s="20"/>
      <c r="C4" s="20"/>
      <c r="D4" s="20"/>
      <c r="E4" s="20"/>
      <c r="F4" s="20"/>
      <c r="G4" s="20"/>
      <c r="H4" s="20"/>
      <c r="I4" s="31" t="s">
        <v>248</v>
      </c>
      <c r="J4" s="20"/>
      <c r="K4" s="20"/>
      <c r="L4" s="20"/>
      <c r="M4" s="20"/>
      <c r="N4" s="20"/>
      <c r="O4" s="20"/>
      <c r="P4" s="20"/>
      <c r="Q4" s="20"/>
      <c r="R4" s="20"/>
      <c r="S4" s="20"/>
    </row>
    <row r="5" s="12" customFormat="1" customHeight="1" spans="1:19">
      <c r="A5" s="21" t="s">
        <v>249</v>
      </c>
      <c r="B5" s="21" t="s">
        <v>302</v>
      </c>
      <c r="C5" s="21" t="s">
        <v>313</v>
      </c>
      <c r="D5" s="21" t="s">
        <v>1112</v>
      </c>
      <c r="E5" s="22" t="s">
        <v>254</v>
      </c>
      <c r="F5" s="22" t="s">
        <v>255</v>
      </c>
      <c r="G5" s="21" t="s">
        <v>256</v>
      </c>
      <c r="H5" s="21" t="s">
        <v>257</v>
      </c>
      <c r="I5" s="21" t="s">
        <v>305</v>
      </c>
      <c r="J5" s="32"/>
      <c r="K5" s="32"/>
      <c r="L5" s="32"/>
      <c r="M5" s="32"/>
      <c r="N5" s="32"/>
      <c r="O5" s="32"/>
      <c r="P5" s="32"/>
      <c r="Q5" s="32"/>
      <c r="R5" s="32"/>
      <c r="S5" s="32"/>
    </row>
    <row r="6" customHeight="1" spans="1:19">
      <c r="A6" s="21"/>
      <c r="B6" s="23"/>
      <c r="C6" s="24"/>
      <c r="D6" s="23"/>
      <c r="E6" s="25"/>
      <c r="F6" s="25"/>
      <c r="G6" s="25"/>
      <c r="H6" s="25"/>
      <c r="I6" s="33"/>
      <c r="J6" s="20"/>
      <c r="K6" s="20"/>
      <c r="L6" s="20"/>
      <c r="M6" s="20"/>
      <c r="N6" s="20"/>
      <c r="O6" s="20"/>
      <c r="P6" s="20"/>
      <c r="Q6" s="20"/>
      <c r="R6" s="20"/>
      <c r="S6" s="20"/>
    </row>
    <row r="7" customHeight="1" spans="1:19">
      <c r="A7" s="21"/>
      <c r="B7" s="23"/>
      <c r="C7" s="24"/>
      <c r="D7" s="21"/>
      <c r="E7" s="25"/>
      <c r="F7" s="25"/>
      <c r="G7" s="25"/>
      <c r="H7" s="25"/>
      <c r="I7" s="33"/>
      <c r="J7" s="20"/>
      <c r="K7" s="20"/>
      <c r="L7" s="20"/>
      <c r="M7" s="20"/>
      <c r="N7" s="20"/>
      <c r="O7" s="20"/>
      <c r="P7" s="20"/>
      <c r="Q7" s="20"/>
      <c r="R7" s="20"/>
      <c r="S7" s="20"/>
    </row>
    <row r="8" customHeight="1" spans="1:19">
      <c r="A8" s="21"/>
      <c r="B8" s="23"/>
      <c r="C8" s="24"/>
      <c r="D8" s="21"/>
      <c r="E8" s="25"/>
      <c r="F8" s="25"/>
      <c r="G8" s="25"/>
      <c r="H8" s="25"/>
      <c r="I8" s="33"/>
      <c r="J8" s="20"/>
      <c r="K8" s="20"/>
      <c r="L8" s="20"/>
      <c r="M8" s="20"/>
      <c r="N8" s="20"/>
      <c r="O8" s="20"/>
      <c r="P8" s="20"/>
      <c r="Q8" s="20"/>
      <c r="R8" s="20"/>
      <c r="S8" s="20"/>
    </row>
    <row r="9" customHeight="1" spans="1:19">
      <c r="A9" s="21"/>
      <c r="B9" s="23"/>
      <c r="C9" s="24"/>
      <c r="D9" s="21"/>
      <c r="E9" s="25"/>
      <c r="F9" s="25"/>
      <c r="G9" s="25"/>
      <c r="H9" s="25"/>
      <c r="I9" s="33"/>
      <c r="J9" s="20"/>
      <c r="K9" s="20"/>
      <c r="L9" s="20"/>
      <c r="M9" s="20"/>
      <c r="N9" s="20"/>
      <c r="O9" s="20"/>
      <c r="P9" s="20"/>
      <c r="Q9" s="20"/>
      <c r="R9" s="20"/>
      <c r="S9" s="20"/>
    </row>
    <row r="10" customHeight="1" spans="1:19">
      <c r="A10" s="21"/>
      <c r="B10" s="23"/>
      <c r="C10" s="24"/>
      <c r="D10" s="21"/>
      <c r="E10" s="25"/>
      <c r="F10" s="25"/>
      <c r="G10" s="25"/>
      <c r="H10" s="25"/>
      <c r="I10" s="33"/>
      <c r="J10" s="20"/>
      <c r="K10" s="20"/>
      <c r="L10" s="20"/>
      <c r="M10" s="20"/>
      <c r="N10" s="20"/>
      <c r="O10" s="20"/>
      <c r="P10" s="20"/>
      <c r="Q10" s="20"/>
      <c r="R10" s="20"/>
      <c r="S10" s="20"/>
    </row>
    <row r="11" customHeight="1" spans="1:19">
      <c r="A11" s="21"/>
      <c r="B11" s="23"/>
      <c r="C11" s="24"/>
      <c r="D11" s="21"/>
      <c r="E11" s="25"/>
      <c r="F11" s="25"/>
      <c r="G11" s="25"/>
      <c r="H11" s="25"/>
      <c r="I11" s="33"/>
      <c r="J11" s="20"/>
      <c r="K11" s="20"/>
      <c r="L11" s="20"/>
      <c r="M11" s="20"/>
      <c r="N11" s="20"/>
      <c r="O11" s="20"/>
      <c r="P11" s="20"/>
      <c r="Q11" s="20"/>
      <c r="R11" s="20"/>
      <c r="S11" s="20"/>
    </row>
    <row r="12" customHeight="1" spans="1:19">
      <c r="A12" s="21"/>
      <c r="B12" s="23"/>
      <c r="C12" s="24"/>
      <c r="D12" s="21"/>
      <c r="E12" s="25"/>
      <c r="F12" s="25"/>
      <c r="G12" s="25"/>
      <c r="H12" s="25"/>
      <c r="I12" s="33"/>
      <c r="J12" s="20"/>
      <c r="K12" s="20"/>
      <c r="L12" s="20"/>
      <c r="M12" s="20"/>
      <c r="N12" s="20"/>
      <c r="O12" s="20"/>
      <c r="P12" s="20"/>
      <c r="Q12" s="20"/>
      <c r="R12" s="20"/>
      <c r="S12" s="20"/>
    </row>
    <row r="13" customHeight="1" spans="1:19">
      <c r="A13" s="21"/>
      <c r="B13" s="23"/>
      <c r="C13" s="24"/>
      <c r="D13" s="21"/>
      <c r="E13" s="25"/>
      <c r="F13" s="25"/>
      <c r="G13" s="25"/>
      <c r="H13" s="25"/>
      <c r="I13" s="33"/>
      <c r="J13" s="20"/>
      <c r="K13" s="20"/>
      <c r="L13" s="20"/>
      <c r="M13" s="20"/>
      <c r="N13" s="20"/>
      <c r="O13" s="20"/>
      <c r="P13" s="20"/>
      <c r="Q13" s="20"/>
      <c r="R13" s="20"/>
      <c r="S13" s="20"/>
    </row>
    <row r="14" customHeight="1" spans="1:19">
      <c r="A14" s="21"/>
      <c r="B14" s="23"/>
      <c r="C14" s="24"/>
      <c r="D14" s="21"/>
      <c r="E14" s="25"/>
      <c r="F14" s="25"/>
      <c r="G14" s="25"/>
      <c r="H14" s="25"/>
      <c r="I14" s="33"/>
      <c r="J14" s="20"/>
      <c r="K14" s="20"/>
      <c r="L14" s="20"/>
      <c r="M14" s="20"/>
      <c r="N14" s="20"/>
      <c r="O14" s="20"/>
      <c r="P14" s="20"/>
      <c r="Q14" s="20"/>
      <c r="R14" s="20"/>
      <c r="S14" s="20"/>
    </row>
    <row r="15" customHeight="1" spans="1:19">
      <c r="A15" s="21"/>
      <c r="B15" s="23"/>
      <c r="C15" s="24"/>
      <c r="D15" s="21"/>
      <c r="E15" s="25"/>
      <c r="F15" s="25"/>
      <c r="G15" s="25"/>
      <c r="H15" s="25"/>
      <c r="I15" s="33"/>
      <c r="J15" s="20"/>
      <c r="K15" s="20"/>
      <c r="L15" s="20"/>
      <c r="M15" s="20"/>
      <c r="N15" s="20"/>
      <c r="O15" s="20"/>
      <c r="P15" s="20"/>
      <c r="Q15" s="20"/>
      <c r="R15" s="20"/>
      <c r="S15" s="20"/>
    </row>
    <row r="16" customHeight="1" spans="1:19">
      <c r="A16" s="21"/>
      <c r="B16" s="23"/>
      <c r="C16" s="24"/>
      <c r="D16" s="21"/>
      <c r="E16" s="25"/>
      <c r="F16" s="25"/>
      <c r="G16" s="25"/>
      <c r="H16" s="25"/>
      <c r="I16" s="33"/>
      <c r="J16" s="20"/>
      <c r="K16" s="20"/>
      <c r="L16" s="20"/>
      <c r="M16" s="20"/>
      <c r="N16" s="20"/>
      <c r="O16" s="20"/>
      <c r="P16" s="20"/>
      <c r="Q16" s="20"/>
      <c r="R16" s="20"/>
      <c r="S16" s="20"/>
    </row>
    <row r="17" customHeight="1" spans="1:19">
      <c r="A17" s="21"/>
      <c r="B17" s="23"/>
      <c r="C17" s="24"/>
      <c r="D17" s="21"/>
      <c r="E17" s="25"/>
      <c r="F17" s="25"/>
      <c r="G17" s="25"/>
      <c r="H17" s="25"/>
      <c r="I17" s="33"/>
      <c r="J17" s="20"/>
      <c r="K17" s="20"/>
      <c r="L17" s="20"/>
      <c r="M17" s="20"/>
      <c r="N17" s="20"/>
      <c r="O17" s="20"/>
      <c r="P17" s="20"/>
      <c r="Q17" s="20"/>
      <c r="R17" s="20"/>
      <c r="S17" s="20"/>
    </row>
    <row r="18" customHeight="1" spans="1:19">
      <c r="A18" s="21"/>
      <c r="B18" s="23"/>
      <c r="C18" s="24"/>
      <c r="D18" s="21"/>
      <c r="E18" s="25"/>
      <c r="F18" s="25"/>
      <c r="G18" s="25"/>
      <c r="H18" s="25"/>
      <c r="I18" s="33"/>
      <c r="J18" s="20"/>
      <c r="K18" s="20"/>
      <c r="L18" s="20"/>
      <c r="M18" s="20"/>
      <c r="N18" s="20"/>
      <c r="O18" s="20"/>
      <c r="P18" s="20"/>
      <c r="Q18" s="20"/>
      <c r="R18" s="20"/>
      <c r="S18" s="20"/>
    </row>
    <row r="19" customHeight="1" spans="1:19">
      <c r="A19" s="21"/>
      <c r="B19" s="23"/>
      <c r="C19" s="24"/>
      <c r="D19" s="21"/>
      <c r="E19" s="25"/>
      <c r="F19" s="25"/>
      <c r="G19" s="25"/>
      <c r="H19" s="25"/>
      <c r="I19" s="33"/>
      <c r="J19" s="20"/>
      <c r="K19" s="20"/>
      <c r="L19" s="20"/>
      <c r="M19" s="20"/>
      <c r="N19" s="20"/>
      <c r="O19" s="20"/>
      <c r="P19" s="20"/>
      <c r="Q19" s="20"/>
      <c r="R19" s="20"/>
      <c r="S19" s="20"/>
    </row>
    <row r="20" customHeight="1" spans="1:19">
      <c r="A20" s="21"/>
      <c r="B20" s="23"/>
      <c r="C20" s="24"/>
      <c r="D20" s="21"/>
      <c r="E20" s="25"/>
      <c r="F20" s="25"/>
      <c r="G20" s="25"/>
      <c r="H20" s="25"/>
      <c r="I20" s="33"/>
      <c r="J20" s="20"/>
      <c r="K20" s="20"/>
      <c r="L20" s="20"/>
      <c r="M20" s="20"/>
      <c r="N20" s="20"/>
      <c r="O20" s="20"/>
      <c r="P20" s="20"/>
      <c r="Q20" s="20"/>
      <c r="R20" s="20"/>
      <c r="S20" s="20"/>
    </row>
    <row r="21" customHeight="1" spans="1:19">
      <c r="A21" s="21"/>
      <c r="B21" s="23"/>
      <c r="C21" s="24"/>
      <c r="D21" s="21"/>
      <c r="E21" s="25"/>
      <c r="F21" s="25"/>
      <c r="G21" s="25"/>
      <c r="H21" s="25"/>
      <c r="I21" s="33"/>
      <c r="J21" s="20"/>
      <c r="K21" s="20"/>
      <c r="L21" s="20"/>
      <c r="M21" s="20"/>
      <c r="N21" s="20"/>
      <c r="O21" s="20"/>
      <c r="P21" s="20"/>
      <c r="Q21" s="20"/>
      <c r="R21" s="20"/>
      <c r="S21" s="20"/>
    </row>
    <row r="22" customHeight="1" spans="1:19">
      <c r="A22" s="21"/>
      <c r="B22" s="23"/>
      <c r="C22" s="24"/>
      <c r="D22" s="21"/>
      <c r="E22" s="25"/>
      <c r="F22" s="25"/>
      <c r="G22" s="25"/>
      <c r="H22" s="25"/>
      <c r="I22" s="33"/>
      <c r="J22" s="20"/>
      <c r="K22" s="20"/>
      <c r="L22" s="20"/>
      <c r="M22" s="20"/>
      <c r="N22" s="20"/>
      <c r="O22" s="20"/>
      <c r="P22" s="20"/>
      <c r="Q22" s="20"/>
      <c r="R22" s="20"/>
      <c r="S22" s="20"/>
    </row>
    <row r="23" customHeight="1" spans="1:19">
      <c r="A23" s="21"/>
      <c r="B23" s="23"/>
      <c r="C23" s="24"/>
      <c r="D23" s="21"/>
      <c r="E23" s="25"/>
      <c r="F23" s="25"/>
      <c r="G23" s="25"/>
      <c r="H23" s="25"/>
      <c r="I23" s="33"/>
      <c r="J23" s="20"/>
      <c r="K23" s="20"/>
      <c r="L23" s="20"/>
      <c r="M23" s="20"/>
      <c r="N23" s="20"/>
      <c r="O23" s="20"/>
      <c r="P23" s="20"/>
      <c r="Q23" s="20"/>
      <c r="R23" s="20"/>
      <c r="S23" s="20"/>
    </row>
    <row r="24" customHeight="1" spans="1:19">
      <c r="A24" s="21"/>
      <c r="B24" s="23"/>
      <c r="C24" s="24"/>
      <c r="D24" s="21"/>
      <c r="E24" s="25"/>
      <c r="F24" s="25"/>
      <c r="G24" s="25"/>
      <c r="H24" s="25"/>
      <c r="I24" s="33"/>
      <c r="J24" s="20"/>
      <c r="K24" s="20"/>
      <c r="L24" s="20"/>
      <c r="M24" s="20"/>
      <c r="N24" s="20"/>
      <c r="O24" s="20"/>
      <c r="P24" s="20"/>
      <c r="Q24" s="20"/>
      <c r="R24" s="20"/>
      <c r="S24" s="20"/>
    </row>
    <row r="25" customHeight="1" spans="1:19">
      <c r="A25" s="21"/>
      <c r="B25" s="23"/>
      <c r="C25" s="24"/>
      <c r="D25" s="21"/>
      <c r="E25" s="25"/>
      <c r="F25" s="25"/>
      <c r="G25" s="25"/>
      <c r="H25" s="25"/>
      <c r="I25" s="33"/>
      <c r="J25" s="20"/>
      <c r="K25" s="20"/>
      <c r="L25" s="20"/>
      <c r="M25" s="20"/>
      <c r="N25" s="20"/>
      <c r="O25" s="20"/>
      <c r="P25" s="20"/>
      <c r="Q25" s="20"/>
      <c r="R25" s="20"/>
      <c r="S25" s="20"/>
    </row>
    <row r="26" customHeight="1" spans="1:19">
      <c r="A26" s="21"/>
      <c r="B26" s="23"/>
      <c r="C26" s="24"/>
      <c r="D26" s="21"/>
      <c r="E26" s="25"/>
      <c r="F26" s="25"/>
      <c r="G26" s="25"/>
      <c r="H26" s="25"/>
      <c r="I26" s="33"/>
      <c r="J26" s="20"/>
      <c r="K26" s="20"/>
      <c r="L26" s="20"/>
      <c r="M26" s="20"/>
      <c r="N26" s="20"/>
      <c r="O26" s="20"/>
      <c r="P26" s="20"/>
      <c r="Q26" s="20"/>
      <c r="R26" s="20"/>
      <c r="S26" s="20"/>
    </row>
    <row r="27" customHeight="1" spans="1:19">
      <c r="A27" s="26" t="s">
        <v>1113</v>
      </c>
      <c r="B27" s="27"/>
      <c r="C27" s="24"/>
      <c r="D27" s="21"/>
      <c r="E27" s="25">
        <f>SUM(E6:E26)</f>
        <v>0</v>
      </c>
      <c r="F27" s="25"/>
      <c r="G27" s="25">
        <f>SUM(G6:G26)</f>
        <v>0</v>
      </c>
      <c r="H27" s="25">
        <f>SUM(H6:H26)</f>
        <v>0</v>
      </c>
      <c r="I27" s="33"/>
      <c r="J27" s="20"/>
      <c r="K27" s="20"/>
      <c r="L27" s="20"/>
      <c r="M27" s="20"/>
      <c r="N27" s="20"/>
      <c r="O27" s="20"/>
      <c r="P27" s="20"/>
      <c r="Q27" s="20"/>
      <c r="R27" s="20"/>
      <c r="S27" s="20"/>
    </row>
    <row r="28" customHeight="1" spans="1:19">
      <c r="A28" s="28" t="e">
        <f>#REF!&amp;#REF!</f>
        <v>#REF!</v>
      </c>
      <c r="B28" s="20"/>
      <c r="C28" s="20"/>
      <c r="D28" s="20"/>
      <c r="E28" s="20"/>
      <c r="F28" s="20"/>
      <c r="G28" s="19" t="e">
        <f>"评估人员："&amp;#REF!</f>
        <v>#REF!</v>
      </c>
      <c r="H28" s="20"/>
      <c r="I28" s="20"/>
      <c r="J28" s="20"/>
      <c r="K28" s="20"/>
      <c r="L28" s="20"/>
      <c r="M28" s="20"/>
      <c r="N28" s="20"/>
      <c r="O28" s="20"/>
      <c r="P28" s="20"/>
      <c r="Q28" s="20"/>
      <c r="R28" s="20"/>
      <c r="S28" s="20"/>
    </row>
    <row r="29" customHeight="1" spans="1:19">
      <c r="A29" s="28" t="e">
        <f>CONCATENATE(#REF!,#REF!,#REF!,#REF!,#REF!,#REF!,#REF!)</f>
        <v>#REF!</v>
      </c>
      <c r="B29" s="20"/>
      <c r="C29" s="20"/>
      <c r="D29" s="20"/>
      <c r="E29" s="20"/>
      <c r="F29" s="20"/>
      <c r="G29" s="20"/>
      <c r="H29" s="20"/>
      <c r="I29" s="20"/>
      <c r="J29" s="20"/>
      <c r="K29" s="20"/>
      <c r="L29" s="20"/>
      <c r="M29" s="20"/>
      <c r="N29" s="20"/>
      <c r="O29" s="20"/>
      <c r="P29" s="20"/>
      <c r="Q29" s="20"/>
      <c r="R29" s="20"/>
      <c r="S29" s="20"/>
    </row>
    <row r="30" customHeight="1" spans="1:19">
      <c r="A30" s="20"/>
      <c r="B30" s="20"/>
      <c r="C30" s="20"/>
      <c r="D30" s="20"/>
      <c r="E30" s="20"/>
      <c r="F30" s="20"/>
      <c r="G30" s="20"/>
      <c r="H30" s="20"/>
      <c r="I30" s="20"/>
      <c r="J30" s="20"/>
      <c r="K30" s="20"/>
      <c r="L30" s="20"/>
      <c r="M30" s="20"/>
      <c r="N30" s="20"/>
      <c r="O30" s="20"/>
      <c r="P30" s="20"/>
      <c r="Q30" s="20"/>
      <c r="R30" s="20"/>
      <c r="S30" s="20"/>
    </row>
    <row r="31" customHeight="1" spans="1:19">
      <c r="A31" s="20"/>
      <c r="B31" s="20"/>
      <c r="C31" s="20"/>
      <c r="D31" s="20"/>
      <c r="E31" s="20"/>
      <c r="F31" s="20"/>
      <c r="G31" s="20"/>
      <c r="H31" s="20"/>
      <c r="I31" s="20"/>
      <c r="J31" s="20"/>
      <c r="K31" s="20"/>
      <c r="L31" s="20"/>
      <c r="M31" s="20"/>
      <c r="N31" s="20"/>
      <c r="O31" s="20"/>
      <c r="P31" s="20"/>
      <c r="Q31" s="20"/>
      <c r="R31" s="20"/>
      <c r="S31" s="20"/>
    </row>
    <row r="32" customHeight="1" spans="1:19">
      <c r="A32" s="20"/>
      <c r="B32" s="20"/>
      <c r="C32" s="20"/>
      <c r="D32" s="20"/>
      <c r="E32" s="20"/>
      <c r="F32" s="20"/>
      <c r="G32" s="20"/>
      <c r="H32" s="20"/>
      <c r="I32" s="20"/>
      <c r="J32" s="20"/>
      <c r="K32" s="20"/>
      <c r="L32" s="20"/>
      <c r="M32" s="20"/>
      <c r="N32" s="20"/>
      <c r="O32" s="20"/>
      <c r="P32" s="20"/>
      <c r="Q32" s="20"/>
      <c r="R32" s="20"/>
      <c r="S32" s="20"/>
    </row>
    <row r="33" customHeight="1" spans="1:19">
      <c r="A33" s="20"/>
      <c r="B33" s="20"/>
      <c r="C33" s="20"/>
      <c r="D33" s="20"/>
      <c r="E33" s="20"/>
      <c r="F33" s="20"/>
      <c r="G33" s="20"/>
      <c r="H33" s="20"/>
      <c r="I33" s="20"/>
      <c r="J33" s="20"/>
      <c r="K33" s="20"/>
      <c r="L33" s="20"/>
      <c r="M33" s="20"/>
      <c r="N33" s="20"/>
      <c r="O33" s="20"/>
      <c r="P33" s="20"/>
      <c r="Q33" s="20"/>
      <c r="R33" s="20"/>
      <c r="S33" s="20"/>
    </row>
    <row r="34" customHeight="1" spans="1:19">
      <c r="A34" s="20"/>
      <c r="B34" s="20"/>
      <c r="C34" s="20"/>
      <c r="D34" s="20"/>
      <c r="E34" s="20"/>
      <c r="F34" s="20"/>
      <c r="G34" s="20"/>
      <c r="H34" s="20"/>
      <c r="I34" s="20"/>
      <c r="J34" s="20"/>
      <c r="K34" s="20"/>
      <c r="L34" s="20"/>
      <c r="M34" s="20"/>
      <c r="N34" s="20"/>
      <c r="O34" s="20"/>
      <c r="P34" s="20"/>
      <c r="Q34" s="20"/>
      <c r="R34" s="20"/>
      <c r="S34" s="20"/>
    </row>
    <row r="35" customHeight="1" spans="1:19">
      <c r="A35" s="20"/>
      <c r="B35" s="20"/>
      <c r="C35" s="20"/>
      <c r="D35" s="20"/>
      <c r="E35" s="20"/>
      <c r="F35" s="20"/>
      <c r="G35" s="20"/>
      <c r="H35" s="20"/>
      <c r="I35" s="20"/>
      <c r="J35" s="20"/>
      <c r="K35" s="20"/>
      <c r="L35" s="20"/>
      <c r="M35" s="20"/>
      <c r="N35" s="20"/>
      <c r="O35" s="20"/>
      <c r="P35" s="20"/>
      <c r="Q35" s="20"/>
      <c r="R35" s="20"/>
      <c r="S35" s="20"/>
    </row>
    <row r="36" customHeight="1" spans="1:19">
      <c r="A36" s="20"/>
      <c r="B36" s="20"/>
      <c r="C36" s="20"/>
      <c r="D36" s="20"/>
      <c r="E36" s="20"/>
      <c r="F36" s="20"/>
      <c r="G36" s="20"/>
      <c r="H36" s="20"/>
      <c r="I36" s="20"/>
      <c r="J36" s="20"/>
      <c r="K36" s="20"/>
      <c r="L36" s="20"/>
      <c r="M36" s="20"/>
      <c r="N36" s="20"/>
      <c r="O36" s="20"/>
      <c r="P36" s="20"/>
      <c r="Q36" s="20"/>
      <c r="R36" s="20"/>
      <c r="S36" s="20"/>
    </row>
    <row r="37" customHeight="1" spans="1:19">
      <c r="A37" s="20"/>
      <c r="B37" s="20"/>
      <c r="C37" s="20"/>
      <c r="D37" s="20"/>
      <c r="E37" s="20"/>
      <c r="F37" s="20"/>
      <c r="G37" s="20"/>
      <c r="H37" s="20"/>
      <c r="I37" s="20"/>
      <c r="J37" s="20"/>
      <c r="K37" s="20"/>
      <c r="L37" s="20"/>
      <c r="M37" s="20"/>
      <c r="N37" s="20"/>
      <c r="O37" s="20"/>
      <c r="P37" s="20"/>
      <c r="Q37" s="20"/>
      <c r="R37" s="20"/>
      <c r="S37" s="20"/>
    </row>
    <row r="38" customHeight="1" spans="1:19">
      <c r="A38" s="20"/>
      <c r="B38" s="20"/>
      <c r="C38" s="20"/>
      <c r="D38" s="20"/>
      <c r="E38" s="20"/>
      <c r="F38" s="20"/>
      <c r="G38" s="20"/>
      <c r="H38" s="20"/>
      <c r="I38" s="20"/>
      <c r="J38" s="20"/>
      <c r="K38" s="20"/>
      <c r="L38" s="20"/>
      <c r="M38" s="20"/>
      <c r="N38" s="20"/>
      <c r="O38" s="20"/>
      <c r="P38" s="20"/>
      <c r="Q38" s="20"/>
      <c r="R38" s="20"/>
      <c r="S38" s="20"/>
    </row>
    <row r="39" customHeight="1" spans="1:19">
      <c r="A39" s="20"/>
      <c r="B39" s="20"/>
      <c r="C39" s="20"/>
      <c r="D39" s="20"/>
      <c r="E39" s="20"/>
      <c r="F39" s="20"/>
      <c r="G39" s="20"/>
      <c r="H39" s="20"/>
      <c r="I39" s="20"/>
      <c r="J39" s="20"/>
      <c r="K39" s="20"/>
      <c r="L39" s="20"/>
      <c r="M39" s="20"/>
      <c r="N39" s="20"/>
      <c r="O39" s="20"/>
      <c r="P39" s="20"/>
      <c r="Q39" s="20"/>
      <c r="R39" s="20"/>
      <c r="S39" s="20"/>
    </row>
    <row r="40" customHeight="1" spans="1:19">
      <c r="A40" s="20"/>
      <c r="B40" s="20"/>
      <c r="C40" s="20"/>
      <c r="D40" s="20"/>
      <c r="E40" s="20"/>
      <c r="F40" s="20"/>
      <c r="G40" s="20"/>
      <c r="H40" s="20"/>
      <c r="I40" s="20"/>
      <c r="J40" s="20"/>
      <c r="K40" s="20"/>
      <c r="L40" s="20"/>
      <c r="M40" s="20"/>
      <c r="N40" s="20"/>
      <c r="O40" s="20"/>
      <c r="P40" s="20"/>
      <c r="Q40" s="20"/>
      <c r="R40" s="20"/>
      <c r="S40" s="20"/>
    </row>
    <row r="41" customHeight="1" spans="1:19">
      <c r="A41" s="20"/>
      <c r="B41" s="20"/>
      <c r="C41" s="20"/>
      <c r="D41" s="20"/>
      <c r="E41" s="20"/>
      <c r="F41" s="20"/>
      <c r="G41" s="20"/>
      <c r="H41" s="20"/>
      <c r="I41" s="20"/>
      <c r="J41" s="20"/>
      <c r="K41" s="20"/>
      <c r="L41" s="20"/>
      <c r="M41" s="20"/>
      <c r="N41" s="20"/>
      <c r="O41" s="20"/>
      <c r="P41" s="20"/>
      <c r="Q41" s="20"/>
      <c r="R41" s="20"/>
      <c r="S41" s="20"/>
    </row>
    <row r="42" customHeight="1" spans="1:19">
      <c r="A42" s="20"/>
      <c r="B42" s="20"/>
      <c r="C42" s="20"/>
      <c r="D42" s="20"/>
      <c r="E42" s="20"/>
      <c r="F42" s="20"/>
      <c r="G42" s="20"/>
      <c r="H42" s="20"/>
      <c r="I42" s="20"/>
      <c r="J42" s="20"/>
      <c r="K42" s="20"/>
      <c r="L42" s="20"/>
      <c r="M42" s="20"/>
      <c r="N42" s="20"/>
      <c r="O42" s="20"/>
      <c r="P42" s="20"/>
      <c r="Q42" s="20"/>
      <c r="R42" s="20"/>
      <c r="S42" s="20"/>
    </row>
    <row r="43" customHeight="1" spans="1:19">
      <c r="A43" s="20"/>
      <c r="B43" s="20"/>
      <c r="C43" s="20"/>
      <c r="D43" s="20"/>
      <c r="E43" s="20"/>
      <c r="F43" s="20"/>
      <c r="G43" s="20"/>
      <c r="H43" s="20"/>
      <c r="I43" s="20"/>
      <c r="J43" s="20"/>
      <c r="K43" s="20"/>
      <c r="L43" s="20"/>
      <c r="M43" s="20"/>
      <c r="N43" s="20"/>
      <c r="O43" s="20"/>
      <c r="P43" s="20"/>
      <c r="Q43" s="20"/>
      <c r="R43" s="20"/>
      <c r="S43" s="20"/>
    </row>
    <row r="44" customHeight="1" spans="1:19">
      <c r="A44" s="20"/>
      <c r="B44" s="20"/>
      <c r="C44" s="20"/>
      <c r="D44" s="20"/>
      <c r="E44" s="20"/>
      <c r="F44" s="20"/>
      <c r="G44" s="20"/>
      <c r="H44" s="20"/>
      <c r="I44" s="20"/>
      <c r="J44" s="20"/>
      <c r="K44" s="20"/>
      <c r="L44" s="20"/>
      <c r="M44" s="20"/>
      <c r="N44" s="20"/>
      <c r="O44" s="20"/>
      <c r="P44" s="20"/>
      <c r="Q44" s="20"/>
      <c r="R44" s="20"/>
      <c r="S44" s="20"/>
    </row>
    <row r="45" customHeight="1" spans="1:19">
      <c r="A45" s="20"/>
      <c r="B45" s="20"/>
      <c r="C45" s="20"/>
      <c r="D45" s="20"/>
      <c r="E45" s="20"/>
      <c r="F45" s="20"/>
      <c r="G45" s="20"/>
      <c r="H45" s="20"/>
      <c r="I45" s="20"/>
      <c r="J45" s="20"/>
      <c r="K45" s="20"/>
      <c r="L45" s="20"/>
      <c r="M45" s="20"/>
      <c r="N45" s="20"/>
      <c r="O45" s="20"/>
      <c r="P45" s="20"/>
      <c r="Q45" s="20"/>
      <c r="R45" s="20"/>
      <c r="S45" s="20"/>
    </row>
    <row r="46" customHeight="1" spans="1:19">
      <c r="A46" s="20"/>
      <c r="B46" s="20"/>
      <c r="C46" s="20"/>
      <c r="D46" s="20"/>
      <c r="E46" s="20"/>
      <c r="F46" s="20"/>
      <c r="G46" s="20"/>
      <c r="H46" s="20"/>
      <c r="I46" s="20"/>
      <c r="J46" s="20"/>
      <c r="K46" s="20"/>
      <c r="L46" s="20"/>
      <c r="M46" s="20"/>
      <c r="N46" s="20"/>
      <c r="O46" s="20"/>
      <c r="P46" s="20"/>
      <c r="Q46" s="20"/>
      <c r="R46" s="20"/>
      <c r="S46" s="20"/>
    </row>
  </sheetData>
  <mergeCells count="3">
    <mergeCell ref="A2:I2"/>
    <mergeCell ref="A3:I3"/>
    <mergeCell ref="A27:B27"/>
  </mergeCells>
  <hyperlinks>
    <hyperlink ref="A1" location="索引目录!I26" display="返回索引页"/>
    <hyperlink ref="B1" location="'非流动负债汇总 '!B12" display="返回"/>
  </hyperlinks>
  <printOptions horizontalCentered="1"/>
  <pageMargins left="0.349305555555556" right="0.349305555555556" top="0.788888888888889" bottom="0.788888888888889" header="1.05" footer="0.509027777777778"/>
  <pageSetup paperSize="9" fitToHeight="0" orientation="landscape"/>
  <headerFooter alignWithMargins="0">
    <oddHeader>&amp;R&amp;"宋体,常规"&amp;10表&amp;"Times New Roman,常规"6-7
&amp;"宋体,常规"共&amp;"Times New Roman,常规"&amp;N&amp;"宋体,常规"页第&amp;"Times New Roman,常规"&amp;P&amp;"宋体,常规"页</oddHead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showFormulas="1" workbookViewId="0">
      <selection activeCell="AB15" sqref="AB15"/>
    </sheetView>
  </sheetViews>
  <sheetFormatPr defaultColWidth="7.25" defaultRowHeight="12.75" outlineLevelCol="2"/>
  <cols>
    <col min="1" max="1" width="23.5" style="1" customWidth="1"/>
    <col min="2" max="2" width="1.125" style="1" customWidth="1"/>
    <col min="3" max="3" width="25.25" style="1" customWidth="1"/>
    <col min="4" max="16384" width="7.25" style="1"/>
  </cols>
  <sheetData>
    <row r="1" ht="15.75" spans="1:1">
      <c r="A1" t="s">
        <v>452</v>
      </c>
    </row>
    <row r="2" ht="13.5" spans="1:1">
      <c r="A2" s="2" t="s">
        <v>1155</v>
      </c>
    </row>
    <row r="3" ht="13.5" spans="1:3">
      <c r="A3" s="3" t="s">
        <v>1156</v>
      </c>
      <c r="C3" s="4" t="s">
        <v>1157</v>
      </c>
    </row>
    <row r="4" spans="1:1">
      <c r="A4" s="3">
        <v>3</v>
      </c>
    </row>
    <row r="6" ht="13.5"/>
    <row r="7" spans="1:1">
      <c r="A7" s="5" t="s">
        <v>1158</v>
      </c>
    </row>
    <row r="8" spans="1:1">
      <c r="A8" s="6" t="s">
        <v>1159</v>
      </c>
    </row>
    <row r="9" spans="1:1">
      <c r="A9" s="7" t="s">
        <v>1160</v>
      </c>
    </row>
    <row r="10" spans="1:1">
      <c r="A10" s="6" t="s">
        <v>1161</v>
      </c>
    </row>
    <row r="11" ht="13.5" spans="1:1">
      <c r="A11" s="8" t="s">
        <v>1162</v>
      </c>
    </row>
    <row r="13" ht="13.5"/>
    <row r="14" ht="13.5" spans="1:1">
      <c r="A14" s="4" t="s">
        <v>1163</v>
      </c>
    </row>
    <row r="16" ht="13.5"/>
    <row r="17" ht="13.5" spans="3:3">
      <c r="C17" s="4" t="s">
        <v>1164</v>
      </c>
    </row>
    <row r="20" spans="1:1">
      <c r="A20" s="9" t="s">
        <v>1165</v>
      </c>
    </row>
    <row r="26" ht="13.5" spans="3:3">
      <c r="C26" s="10" t="s">
        <v>1166</v>
      </c>
    </row>
  </sheetData>
  <pageMargins left="0.75" right="0.75" top="1" bottom="1" header="0.5" footer="0.5"/>
  <pageSetup paperSize="9"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7" master=""/>
  <rangeList sheetStid="147" master=""/>
  <rangeList sheetStid="106" master=""/>
  <rangeList sheetStid="107" master=""/>
  <rangeList sheetStid="108" master=""/>
  <rangeList sheetStid="109" master=""/>
  <rangeList sheetStid="137" master=""/>
  <rangeList sheetStid="3" master="">
    <arrUserId title="区域1" rangeCreator="" othersAccessPermission="edit"/>
  </rangeList>
  <rangeList sheetStid="4" master=""/>
  <rangeList sheetStid="5" master=""/>
  <rangeList sheetStid="6" master=""/>
  <rangeList sheetStid="7" master=""/>
  <rangeList sheetStid="8" master=""/>
  <rangeList sheetStid="9" master=""/>
  <rangeList sheetStid="121" master=""/>
  <rangeList sheetStid="98" master=""/>
  <rangeList sheetStid="11" master=""/>
  <rangeList sheetStid="14" master=""/>
  <rangeList sheetStid="13" master=""/>
  <rangeList sheetStid="12" master=""/>
  <rangeList sheetStid="16" master=""/>
  <rangeList sheetStid="17" master=""/>
  <rangeList sheetStid="19" master=""/>
  <rangeList sheetStid="18" master=""/>
  <rangeList sheetStid="20" master=""/>
  <rangeList sheetStid="100" master=""/>
  <rangeList sheetStid="23" master=""/>
  <rangeList sheetStid="99" master=""/>
  <rangeList sheetStid="116" master=""/>
  <rangeList sheetStid="26" master=""/>
  <rangeList sheetStid="31" master=""/>
  <rangeList sheetStid="32" master=""/>
  <rangeList sheetStid="33" master=""/>
  <rangeList sheetStid="34" master=""/>
  <rangeList sheetStid="35" master=""/>
  <rangeList sheetStid="123" master=""/>
  <rangeList sheetStid="124" master=""/>
  <rangeList sheetStid="127" master=""/>
  <rangeList sheetStid="36" master=""/>
  <rangeList sheetStid="138" master=""/>
  <rangeList sheetStid="139" master=""/>
  <rangeList sheetStid="140" master=""/>
  <rangeList sheetStid="141" master=""/>
  <rangeList sheetStid="146" master=""/>
  <rangeList sheetStid="38" master=""/>
  <rangeList sheetStid="148" master=""/>
  <rangeList sheetStid="39" master=""/>
  <rangeList sheetStid="40" master=""/>
  <rangeList sheetStid="41" master=""/>
  <rangeList sheetStid="150" master=""/>
  <rangeList sheetStid="42" master=""/>
  <rangeList sheetStid="149" master=""/>
  <rangeList sheetStid="43" master=""/>
  <rangeList sheetStid="120" master=""/>
  <rangeList sheetStid="45" master=""/>
  <rangeList sheetStid="46" master=""/>
  <rangeList sheetStid="44" master=""/>
  <rangeList sheetStid="47" master=""/>
  <rangeList sheetStid="129" master=""/>
  <rangeList sheetStid="130" master=""/>
  <rangeList sheetStid="142" master=""/>
  <rangeList sheetStid="132" master=""/>
  <rangeList sheetStid="133" master=""/>
  <rangeList sheetStid="52" master=""/>
  <rangeList sheetStid="54" master=""/>
  <rangeList sheetStid="53" master=""/>
  <rangeList sheetStid="131" master=""/>
  <rangeList sheetStid="145" master=""/>
  <rangeList sheetStid="49" master=""/>
  <rangeList sheetStid="55" master=""/>
  <rangeList sheetStid="56" master=""/>
  <rangeList sheetStid="134" master=""/>
  <rangeList sheetStid="57" master=""/>
  <rangeList sheetStid="58" master=""/>
  <rangeList sheetStid="59" master=""/>
  <rangeList sheetStid="62" master=""/>
  <rangeList sheetStid="64" master=""/>
  <rangeList sheetStid="135" master=""/>
  <rangeList sheetStid="65" master=""/>
  <rangeList sheetStid="61" master=""/>
  <rangeList sheetStid="68" master=""/>
  <rangeList sheetStid="69" master=""/>
  <rangeList sheetStid="70" master=""/>
  <rangeList sheetStid="71" master=""/>
  <rangeList sheetStid="110" master=""/>
  <rangeList sheetStid="73" master=""/>
  <rangeList sheetStid="111" master=""/>
  <rangeList sheetStid="136" master=""/>
  <rangeList sheetStid="76" master=""/>
  <rangeList sheetStid="96" master=""/>
  <rangeList sheetStid="78" master=""/>
</allowEditUser>
</file>

<file path=customXml/item2.xml>��< ? x m l   v e r s i o n = " 1 . 0 "   s t a n d a l o n e = " y e s " ? > < c o m m e n t s   x m l n s = " h t t p s : / / w e b . w p s . c n / e t / 2 0 1 8 / m a i n "   x m l n s : s = " h t t p : / / s c h e m a s . o p e n x m l f o r m a t s . o r g / s p r e a d s h e e t m l / 2 0 0 6 / m a i n " > < c o m m e n t L i s t   s h e e t S t i d = " 3 8 " > < c o m m e n t   s : r e f = " A K 6 "   r g b C l r = " 1 9 C 4 1 8 " / > < / c o m m e n t L i s t > < c o m m e n t L i s t   s h e e t S t i d = " 3 9 " / > < c o m m e n t L i s t   s h e e t S t i d = " 4 0 " / > < c o m m e n t L i s t   s h e e t S t i d = " 4 1 " / > < c o m m e n t L i s t   s h e e t S t i d = " 4 2 " / > < c o m m e n t L i s t   s h e e t S t i d = " 4 3 " / > < c o m m e n t L i s t   s h e e t S t i d = " 1 2 0 " / > < c o m m e n t L i s t   s h e e t S t i d = " 4 5 " / > < c o m m e n t L i s t   s h e e t S t i d = " 4 6 " / > < c o m m e n t L i s t   s h e e t S t i d = " 4 7 " / > < c o m m e n t L i s t   s h e e t S t i d = " 1 2 9 " / > < c o m m e n t L i s t   s h e e t S t i d = " 1 3 0 " / > < c o m m e n t L i s t   s h e e t S t i d = " 1 4 2 " / > < c o m m e n t L i s t   s h e e t S t i d = " 1 3 2 " / > < c o m m e n t L i s t   s h e e t S t i d = " 1 3 3 " / > < c o m m e n t L i s t   s h e e t S t i d = " 5 2 " / > < c o m m e n t L i s t   s h e e t S t i d = " 5 3 " / > < c o m m e n t L i s t   s h e e t S t i d = " 1 4 5 " / > < c o m m e n t L i s t   s h e e t S t i d = " 5 6 " / > < c o m m e n t L i s t   s h e e t S t i d = " 1 3 4 " / > < c o m m e n t L i s t   s h e e t S t i d = " 5 7 " / > < c o m m e n t L i s t   s h e e t S t i d = " 5 8 " / > < c o m m e n t L i s t   s h e e t S t i d = " 5 9 " / > < c o m m e n t L i s t   s h e e t S t i d = " 6 2 " / > < c o m m e n t L i s t   s h e e t S t i d = " 6 4 " / > < c o m m e n t L i s t   s h e e t S t i d = " 1 3 5 " / > < c o m m e n t L i s t   s h e e t S t i d = " 6 5 " / > < c o m m e n t L i s t   s h e e t S t i d = " 6 1 " / > < c o m m e n t L i s t   s h e e t S t i d = " 6 8 " / > < c o m m e n t L i s t   s h e e t S t i d = " 7 1 " / > < c o m m e n t L i s t   s h e e t S t i d = " 7 3 " / > < / 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91</vt:i4>
      </vt:variant>
    </vt:vector>
  </HeadingPairs>
  <TitlesOfParts>
    <vt:vector size="91" baseType="lpstr">
      <vt:lpstr>eniwhv</vt:lpstr>
      <vt:lpstr>Sheet1</vt:lpstr>
      <vt:lpstr>索引目录</vt:lpstr>
      <vt:lpstr>填表说明</vt:lpstr>
      <vt:lpstr>基本情况</vt:lpstr>
      <vt:lpstr>资产负债表</vt:lpstr>
      <vt:lpstr>审定数</vt:lpstr>
      <vt:lpstr>流动汇总</vt:lpstr>
      <vt:lpstr>现金</vt:lpstr>
      <vt:lpstr>银行存款</vt:lpstr>
      <vt:lpstr>其他货币资金</vt:lpstr>
      <vt:lpstr>交易性金融资产汇总</vt:lpstr>
      <vt:lpstr>交易性-股票</vt:lpstr>
      <vt:lpstr>交易性-债券</vt:lpstr>
      <vt:lpstr>交易性-基金</vt:lpstr>
      <vt:lpstr>应收票据</vt:lpstr>
      <vt:lpstr>应收账款</vt:lpstr>
      <vt:lpstr>预付账款</vt:lpstr>
      <vt:lpstr>应收利息</vt:lpstr>
      <vt:lpstr>应收股利（利润）</vt:lpstr>
      <vt:lpstr>其他应收款</vt:lpstr>
      <vt:lpstr>存货汇总</vt:lpstr>
      <vt:lpstr>材料采购（在途物资）</vt:lpstr>
      <vt:lpstr>原材料</vt:lpstr>
      <vt:lpstr>在库周转材料</vt:lpstr>
      <vt:lpstr>委托加工物资</vt:lpstr>
      <vt:lpstr>产成品（库存商品）</vt:lpstr>
      <vt:lpstr>在产品（自制半成品）</vt:lpstr>
      <vt:lpstr>发出商品</vt:lpstr>
      <vt:lpstr>在用周转材料</vt:lpstr>
      <vt:lpstr>一年到期非流动资产</vt:lpstr>
      <vt:lpstr>其他流动资产</vt:lpstr>
      <vt:lpstr>可供出售金融资产汇总</vt:lpstr>
      <vt:lpstr>可出售-股票</vt:lpstr>
      <vt:lpstr>可出售-债券</vt:lpstr>
      <vt:lpstr>可出售-其他</vt:lpstr>
      <vt:lpstr>持有到期投资</vt:lpstr>
      <vt:lpstr>长期应收</vt:lpstr>
      <vt:lpstr>股权投资</vt:lpstr>
      <vt:lpstr>4-5-1投资性房地产</vt:lpstr>
      <vt:lpstr>4-5-2投资性房地产</vt:lpstr>
      <vt:lpstr>4-5-3投资性地产</vt:lpstr>
      <vt:lpstr>4-5-4投资性地产</vt:lpstr>
      <vt:lpstr>工程建设其他费用表</vt:lpstr>
      <vt:lpstr>房屋建筑物</vt:lpstr>
      <vt:lpstr>房屋建筑物打分法成新率</vt:lpstr>
      <vt:lpstr>构筑物</vt:lpstr>
      <vt:lpstr>管道沟槽</vt:lpstr>
      <vt:lpstr>机器设备</vt:lpstr>
      <vt:lpstr>机器设备综合成新率</vt:lpstr>
      <vt:lpstr>园林绿化</vt:lpstr>
      <vt:lpstr>车辆现场勘查成新率</vt:lpstr>
      <vt:lpstr>电子设备</vt:lpstr>
      <vt:lpstr>土地</vt:lpstr>
      <vt:lpstr>在建（土建）</vt:lpstr>
      <vt:lpstr>在建（设备）</vt:lpstr>
      <vt:lpstr>工程物资</vt:lpstr>
      <vt:lpstr>固定资产清理</vt:lpstr>
      <vt:lpstr>生产性生物资产</vt:lpstr>
      <vt:lpstr>油气资产</vt:lpstr>
      <vt:lpstr>无形-矿业权</vt:lpstr>
      <vt:lpstr>开发支出</vt:lpstr>
      <vt:lpstr>商誉</vt:lpstr>
      <vt:lpstr>长期待摊费用</vt:lpstr>
      <vt:lpstr>递延所得税资产</vt:lpstr>
      <vt:lpstr>其他非流动资产</vt:lpstr>
      <vt:lpstr>无形资产汇总</vt:lpstr>
      <vt:lpstr>无形-其他</vt:lpstr>
      <vt:lpstr>无形-土地</vt:lpstr>
      <vt:lpstr>流动负债汇总</vt:lpstr>
      <vt:lpstr>短期借款</vt:lpstr>
      <vt:lpstr>交易性金融负债</vt:lpstr>
      <vt:lpstr>应付票据</vt:lpstr>
      <vt:lpstr>应付账款</vt:lpstr>
      <vt:lpstr>预收账款</vt:lpstr>
      <vt:lpstr>职工薪酬</vt:lpstr>
      <vt:lpstr>应交税费</vt:lpstr>
      <vt:lpstr>应付利息</vt:lpstr>
      <vt:lpstr>应付股利（利润）</vt:lpstr>
      <vt:lpstr>其他应付款</vt:lpstr>
      <vt:lpstr>一年到期非流动负债</vt:lpstr>
      <vt:lpstr>其他流动负债</vt:lpstr>
      <vt:lpstr>非流动负债汇总 </vt:lpstr>
      <vt:lpstr>长期借款</vt:lpstr>
      <vt:lpstr>应付债券</vt:lpstr>
      <vt:lpstr>长期应付款</vt:lpstr>
      <vt:lpstr>专项应付款</vt:lpstr>
      <vt:lpstr>预计负债</vt:lpstr>
      <vt:lpstr>递延所得税负债</vt:lpstr>
      <vt:lpstr>其他非流动负债</vt:lpstr>
      <vt:lpstr>00000000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新版通用申报表</dc:title>
  <dc:creator>Seaman</dc:creator>
  <cp:lastModifiedBy>邓少锋</cp:lastModifiedBy>
  <cp:revision>1</cp:revision>
  <dcterms:created xsi:type="dcterms:W3CDTF">1999-04-07T08:44:00Z</dcterms:created>
  <cp:lastPrinted>2019-07-22T01:52:00Z</cp:lastPrinted>
  <dcterms:modified xsi:type="dcterms:W3CDTF">2024-06-19T02:45:52Z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2052-11.1.0.14235</vt:lpwstr>
  </property>
  <property fmtid="{D5CDD505-2E9C-101B-9397-08002B2CF9AE}" pid="3" name="ICV">
    <vt:lpwstr>EC3C8BABF07345B9B2817300CE58E110_13</vt:lpwstr>
  </property>
  <property fmtid="{D5CDD505-2E9C-101B-9397-08002B2CF9AE}" pid="4" name="KSOReadingLayout">
    <vt:bool>true</vt:bool>
  </property>
</Properties>
</file>